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3.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28.xml" ContentType="application/vnd.openxmlformats-officedocument.spreadsheetml.worksheet+xml"/>
  <Override PartName="/xl/printerSettings/printerSettings29.bin" ContentType="application/vnd.openxmlformats-officedocument.spreadsheetml.printerSettings"/>
  <Override PartName="/xl/drawings/drawing30.xml" ContentType="application/vnd.openxmlformats-officedocument.drawing+xml"/>
  <Override PartName="/xl/worksheets/sheet32.xml" ContentType="application/vnd.openxmlformats-officedocument.spreadsheetml.worksheet+xml"/>
  <Override PartName="/xl/printerSettings/printerSettings33.bin" ContentType="application/vnd.openxmlformats-officedocument.spreadsheetml.printerSettings"/>
  <Override PartName="/xl/drawings/drawing34.xml" ContentType="application/vnd.openxmlformats-officedocument.drawing+xml"/>
  <Override PartName="/xl/worksheets/sheet36.xml" ContentType="application/vnd.openxmlformats-officedocument.spreadsheetml.worksheet+xml"/>
  <Override PartName="/xl/printerSettings/printerSettings37.bin" ContentType="application/vnd.openxmlformats-officedocument.spreadsheetml.printerSettings"/>
  <Override PartName="/xl/drawings/drawing38.xml" ContentType="application/vnd.openxmlformats-officedocument.drawing+xml"/>
  <Override PartName="/xl/worksheets/sheet40.xml" ContentType="application/vnd.openxmlformats-officedocument.spreadsheetml.worksheet+xml"/>
  <Override PartName="/xl/printerSettings/printerSettings41.bin" ContentType="application/vnd.openxmlformats-officedocument.spreadsheetml.printerSettings"/>
  <Override PartName="/xl/drawings/drawing42.xml" ContentType="application/vnd.openxmlformats-officedocument.drawing+xml"/>
  <Override PartName="/xl/worksheets/sheet44.xml" ContentType="application/vnd.openxmlformats-officedocument.spreadsheetml.worksheet+xml"/>
  <Override PartName="/xl/printerSettings/printerSettings45.bin" ContentType="application/vnd.openxmlformats-officedocument.spreadsheetml.printerSettings"/>
  <Override PartName="/xl/drawings/drawing46.xml" ContentType="application/vnd.openxmlformats-officedocument.drawing+xml"/>
  <Override PartName="/xl/worksheets/sheet48.xml" ContentType="application/vnd.openxmlformats-officedocument.spreadsheetml.worksheet+xml"/>
  <Override PartName="/xl/printerSettings/printerSettings49.bin" ContentType="application/vnd.openxmlformats-officedocument.spreadsheetml.printerSettings"/>
  <Override PartName="/xl/drawings/drawing50.xml" ContentType="application/vnd.openxmlformats-officedocument.drawing+xml"/>
  <Override PartName="/xl/worksheets/sheet52.xml" ContentType="application/vnd.openxmlformats-officedocument.spreadsheetml.worksheet+xml"/>
  <Override PartName="/xl/printerSettings/printerSettings53.bin" ContentType="application/vnd.openxmlformats-officedocument.spreadsheetml.printerSettings"/>
  <Override PartName="/xl/drawings/drawing54.xml" ContentType="application/vnd.openxmlformats-officedocument.drawing+xml"/>
  <Override PartName="/xl/worksheets/sheet56.xml" ContentType="application/vnd.openxmlformats-officedocument.spreadsheetml.worksheet+xml"/>
  <Override PartName="/xl/printerSettings/printerSettings57.bin" ContentType="application/vnd.openxmlformats-officedocument.spreadsheetml.printerSettings"/>
  <Override PartName="/xl/drawings/drawing58.xml" ContentType="application/vnd.openxmlformats-officedocument.drawing+xml"/>
  <Override PartName="/xl/worksheets/sheet59.xml" ContentType="application/vnd.openxmlformats-officedocument.spreadsheetml.worksheet+xml"/>
  <Override PartName="/xl/printerSettings/printerSettings60.bin" ContentType="application/vnd.openxmlformats-officedocument.spreadsheetml.printerSettings"/>
  <Override PartName="/xl/drawings/drawing61.xml" ContentType="application/vnd.openxmlformats-officedocument.drawing+xml"/>
  <Override PartName="/xl/worksheets/sheet62.xml" ContentType="application/vnd.openxmlformats-officedocument.spreadsheetml.worksheet+xml"/>
  <Override PartName="/xl/printerSettings/printerSettings63.bin" ContentType="application/vnd.openxmlformats-officedocument.spreadsheetml.printerSettings"/>
  <Override PartName="/xl/drawings/drawing64.xml" ContentType="application/vnd.openxmlformats-officedocument.drawing+xml"/>
  <Override PartName="/xl/worksheets/sheet65.xml" ContentType="application/vnd.openxmlformats-officedocument.spreadsheetml.worksheet+xml"/>
  <Override PartName="/xl/printerSettings/printerSettings66.bin" ContentType="application/vnd.openxmlformats-officedocument.spreadsheetml.printerSettings"/>
  <Override PartName="/xl/drawings/drawing67.xml" ContentType="application/vnd.openxmlformats-officedocument.drawing+xml"/>
  <Override PartName="/xl/worksheets/sheet69.xml" ContentType="application/vnd.openxmlformats-officedocument.spreadsheetml.worksheet+xml"/>
  <Override PartName="/xl/printerSettings/printerSettings70.bin" ContentType="application/vnd.openxmlformats-officedocument.spreadsheetml.printerSettings"/>
  <Override PartName="/xl/drawings/drawing71.xml" ContentType="application/vnd.openxmlformats-officedocument.drawing+xml"/>
  <Override PartName="/xl/drawings/drawing72.xml" ContentType="application/vnd.openxmlformats-officedocument.drawing+xml"/>
  <Override PartName="/xl/worksheets/sheet73.xml" ContentType="application/vnd.openxmlformats-officedocument.spreadsheetml.worksheet+xml"/>
  <Override PartName="/xl/printerSettings/printerSettings74.bin" ContentType="application/vnd.openxmlformats-officedocument.spreadsheetml.printerSettings"/>
  <Override PartName="/xl/drawings/drawing75.xml" ContentType="application/vnd.openxmlformats-officedocument.drawing+xml"/>
  <Override PartName="/xl/drawings/drawing76.xml" ContentType="application/vnd.openxmlformats-officedocument.drawing+xml"/>
  <Override PartName="/xl/worksheets/sheet77.xml" ContentType="application/vnd.openxmlformats-officedocument.spreadsheetml.worksheet+xml"/>
  <Override PartName="/xl/printerSettings/printerSettings78.bin" ContentType="application/vnd.openxmlformats-officedocument.spreadsheetml.printerSettings"/>
  <Override PartName="/xl/drawings/drawing79.xml" ContentType="application/vnd.openxmlformats-officedocument.drawing+xml"/>
  <Override PartName="/xl/worksheets/sheet80.xml" ContentType="application/vnd.openxmlformats-officedocument.spreadsheetml.worksheet+xml"/>
  <Override PartName="/xl/printerSettings/printerSettings81.bin" ContentType="application/vnd.openxmlformats-officedocument.spreadsheetml.printerSettings"/>
  <Override PartName="/xl/drawings/drawing82.xml" ContentType="application/vnd.openxmlformats-officedocument.drawing+xml"/>
  <Override PartName="/xl/drawings/drawing83.xml" ContentType="application/vnd.openxmlformats-officedocument.drawing+xml"/>
  <Override PartName="/xl/worksheets/sheet84.xml" ContentType="application/vnd.openxmlformats-officedocument.spreadsheetml.worksheet+xml"/>
  <Override PartName="/xl/printerSettings/printerSettings85.bin" ContentType="application/vnd.openxmlformats-officedocument.spreadsheetml.printerSettings"/>
  <Override PartName="/xl/drawings/drawing86.xml" ContentType="application/vnd.openxmlformats-officedocument.drawing+xml"/>
  <Override PartName="/xl/drawings/drawing87.xml" ContentType="application/vnd.openxmlformats-officedocument.drawing+xml"/>
  <Override PartName="/xl/worksheets/sheet88.xml" ContentType="application/vnd.openxmlformats-officedocument.spreadsheetml.worksheet+xml"/>
  <Override PartName="/xl/printerSettings/printerSettings89.bin" ContentType="application/vnd.openxmlformats-officedocument.spreadsheetml.printerSettings"/>
  <Override PartName="/xl/drawings/drawing90.xml" ContentType="application/vnd.openxmlformats-officedocument.drawing+xml"/>
  <Override PartName="/xl/drawings/drawing91.xml" ContentType="application/vnd.openxmlformats-officedocument.drawing+xml"/>
  <Override PartName="/xl/worksheets/sheet92.xml" ContentType="application/vnd.openxmlformats-officedocument.spreadsheetml.worksheet+xml"/>
  <Override PartName="/xl/printerSettings/printerSettings93.bin" ContentType="application/vnd.openxmlformats-officedocument.spreadsheetml.printerSettings"/>
  <Override PartName="/xl/drawings/drawing94.xml" ContentType="application/vnd.openxmlformats-officedocument.drawing+xml"/>
  <Override PartName="/xl/worksheets/sheet95.xml" ContentType="application/vnd.openxmlformats-officedocument.spreadsheetml.worksheet+xml"/>
  <Override PartName="/xl/printerSettings/printerSettings96.bin" ContentType="application/vnd.openxmlformats-officedocument.spreadsheetml.printerSettings"/>
  <Override PartName="/xl/drawings/drawing97.xml" ContentType="application/vnd.openxmlformats-officedocument.drawing+xml"/>
  <Override PartName="/xl/worksheets/sheet98.xml" ContentType="application/vnd.openxmlformats-officedocument.spreadsheetml.worksheet+xml"/>
  <Override PartName="/xl/printerSettings/printerSettings99.bin" ContentType="application/vnd.openxmlformats-officedocument.spreadsheetml.printerSettings"/>
  <Override PartName="/xl/drawings/drawing100.xml" ContentType="application/vnd.openxmlformats-officedocument.drawing+xml"/>
  <Override PartName="/xl/worksheets/sheet101.xml" ContentType="application/vnd.openxmlformats-officedocument.spreadsheetml.worksheet+xml"/>
  <Override PartName="/xl/printerSettings/printerSettings102.bin" ContentType="application/vnd.openxmlformats-officedocument.spreadsheetml.printerSettings"/>
  <Override PartName="/xl/drawings/drawing103.xml" ContentType="application/vnd.openxmlformats-officedocument.drawing+xml"/>
  <Override PartName="/xl/worksheets/sheet104.xml" ContentType="application/vnd.openxmlformats-officedocument.spreadsheetml.worksheet+xml"/>
  <Override PartName="/xl/printerSettings/printerSettings105.bin" ContentType="application/vnd.openxmlformats-officedocument.spreadsheetml.printerSettings"/>
  <Override PartName="/xl/drawings/drawing106.xml" ContentType="application/vnd.openxmlformats-officedocument.drawing+xml"/>
  <Override PartName="/xl/worksheets/sheet107.xml" ContentType="application/vnd.openxmlformats-officedocument.spreadsheetml.worksheet+xml"/>
  <Override PartName="/xl/printerSettings/printerSettings108.bin" ContentType="application/vnd.openxmlformats-officedocument.spreadsheetml.printerSettings"/>
  <Override PartName="/xl/drawings/drawing109.xml" ContentType="application/vnd.openxmlformats-officedocument.drawing+xml"/>
  <Override PartName="/xl/worksheets/sheet110.xml" ContentType="application/vnd.openxmlformats-officedocument.spreadsheetml.worksheet+xml"/>
  <Override PartName="/xl/printerSettings/printerSettings111.bin" ContentType="application/vnd.openxmlformats-officedocument.spreadsheetml.printerSettings"/>
  <Override PartName="/xl/drawings/drawing112.xml" ContentType="application/vnd.openxmlformats-officedocument.drawing+xml"/>
  <Override PartName="/xl/worksheets/sheet113.xml" ContentType="application/vnd.openxmlformats-officedocument.spreadsheetml.worksheet+xml"/>
  <Override PartName="/xl/printerSettings/printerSettings114.bin" ContentType="application/vnd.openxmlformats-officedocument.spreadsheetml.printerSettings"/>
  <Override PartName="/xl/drawings/drawing115.xml" ContentType="application/vnd.openxmlformats-officedocument.drawing+xml"/>
  <Override PartName="/xl/worksheets/sheet116.xml" ContentType="application/vnd.openxmlformats-officedocument.spreadsheetml.worksheet+xml"/>
  <Override PartName="/xl/printerSettings/printerSettings117.bin" ContentType="application/vnd.openxmlformats-officedocument.spreadsheetml.printerSettings"/>
  <Override PartName="/xl/drawings/drawing118.xml" ContentType="application/vnd.openxmlformats-officedocument.drawing+xml"/>
  <Override PartName="/xl/worksheets/sheet119.xml" ContentType="application/vnd.openxmlformats-officedocument.spreadsheetml.worksheet+xml"/>
  <Override PartName="/xl/printerSettings/printerSettings120.bin" ContentType="application/vnd.openxmlformats-officedocument.spreadsheetml.printerSettings"/>
  <Override PartName="/xl/drawings/drawing121.xml" ContentType="application/vnd.openxmlformats-officedocument.drawing+xml"/>
  <Override PartName="/xl/worksheets/sheet122.xml" ContentType="application/vnd.openxmlformats-officedocument.spreadsheetml.worksheet+xml"/>
  <Override PartName="/xl/printerSettings/printerSettings123.bin" ContentType="application/vnd.openxmlformats-officedocument.spreadsheetml.printerSettings"/>
  <Override PartName="/xl/drawings/drawing124.xml" ContentType="application/vnd.openxmlformats-officedocument.drawing+xml"/>
  <Override PartName="/xl/drawings/drawing125.xml" ContentType="application/vnd.openxmlformats-officedocument.drawing+xml"/>
  <Override PartName="/xl/worksheets/sheet126.xml" ContentType="application/vnd.openxmlformats-officedocument.spreadsheetml.worksheet+xml"/>
  <Override PartName="/xl/printerSettings/printerSettings127.bin" ContentType="application/vnd.openxmlformats-officedocument.spreadsheetml.printerSettings"/>
  <Override PartName="/xl/drawings/drawing128.xml" ContentType="application/vnd.openxmlformats-officedocument.drawing+xml"/>
  <Override PartName="/xl/drawings/drawing129.xml" ContentType="application/vnd.openxmlformats-officedocument.drawing+xml"/>
  <Override PartName="/xl/worksheets/sheet130.xml" ContentType="application/vnd.openxmlformats-officedocument.spreadsheetml.worksheet+xml"/>
  <Override PartName="/xl/printerSettings/printerSettings131.bin" ContentType="application/vnd.openxmlformats-officedocument.spreadsheetml.printerSettings"/>
  <Override PartName="/xl/drawings/drawing132.xml" ContentType="application/vnd.openxmlformats-officedocument.drawing+xml"/>
  <Override PartName="/xl/worksheets/sheet133.xml" ContentType="application/vnd.openxmlformats-officedocument.spreadsheetml.worksheet+xml"/>
  <Override PartName="/xl/printerSettings/printerSettings134.bin" ContentType="application/vnd.openxmlformats-officedocument.spreadsheetml.printerSettings"/>
  <Override PartName="/xl/drawings/drawing135.xml" ContentType="application/vnd.openxmlformats-officedocument.drawing+xml"/>
  <Override PartName="/xl/worksheets/sheet136.xml" ContentType="application/vnd.openxmlformats-officedocument.spreadsheetml.worksheet+xml"/>
  <Override PartName="/xl/printerSettings/printerSettings137.bin" ContentType="application/vnd.openxmlformats-officedocument.spreadsheetml.printerSettings"/>
  <Override PartName="/xl/drawings/drawing138.xml" ContentType="application/vnd.openxmlformats-officedocument.drawing+xml"/>
  <Override PartName="/xl/worksheets/sheet139.xml" ContentType="application/vnd.openxmlformats-officedocument.spreadsheetml.worksheet+xml"/>
  <Override PartName="/xl/printerSettings/printerSettings140.bin" ContentType="application/vnd.openxmlformats-officedocument.spreadsheetml.printerSettings"/>
  <Override PartName="/xl/drawings/drawing141.xml" ContentType="application/vnd.openxmlformats-officedocument.drawing+xml"/>
  <Override PartName="/xl/worksheets/sheet142.xml" ContentType="application/vnd.openxmlformats-officedocument.spreadsheetml.worksheet+xml"/>
  <Override PartName="/xl/printerSettings/printerSettings143.bin" ContentType="application/vnd.openxmlformats-officedocument.spreadsheetml.printerSettings"/>
  <Override PartName="/xl/drawings/drawing144.xml" ContentType="application/vnd.openxmlformats-officedocument.drawing+xml"/>
  <Override PartName="/xl/worksheets/sheet145.xml" ContentType="application/vnd.openxmlformats-officedocument.spreadsheetml.worksheet+xml"/>
  <Override PartName="/xl/printerSettings/printerSettings146.bin" ContentType="application/vnd.openxmlformats-officedocument.spreadsheetml.printerSettings"/>
  <Override PartName="/xl/drawings/drawing147.xml" ContentType="application/vnd.openxmlformats-officedocument.drawing+xml"/>
  <Override PartName="/xl/worksheets/sheet148.xml" ContentType="application/vnd.openxmlformats-officedocument.spreadsheetml.worksheet+xml"/>
  <Override PartName="/xl/printerSettings/printerSettings149.bin" ContentType="application/vnd.openxmlformats-officedocument.spreadsheetml.printerSettings"/>
  <Override PartName="/xl/drawings/drawing150.xml" ContentType="application/vnd.openxmlformats-officedocument.drawing+xml"/>
  <Override PartName="/xl/worksheets/sheet151.xml" ContentType="application/vnd.openxmlformats-officedocument.spreadsheetml.worksheet+xml"/>
  <Override PartName="/xl/printerSettings/printerSettings152.bin" ContentType="application/vnd.openxmlformats-officedocument.spreadsheetml.printerSettings"/>
  <Override PartName="/xl/drawings/drawing153.xml" ContentType="application/vnd.openxmlformats-officedocument.drawing+xml"/>
  <Override PartName="/xl/worksheets/sheet154.xml" ContentType="application/vnd.openxmlformats-officedocument.spreadsheetml.worksheet+xml"/>
  <Override PartName="/xl/printerSettings/printerSettings155.bin" ContentType="application/vnd.openxmlformats-officedocument.spreadsheetml.printerSettings"/>
  <Override PartName="/xl/drawings/drawing156.xml" ContentType="application/vnd.openxmlformats-officedocument.drawing+xml"/>
  <Override PartName="/xl/worksheets/sheet157.xml" ContentType="application/vnd.openxmlformats-officedocument.spreadsheetml.worksheet+xml"/>
  <Override PartName="/xl/printerSettings/printerSettings158.bin" ContentType="application/vnd.openxmlformats-officedocument.spreadsheetml.printerSettings"/>
  <Override PartName="/xl/drawings/drawing159.xml" ContentType="application/vnd.openxmlformats-officedocument.drawing+xml"/>
  <Override PartName="/xl/worksheets/sheet160.xml" ContentType="application/vnd.openxmlformats-officedocument.spreadsheetml.worksheet+xml"/>
  <Override PartName="/xl/printerSettings/printerSettings161.bin" ContentType="application/vnd.openxmlformats-officedocument.spreadsheetml.printerSettings"/>
  <Override PartName="/xl/drawings/drawing162.xml" ContentType="application/vnd.openxmlformats-officedocument.drawing+xml"/>
  <Override PartName="/xl/worksheets/sheet163.xml" ContentType="application/vnd.openxmlformats-officedocument.spreadsheetml.worksheet+xml"/>
  <Override PartName="/xl/printerSettings/printerSettings164.bin" ContentType="application/vnd.openxmlformats-officedocument.spreadsheetml.printerSettings"/>
  <Override PartName="/xl/drawings/drawing165.xml" ContentType="application/vnd.openxmlformats-officedocument.drawing+xml"/>
  <Override PartName="/xl/worksheets/sheet166.xml" ContentType="application/vnd.openxmlformats-officedocument.spreadsheetml.worksheet+xml"/>
  <Override PartName="/xl/printerSettings/printerSettings167.bin" ContentType="application/vnd.openxmlformats-officedocument.spreadsheetml.printerSettings"/>
  <Override PartName="/xl/drawings/drawing168.xml" ContentType="application/vnd.openxmlformats-officedocument.drawing+xml"/>
  <Override PartName="/xl/worksheets/sheet169.xml" ContentType="application/vnd.openxmlformats-officedocument.spreadsheetml.worksheet+xml"/>
  <Override PartName="/xl/printerSettings/printerSettings170.bin" ContentType="application/vnd.openxmlformats-officedocument.spreadsheetml.printerSettings"/>
  <Override PartName="/xl/drawings/drawing171.xml" ContentType="application/vnd.openxmlformats-officedocument.drawing+xml"/>
  <Override PartName="/xl/worksheets/sheet172.xml" ContentType="application/vnd.openxmlformats-officedocument.spreadsheetml.worksheet+xml"/>
  <Override PartName="/xl/printerSettings/printerSettings173.bin" ContentType="application/vnd.openxmlformats-officedocument.spreadsheetml.printerSettings"/>
  <Override PartName="/xl/drawings/drawing174.xml" ContentType="application/vnd.openxmlformats-officedocument.drawing+xml"/>
  <Override PartName="/xl/worksheets/sheet175.xml" ContentType="application/vnd.openxmlformats-officedocument.spreadsheetml.worksheet+xml"/>
  <Override PartName="/xl/printerSettings/printerSettings176.bin" ContentType="application/vnd.openxmlformats-officedocument.spreadsheetml.printerSettings"/>
  <Override PartName="/xl/drawings/drawing177.xml" ContentType="application/vnd.openxmlformats-officedocument.drawing+xml"/>
  <Override PartName="/xl/worksheets/sheet178.xml" ContentType="application/vnd.openxmlformats-officedocument.spreadsheetml.worksheet+xml"/>
  <Override PartName="/xl/printerSettings/printerSettings179.bin" ContentType="application/vnd.openxmlformats-officedocument.spreadsheetml.printerSettings"/>
  <Override PartName="/xl/drawings/drawing180.xml" ContentType="application/vnd.openxmlformats-officedocument.drawing+xml"/>
  <Override PartName="/xl/worksheets/sheet181.xml" ContentType="application/vnd.openxmlformats-officedocument.spreadsheetml.worksheet+xml"/>
  <Override PartName="/xl/printerSettings/printerSettings182.bin" ContentType="application/vnd.openxmlformats-officedocument.spreadsheetml.printerSettings"/>
  <Override PartName="/xl/drawings/drawing183.xml" ContentType="application/vnd.openxmlformats-officedocument.drawing+xml"/>
  <Override PartName="/xl/worksheets/sheet184.xml" ContentType="application/vnd.openxmlformats-officedocument.spreadsheetml.worksheet+xml"/>
  <Override PartName="/xl/printerSettings/printerSettings185.bin" ContentType="application/vnd.openxmlformats-officedocument.spreadsheetml.printerSettings"/>
  <Override PartName="/xl/drawings/drawing186.xml" ContentType="application/vnd.openxmlformats-officedocument.drawing+xml"/>
  <Override PartName="/xl/worksheets/sheet187.xml" ContentType="application/vnd.openxmlformats-officedocument.spreadsheetml.worksheet+xml"/>
  <Override PartName="/xl/printerSettings/printerSettings188.bin" ContentType="application/vnd.openxmlformats-officedocument.spreadsheetml.printerSettings"/>
  <Override PartName="/xl/drawings/drawing189.xml" ContentType="application/vnd.openxmlformats-officedocument.drawing+xml"/>
  <Override PartName="/xl/worksheets/sheet190.xml" ContentType="application/vnd.openxmlformats-officedocument.spreadsheetml.worksheet+xml"/>
  <Override PartName="/xl/printerSettings/printerSettings191.bin" ContentType="application/vnd.openxmlformats-officedocument.spreadsheetml.printerSettings"/>
  <Override PartName="/xl/drawings/drawing192.xml" ContentType="application/vnd.openxmlformats-officedocument.drawing+xml"/>
  <Override PartName="/xl/charts/chart193.xml" ContentType="application/vnd.openxmlformats-officedocument.drawingml.chart+xml"/>
  <Override PartName="/xl/charts/chart194.xml" ContentType="application/vnd.openxmlformats-officedocument.drawingml.chart+xml"/>
  <Override PartName="/xl/charts/chart195.xml" ContentType="application/vnd.openxmlformats-officedocument.drawingml.chart+xml"/>
  <Override PartName="/xl/charts/chart196.xml" ContentType="application/vnd.openxmlformats-officedocument.drawingml.chart+xml"/>
  <Override PartName="/xl/charts/chart197.xml" ContentType="application/vnd.openxmlformats-officedocument.drawingml.chart+xml"/>
  <Override PartName="/xl/charts/chart198.xml" ContentType="application/vnd.openxmlformats-officedocument.drawingml.chart+xml"/>
  <Override PartName="/xl/charts/chart199.xml" ContentType="application/vnd.openxmlformats-officedocument.drawingml.chart+xml"/>
  <Override PartName="/xl/charts/chart200.xml" ContentType="application/vnd.openxmlformats-officedocument.drawingml.chart+xml"/>
  <Override PartName="/xl/charts/chart201.xml" ContentType="application/vnd.openxmlformats-officedocument.drawingml.chart+xml"/>
  <Override PartName="/xl/charts/chart202.xml" ContentType="application/vnd.openxmlformats-officedocument.drawingml.chart+xml"/>
  <Override PartName="/xl/charts/chart203.xml" ContentType="application/vnd.openxmlformats-officedocument.drawingml.chart+xml"/>
  <Override PartName="/xl/charts/chart204.xml" ContentType="application/vnd.openxmlformats-officedocument.drawingml.chart+xml"/>
  <Override PartName="/xl/charts/chart205.xml" ContentType="application/vnd.openxmlformats-officedocument.drawingml.chart+xml"/>
  <Override PartName="/xl/charts/chart206.xml" ContentType="application/vnd.openxmlformats-officedocument.drawingml.chart+xml"/>
  <Override PartName="/xl/charts/chart207.xml" ContentType="application/vnd.openxmlformats-officedocument.drawingml.chart+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30"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6" lowestEdited="6" rupBuild="14420"/>
  <workbookPr codeName="ThisWorkbook" defaultThemeVersion="124226"/>
  <bookViews>
    <workbookView xWindow="-7725" yWindow="720" windowWidth="23970" windowHeight="7605" tabRatio="966"/>
  </bookViews>
  <sheets>
    <sheet name="Table of Contents" sheetId="1" r:id="rId51"/>
    <sheet name="Glance" sheetId="57" r:id="rId52"/>
    <sheet name="Summary" sheetId="55" r:id="rId53"/>
    <sheet name="Comp" sheetId="76" r:id="rId50"/>
    <sheet name="Response" sheetId="13" r:id="rId58"/>
    <sheet name="Day of Week" sheetId="60" r:id="rId54"/>
    <sheet name="Daily by Month" sheetId="47" r:id="rId55"/>
    <sheet name="Segmentation Glance" sheetId="77" r:id="rId49"/>
    <sheet name="Segmentation Occ" sheetId="78" r:id="rId48"/>
    <sheet name="Segmentation ADR" sheetId="79" r:id="rId47"/>
    <sheet name="Segmentation RevPAR" sheetId="80" r:id="rId46"/>
    <sheet name="Segmentation Indexes" sheetId="81" r:id="rId45"/>
    <sheet name="Segmentation Ranking" sheetId="82" r:id="rId44"/>
    <sheet name="Segmentation DOW Month" sheetId="83" r:id="rId43"/>
    <sheet name="Segmentation DOW YTD" sheetId="84" r:id="rId42"/>
    <sheet name="Segmentation DOW Run 3" sheetId="85" r:id="rId41"/>
    <sheet name="Segmentation DOW Run 12" sheetId="86" r:id="rId40"/>
    <sheet name="Add Rev ADR" sheetId="65" r:id="rId56"/>
    <sheet name="Add Rev RevPAR" sheetId="66" r:id="rId57"/>
    <sheet name="Segmentation Response" sheetId="87" r:id="rId39"/>
    <sheet name="Glance_2" sheetId="88" r:id="rId38"/>
    <sheet name="Summary_2" sheetId="89" r:id="rId37"/>
    <sheet name="Comp_2" sheetId="90" r:id="rId36"/>
    <sheet name="Response_2" sheetId="91" r:id="rId35"/>
    <sheet name="Day of Week_2" sheetId="92" r:id="rId34"/>
    <sheet name="Daily by Month_2" sheetId="93" r:id="rId33"/>
    <sheet name="Segmentation Glance_2" sheetId="94" r:id="rId32"/>
    <sheet name="Segmentation Occ_2" sheetId="95" r:id="rId31"/>
    <sheet name="Segmentation ADR_2" sheetId="96" r:id="rId30"/>
    <sheet name="Segmentation RevPAR_2" sheetId="97" r:id="rId29"/>
    <sheet name="Segmentation Indexes_2" sheetId="98" r:id="rId28"/>
    <sheet name="Segmentation Ranking_2" sheetId="99" r:id="rId27"/>
    <sheet name="Segmentation DOW Month_2" sheetId="100" r:id="rId26"/>
    <sheet name="Segmentation DOW YTD_2" sheetId="101" r:id="rId25"/>
    <sheet name="Segmentation DOW Run 3_2" sheetId="102" r:id="rId24"/>
    <sheet name="Segmentation DOW Run 12_2" sheetId="103" r:id="rId23"/>
    <sheet name="Add Rev ADR_2" sheetId="104" r:id="rId22"/>
    <sheet name="Add Rev RevPAR_2" sheetId="105" r:id="rId21"/>
    <sheet name="Segmentation Response_2" sheetId="106" r:id="rId20"/>
    <sheet name="Glance_3" sheetId="107" r:id="rId19"/>
    <sheet name="Summary_3" sheetId="108" r:id="rId18"/>
    <sheet name="Comp_3" sheetId="109" r:id="rId17"/>
    <sheet name="Response_3" sheetId="110" r:id="rId16"/>
    <sheet name="Day of Week_3" sheetId="111" r:id="rId15"/>
    <sheet name="Daily by Month_3" sheetId="112" r:id="rId14"/>
    <sheet name="Segmentation Glance_3" sheetId="113" r:id="rId13"/>
    <sheet name="Segmentation Occ_3" sheetId="114" r:id="rId12"/>
    <sheet name="Segmentation ADR_3" sheetId="115" r:id="rId11"/>
    <sheet name="Segmentation RevPAR_3" sheetId="116" r:id="rId10"/>
    <sheet name="Segmentation Indexes_3" sheetId="117" r:id="rId9"/>
    <sheet name="Segmentation Ranking_3" sheetId="118" r:id="rId8"/>
    <sheet name="Segmentation DOW Month_3" sheetId="119" r:id="rId7"/>
    <sheet name="Segmentation DOW YTD_3" sheetId="120" r:id="rId6"/>
    <sheet name="Segmentation DOW Run 3_3" sheetId="121" r:id="rId5"/>
    <sheet name="Segmentation DOW Run 12_3" sheetId="122" r:id="rId4"/>
    <sheet name="Add Rev ADR_3" sheetId="123" r:id="rId3"/>
    <sheet name="Add Rev RevPAR_3" sheetId="124" r:id="rId2"/>
    <sheet name="Segmentation Response_3" sheetId="125" r:id="rId1"/>
    <sheet name="Help" sheetId="74" r:id="rId59"/>
  </sheets>
  <definedNames>
    <definedName name="_xlnm.Print_Area" localSheetId="17">'Add Rev ADR'!$A$1:$AH$46</definedName>
    <definedName name="_xlnm.Print_Area" localSheetId="18">'Add Rev RevPAR'!$A$1:$AH$45</definedName>
    <definedName name="_xlnm.Print_Area" localSheetId="6">'Daily by Month'!$A$1:$AH$57</definedName>
    <definedName name="_xlnm.Print_Area" localSheetId="5">'Day of Week'!$A$1:$V$78</definedName>
    <definedName name="_xlnm.Print_Area" localSheetId="1">Glance!$A$1:$T$34</definedName>
    <definedName name="_xlnm.Print_Area" localSheetId="58">Help!$A$1:$J$25</definedName>
    <definedName name="_xlnm.Print_Area" localSheetId="4">Response!$A$1:$AR$106</definedName>
    <definedName name="_xlnm.Print_Area" localSheetId="2">Summary!$A$1:$U$45</definedName>
    <definedName name="_xlnm.Print_Area" localSheetId="0">'Table of Contents'!$A$1:$H$63</definedName>
    <definedName name="_xlnm.Print_Area" localSheetId="3">Comp!$A$1:$AG$57</definedName>
    <definedName name="_xlnm.Print_Area" localSheetId="7">'Segmentation Glance'!$A$1:$T$41</definedName>
    <definedName name="_xlnm.Print_Area" localSheetId="8">'Segmentation Occ'!$A$1:$AB$45</definedName>
    <definedName name="_xlnm.Print_Area" localSheetId="9">'Segmentation ADR'!$A$1:$AB$44</definedName>
    <definedName name="_xlnm.Print_Area" localSheetId="10">'Segmentation RevPAR'!$A$1:$AB$44</definedName>
    <definedName name="_xlnm.Print_Area" localSheetId="11">'Segmentation Indexes'!$A$1:$AB$44</definedName>
    <definedName name="_xlnm.Print_Area" localSheetId="12">'Segmentation Ranking'!$A$1:$AB$44</definedName>
    <definedName name="_xlnm.Print_Area" localSheetId="13">'Segmentation DOW Month'!$A$1:$AB$53</definedName>
    <definedName name="_xlnm.Print_Area" localSheetId="14">'Segmentation DOW YTD'!$A$1:$AB$53</definedName>
    <definedName name="_xlnm.Print_Area" localSheetId="15">'Segmentation DOW Run 3'!$A$1:$AB$53</definedName>
    <definedName name="_xlnm.Print_Area" localSheetId="16">'Segmentation DOW Run 12'!$A$1:$AB$53</definedName>
    <definedName name="_xlnm.Print_Area" localSheetId="19">'Segmentation Response'!$A$1:$AR$106</definedName>
    <definedName name="_xlnm.Print_Area" localSheetId="20">Glance_2!$A$1:$T$34</definedName>
    <definedName name="_xlnm.Print_Area" localSheetId="21">Summary_2!$A$1:$U$45</definedName>
    <definedName name="_xlnm.Print_Area" localSheetId="22">'Comp_2'!$A$1:$AG$57</definedName>
    <definedName name="_xlnm.Print_Area" localSheetId="23">'Response_2'!$A$1:$AR$106</definedName>
    <definedName name="_xlnm.Print_Area" localSheetId="24">'Day of Week_2'!$A$1:$V$78</definedName>
    <definedName name="_xlnm.Print_Area" localSheetId="25">'Daily by Month_2'!$A$1:$AH$57</definedName>
    <definedName name="_xlnm.Print_Area" localSheetId="26">'Segmentation Glance_2'!$A$1:$T$41</definedName>
    <definedName name="_xlnm.Print_Area" localSheetId="27">'Segmentation Occ_2'!$A$1:$AB$45</definedName>
    <definedName name="_xlnm.Print_Area" localSheetId="28">'Segmentation ADR_2'!$A$1:$AB$44</definedName>
    <definedName name="_xlnm.Print_Area" localSheetId="29">'Segmentation RevPAR_2'!$A$1:$AB$44</definedName>
    <definedName name="_xlnm.Print_Area" localSheetId="30">'Segmentation Indexes_2'!$A$1:$AB$44</definedName>
    <definedName name="_xlnm.Print_Area" localSheetId="31">'Segmentation Ranking_2'!$A$1:$AB$44</definedName>
    <definedName name="_xlnm.Print_Area" localSheetId="32">'Segmentation DOW Month_2'!$A$1:$AB$53</definedName>
    <definedName name="_xlnm.Print_Area" localSheetId="33">'Segmentation DOW YTD_2'!$A$1:$AB$53</definedName>
    <definedName name="_xlnm.Print_Area" localSheetId="34">'Segmentation DOW Run 3_2'!$A$1:$AB$53</definedName>
    <definedName name="_xlnm.Print_Area" localSheetId="35">'Segmentation DOW Run 12_2'!$A$1:$AB$53</definedName>
    <definedName name="_xlnm.Print_Area" localSheetId="36">'Add Rev ADR_2'!$A$1:$AH$46</definedName>
    <definedName name="_xlnm.Print_Area" localSheetId="37">'Add Rev RevPAR_2'!$A$1:$AH$45</definedName>
    <definedName name="_xlnm.Print_Area" localSheetId="38">'Segmentation Response_2'!$A$1:$AR$106</definedName>
    <definedName name="_xlnm.Print_Area" localSheetId="39">Glance_3!$A$1:$T$34</definedName>
    <definedName name="_xlnm.Print_Area" localSheetId="40">Summary_3!$A$1:$U$45</definedName>
    <definedName name="_xlnm.Print_Area" localSheetId="41">'Comp_3'!$A$1:$AG$57</definedName>
    <definedName name="_xlnm.Print_Area" localSheetId="42">'Response_3'!$A$1:$AR$106</definedName>
    <definedName name="_xlnm.Print_Area" localSheetId="43">'Day of Week_3'!$A$1:$V$78</definedName>
    <definedName name="_xlnm.Print_Area" localSheetId="44">'Daily by Month_3'!$A$1:$AH$57</definedName>
    <definedName name="_xlnm.Print_Area" localSheetId="45">'Segmentation Glance_3'!$A$1:$T$41</definedName>
    <definedName name="_xlnm.Print_Area" localSheetId="46">'Segmentation Occ_3'!$A$1:$AB$45</definedName>
    <definedName name="_xlnm.Print_Area" localSheetId="47">'Segmentation ADR_3'!$A$1:$AB$44</definedName>
    <definedName name="_xlnm.Print_Area" localSheetId="48">'Segmentation RevPAR_3'!$A$1:$AB$44</definedName>
    <definedName name="_xlnm.Print_Area" localSheetId="49">'Segmentation Indexes_3'!$A$1:$AB$44</definedName>
    <definedName name="_xlnm.Print_Area" localSheetId="50">'Segmentation Ranking_3'!$A$1:$AB$44</definedName>
    <definedName name="_xlnm.Print_Area" localSheetId="51">'Segmentation DOW Month_3'!$A$1:$AB$53</definedName>
    <definedName name="_xlnm.Print_Area" localSheetId="52">'Segmentation DOW YTD_3'!$A$1:$AB$53</definedName>
    <definedName name="_xlnm.Print_Area" localSheetId="53">'Segmentation DOW Run 3_3'!$A$1:$AB$53</definedName>
    <definedName name="_xlnm.Print_Area" localSheetId="54">'Segmentation DOW Run 12_3'!$A$1:$AB$53</definedName>
    <definedName name="_xlnm.Print_Area" localSheetId="55">'Add Rev ADR_3'!$A$1:$AH$46</definedName>
    <definedName name="_xlnm.Print_Area" localSheetId="56">'Add Rev RevPAR_3'!$A$1:$AH$45</definedName>
    <definedName name="_xlnm.Print_Area" localSheetId="57">'Segmentation Response_3'!$A$1:$AR$106</definedName>
  </definedNames>
  <calcPr calcId="152511"/>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<sst xmlns="http://schemas.openxmlformats.org/spreadsheetml/2006/main" xmlns:r="http://schemas.openxmlformats.org/officeDocument/2006/relationships" xmlns:xdr="http://schemas.openxmlformats.org/drawingml/2006/spreadsheetDrawing" xmlns:s="http://schemas.openxmlformats.org/officeDocument/2006/sharedTypes" xmlns:vt="http://schemas.openxmlformats.org/officeDocument/2006/docPropsVTypes" xmlns:a="http://schemas.openxmlformats.org/drawingml/2006/main" xmlns:cdr="http://schemas.openxmlformats.org/drawingml/2006/chartDrawing" count="1042" uniqueCount="138">
  <si>
    <t>Sun</t>
  </si>
  <si>
    <t>Mon</t>
  </si>
  <si>
    <t>Tue</t>
  </si>
  <si>
    <t>Wed</t>
  </si>
  <si>
    <t>Thu</t>
  </si>
  <si>
    <t>Fri</t>
  </si>
  <si>
    <t>Sat</t>
  </si>
  <si>
    <t>This Year</t>
  </si>
  <si>
    <t>Last Year</t>
  </si>
  <si>
    <t>ADR</t>
  </si>
  <si>
    <t>RevPAR</t>
  </si>
  <si>
    <t>Transient</t>
  </si>
  <si>
    <t>Total</t>
  </si>
  <si>
    <t>Group</t>
  </si>
  <si>
    <t>Contract</t>
  </si>
  <si>
    <t>Comp Set</t>
  </si>
  <si>
    <t>Comp set</t>
  </si>
  <si>
    <t>Other</t>
  </si>
  <si>
    <t>F&amp;B</t>
  </si>
  <si>
    <t>My Property</t>
  </si>
  <si>
    <t>Room</t>
  </si>
  <si>
    <t>Name</t>
  </si>
  <si>
    <t>Occupancy (%)</t>
  </si>
  <si>
    <t>Rank</t>
  </si>
  <si>
    <t>% Chg</t>
  </si>
  <si>
    <t>My Prop</t>
  </si>
  <si>
    <t>Market Scale</t>
  </si>
  <si>
    <t xml:space="preserve"> </t>
  </si>
  <si>
    <t>Supply</t>
  </si>
  <si>
    <t>Demand</t>
  </si>
  <si>
    <t>Census/Sample - Properties &amp; Rooms</t>
  </si>
  <si>
    <t>Census</t>
  </si>
  <si>
    <t>Sample</t>
  </si>
  <si>
    <t>Properties</t>
  </si>
  <si>
    <t>Rooms</t>
  </si>
  <si>
    <t>Competitive Set</t>
  </si>
  <si>
    <t>Sample %</t>
  </si>
  <si>
    <t>Year to Date</t>
  </si>
  <si>
    <t>Revenue</t>
  </si>
  <si>
    <t>Day of Week</t>
  </si>
  <si>
    <t>Weekday</t>
  </si>
  <si>
    <t>Time Period</t>
  </si>
  <si>
    <t>Current Month</t>
  </si>
  <si>
    <t>Sunday</t>
  </si>
  <si>
    <t>Running 3 Month</t>
  </si>
  <si>
    <t>Running 12 Month</t>
  </si>
  <si>
    <t>Monday</t>
  </si>
  <si>
    <t>Tuesday</t>
  </si>
  <si>
    <t>Wednesday</t>
  </si>
  <si>
    <t>Thursday</t>
  </si>
  <si>
    <t>Friday</t>
  </si>
  <si>
    <t>Saturday</t>
  </si>
  <si>
    <t>Weekend</t>
  </si>
  <si>
    <t>Occ</t>
  </si>
  <si>
    <t>Indexes</t>
  </si>
  <si>
    <t>(Fri-Sat)</t>
  </si>
  <si>
    <t xml:space="preserve">Pipeline </t>
  </si>
  <si>
    <t>Under Construction</t>
  </si>
  <si>
    <t>Planning</t>
  </si>
  <si>
    <t>Weekday/Weekend</t>
  </si>
  <si>
    <t>Year To Date</t>
  </si>
  <si>
    <t xml:space="preserve">  Year To Date</t>
  </si>
  <si>
    <t>Zip</t>
  </si>
  <si>
    <t>Phone</t>
  </si>
  <si>
    <t>Open Date</t>
  </si>
  <si>
    <t>Month % Chg</t>
  </si>
  <si>
    <t>YTD % Chg</t>
  </si>
  <si>
    <t>Run 3 Mon % Chg</t>
  </si>
  <si>
    <t>Run 12 Mon % Chg</t>
  </si>
  <si>
    <t>(Sun-Thu)</t>
  </si>
  <si>
    <t xml:space="preserve">     % Chg</t>
  </si>
  <si>
    <t>Percent of Total Revenue (%)</t>
  </si>
  <si>
    <t>Percent Change (%)</t>
  </si>
  <si>
    <t>STR#</t>
  </si>
  <si>
    <t>See Help page for pipeline definitions.</t>
  </si>
  <si>
    <t>Occupancy</t>
  </si>
  <si>
    <t>Property</t>
  </si>
  <si>
    <t>Competitive Set: Competitors</t>
  </si>
  <si>
    <t xml:space="preserve">     Weekday</t>
  </si>
  <si>
    <t xml:space="preserve">     Weekend</t>
  </si>
  <si>
    <t>Ranking</t>
  </si>
  <si>
    <t>My Prop vs. Comp Set</t>
  </si>
  <si>
    <t xml:space="preserve">This Year </t>
  </si>
  <si>
    <t xml:space="preserve">Last Year  </t>
  </si>
  <si>
    <t>Date</t>
  </si>
  <si>
    <t>Total Sundays</t>
  </si>
  <si>
    <t>Total Mondays</t>
  </si>
  <si>
    <t>Total Tuesdays</t>
  </si>
  <si>
    <t>Total Wednesdays</t>
  </si>
  <si>
    <t>Total Thursdays</t>
  </si>
  <si>
    <t>Total Fridays</t>
  </si>
  <si>
    <t>Total Saturdays</t>
  </si>
  <si>
    <t>Exchange Rate*</t>
  </si>
  <si>
    <t>Average Daily Rate</t>
  </si>
  <si>
    <t>Revenue Per Rooms Sold</t>
  </si>
  <si>
    <t>Revenue Per Rooms Available</t>
  </si>
  <si>
    <t>Revenue Per Room Sold</t>
  </si>
  <si>
    <t>City, State Country</t>
  </si>
  <si>
    <t xml:space="preserve">City, State </t>
  </si>
  <si>
    <t>December LYTD</t>
  </si>
  <si>
    <t>Index (MPI)</t>
  </si>
  <si>
    <t>Index (ARI)</t>
  </si>
  <si>
    <t>Index (RGI)</t>
  </si>
  <si>
    <t>Exchange Rate</t>
  </si>
  <si>
    <t>Total (TrevPOR**)</t>
  </si>
  <si>
    <t xml:space="preserve">** TrevPOR = Total revenue per occupied room (sum of Room, F&amp;B, and Other revenue divided by total occupied rooms).  </t>
  </si>
  <si>
    <t>Total (TrevPAR**)</t>
  </si>
  <si>
    <t xml:space="preserve">** TrevPAR = Total revenue per available room (sum of Room, F&amp;B, and Other revenue divided by total available rooms).  </t>
  </si>
  <si>
    <t>Job #</t>
  </si>
  <si>
    <t>Title</t>
  </si>
  <si>
    <t>Options</t>
  </si>
  <si>
    <t>Table Of Contents</t>
  </si>
  <si>
    <t>735 East Main Street, Hendersonville, TN 37075 USA</t>
  </si>
  <si>
    <t>T : +1 615 824 8664</t>
  </si>
  <si>
    <t>Blue Fin Building, 110 Southwark Street, London SE1 0TA</t>
  </si>
  <si>
    <t>T : +44 (0)20 7922 1930</t>
  </si>
  <si>
    <t>info@strglobal.com     www.str.com</t>
  </si>
  <si>
    <t>Occupancy Index</t>
  </si>
  <si>
    <t>ADR Index</t>
  </si>
  <si>
    <t>RevPAR Index</t>
  </si>
  <si>
    <t>support@str.com     www.str.com</t>
  </si>
  <si>
    <t>Period</t>
  </si>
  <si>
    <t>Glossary:</t>
  </si>
  <si>
    <r>
      <t xml:space="preserve">For all STR definitions, please click here or visit </t>
    </r>
    <r>
      <rPr>
        <u/>
        <sz val="11"/>
        <rFont val="Arial"/>
        <family val="2"/>
      </rPr>
      <t xml:space="preserve">www.str.com/resources/glossary</t>
    </r>
  </si>
  <si>
    <t>Frequently Asked Questions (FAQ):</t>
  </si>
  <si>
    <r>
      <t xml:space="preserve">For all STR FAQs, please click here or visit </t>
    </r>
    <r>
      <rPr>
        <u/>
        <sz val="11"/>
        <rFont val="Arial"/>
        <family val="2"/>
      </rPr>
      <t xml:space="preserve">www.str.com/resources/faq</t>
    </r>
  </si>
  <si>
    <r>
      <t xml:space="preserve">Please visit our website at </t>
    </r>
    <r>
      <rPr>
        <u/>
        <sz val="11"/>
        <rFont val="Arial"/>
        <family val="2"/>
      </rPr>
      <t xml:space="preserve">www.str.com</t>
    </r>
    <r>
      <rPr>
        <sz val="11"/>
        <rFont val="Arial"/>
        <family val="2"/>
      </rPr>
      <t xml:space="preserve">, or if you need additional assistance please reach out to our Customer Support team.</t>
    </r>
  </si>
  <si>
    <t>North America:</t>
  </si>
  <si>
    <t>International:</t>
  </si>
  <si>
    <t>T : +44 (0) 207 922 1930</t>
  </si>
  <si>
    <t>support@str.com</t>
  </si>
  <si>
    <t>hotelinfo@str.com</t>
  </si>
  <si>
    <t>Asia Pacific:</t>
  </si>
  <si>
    <t>Thong Teck Building, 15 Scotts Road #08-12, 228 218 Singapore</t>
  </si>
  <si>
    <t>apinfo@str.com</t>
  </si>
  <si>
    <r>
      <t xml:space="preserve">For the latest in industry news, visit </t>
    </r>
    <r>
      <rPr>
        <u/>
        <sz val="11"/>
        <rFont val="Arial"/>
        <family val="2"/>
      </rPr>
      <t xml:space="preserve">HotelNewsNow.com</t>
    </r>
    <r>
      <rPr>
        <sz val="11"/>
        <rFont val="Arial"/>
        <family val="2"/>
      </rPr>
      <t xml:space="preserve">.</t>
    </r>
  </si>
  <si>
    <r>
      <t xml:space="preserve">To learn more about the Hotel Data Conference, visit </t>
    </r>
    <r>
      <rPr>
        <u/>
        <sz val="11"/>
        <rFont val="Arial"/>
        <family val="2"/>
      </rPr>
      <t xml:space="preserve">HotelDataConference.com</t>
    </r>
    <r>
      <rPr>
        <sz val="11"/>
        <rFont val="Arial"/>
        <family val="2"/>
      </rPr>
      <t xml:space="preserve">.</t>
    </r>
  </si>
  <si>
    <t>T: +65 6800 7850</t>
  </si>
  <si>
    <t>The STR STAR Report is a publication of STR, Inc. and STR Global, Ltd., and is intended solely for use by paid subscribers. Reproduction or distribution of the STR STAR Report, in whole or part, without written permission is prohibited and subject to legal action. If you have received this report and are NOT a subscriber to the STR STAR Report, please contact us immediately. Source: 2020 STR, Inc. / STR Global, Ltd. trading as “STR”.</t>
  </si>
  <si>
    <t>Tab 2 - Monthly Performance at a Glance - My Property vs. Competitive Set</t>
  </si>
  <si>
    <t>Monthly Performance at a Glance</t>
  </si>
  <si>
    <t>Tab 3 - STAR Summary - My Property vs. Comp Set and Industry Segments</t>
  </si>
  <si>
    <t>STAR Summary</t>
  </si>
  <si>
    <t>Tab 4 - Competitive Set Report</t>
  </si>
  <si>
    <t>Competitive Set Report</t>
  </si>
  <si>
    <t>Tab 5 - Response Report</t>
  </si>
  <si>
    <t>Response Report</t>
  </si>
  <si>
    <t>Tab 6 - Day of Week and Weekday/Weekend Report</t>
  </si>
  <si>
    <t>Day of Week &amp; Weekday/Weekend</t>
  </si>
  <si>
    <t>Tab 7 - Daily Data for the Month</t>
  </si>
  <si>
    <t>Daily Data for the Month</t>
  </si>
  <si>
    <t>Tab 8 - Segmentation at a Glance - My Property vs. Competitive Set</t>
  </si>
  <si>
    <t>Segmentation at a Glance</t>
  </si>
  <si>
    <t>Tab 9 - Segmentation Occupancy Analysis</t>
  </si>
  <si>
    <t>Segmentation Occupancy Analysis</t>
  </si>
  <si>
    <t>Tab 10 - Segmentation ADR Analysis</t>
  </si>
  <si>
    <t>Segmentation ADR Analysis</t>
  </si>
  <si>
    <t>Tab 11 - Segmentation RevPAR Analysis</t>
  </si>
  <si>
    <t>Segmentation RevPAR Analysis</t>
  </si>
  <si>
    <t>Tab 12 - Segmentation Index Analysis</t>
  </si>
  <si>
    <t>Segmentation Index Analysis</t>
  </si>
  <si>
    <t>Tab 13 - Segmentation Ranking Analysis</t>
  </si>
  <si>
    <t>Segmentation Ranking Analysis</t>
  </si>
  <si>
    <t>Tab 14 - Segmentation Day Of Week - Current Month</t>
  </si>
  <si>
    <t>Segmentation Day Of Week - Current Month</t>
  </si>
  <si>
    <t>Tab 15 - Segmentation Day Of Week - Year to Date</t>
  </si>
  <si>
    <t>Segmentation Day Of Week - Year to Date</t>
  </si>
  <si>
    <t>Tab 16 - Segmentation Day Of Week - Running 3 Month</t>
  </si>
  <si>
    <t>Segmentation Day Of Week - Running 3 Month</t>
  </si>
  <si>
    <t>Tab 17 - Segmentation Day Of Week - Running 12 Month</t>
  </si>
  <si>
    <t>Segmentation Day Of Week - Running 12 Month</t>
  </si>
  <si>
    <t>Tab 18 - Additional Revenue ADR Analysis (TrevPOR)</t>
  </si>
  <si>
    <t>Additional Revenue ADR Analysis (TrevPOR)</t>
  </si>
  <si>
    <t>Tab 19 - Additional Revenue RevPAR Analysis (TrevPAR)</t>
  </si>
  <si>
    <t>Additional Revenue RevPAR Analysis (TrevPAR)</t>
  </si>
  <si>
    <t>Tab 20 - Segmentation Response Report</t>
  </si>
  <si>
    <t>Segmentation Response Report</t>
  </si>
  <si>
    <t>Tab 21 - Monthly Performance at a Glance - My Property vs. Competitive Set - Comp Set 2</t>
  </si>
  <si>
    <t>Monthly Performance at a Glance - 2nd Comp</t>
  </si>
  <si>
    <t>Tab 22 - STAR Summary - My Property vs. Comp Set and Industry Segments - Comp Set 2</t>
  </si>
  <si>
    <t>STAR Summary - 2nd Comp</t>
  </si>
  <si>
    <t>Tab 23 - Competitive Set Report - Comp Set 2</t>
  </si>
  <si>
    <t>Competitive Set Report - 2nd Comp</t>
  </si>
  <si>
    <t>Tab 24 - Response Report - Comp Set 2</t>
  </si>
  <si>
    <t>Response Report - 2nd Comp</t>
  </si>
  <si>
    <t>Tab 25 - Day of Week and Weekday/Weekend Report - Comp Set 2</t>
  </si>
  <si>
    <t>Day of Week &amp; Weekday/Weekend - 2nd Comp</t>
  </si>
  <si>
    <t>Tab 26 - Daily Data for the Month - Comp Set 2</t>
  </si>
  <si>
    <t>Daily Data for the Month - 2nd Comp</t>
  </si>
  <si>
    <t>Tab 27 - Segmentation at a Glance - My Property vs. Competitive Set - Comp Set 2</t>
  </si>
  <si>
    <t>Segmentation at a Glance - 2nd Comp</t>
  </si>
  <si>
    <t>Tab 28 - Segmentation Occupancy Analysis - Comp Set 2</t>
  </si>
  <si>
    <t>Segmentation Occupancy Analysis - 2nd Comp</t>
  </si>
  <si>
    <t>Tab 29 - Segmentation ADR Analysis - Comp Set 2</t>
  </si>
  <si>
    <t>Segmentation ADR Analysis - 2nd Comp</t>
  </si>
  <si>
    <t>Tab 30 - Segmentation RevPAR Analysis - Comp Set 2</t>
  </si>
  <si>
    <t>Segmentation RevPAR Analysis - 2nd Comp</t>
  </si>
  <si>
    <t>Tab 31 - Segmentation Index Analysis - Comp Set 2</t>
  </si>
  <si>
    <t>Segmentation Index Analysis - 2nd Comp</t>
  </si>
  <si>
    <t>Tab 32 - Segmentation Ranking Analysis - Comp Set 2</t>
  </si>
  <si>
    <t>Segmentation Ranking Analysis - 2nd Comp</t>
  </si>
  <si>
    <t>Tab 33 - Segmentation Day Of Week - Current Month - Comp Set 2</t>
  </si>
  <si>
    <t>Segmentation Day Of Week - Current Month - 2nd Comp</t>
  </si>
  <si>
    <t>Tab 34 - Segmentation Day Of Week - Year to Date - Comp Set 2</t>
  </si>
  <si>
    <t>Segmentation Day Of Week - Year to Date - 2nd Comp</t>
  </si>
  <si>
    <t>Tab 35 - Segmentation Day Of Week - Running 3 Month - Comp Set 2</t>
  </si>
  <si>
    <t>Segmentation Day Of Week - Running 3 Month - 2nd Comp</t>
  </si>
  <si>
    <t>Tab 36 - Segmentation Day Of Week - Running 12 Month - Comp Set 2</t>
  </si>
  <si>
    <t>Segmentation Day Of Week - Running 12 Month - 2nd Comp</t>
  </si>
  <si>
    <t>Tab 37 - Additional Revenue ADR Analysis (TrevPOR) - Comp Set 2</t>
  </si>
  <si>
    <t>Additional Revenue ADR Analysis (TrevPOR) - 2nd Comp</t>
  </si>
  <si>
    <t>Tab 38 - Additional Revenue RevPAR Analysis (TrevPAR) - Comp Set 2</t>
  </si>
  <si>
    <t>Additional Revenue RevPAR Analysis (TrevPAR) - 2nd Comp</t>
  </si>
  <si>
    <t>Tab 39 - Segmentation Response Report - Comp Set 2</t>
  </si>
  <si>
    <t>Segmentation Response Report - 2nd Comp</t>
  </si>
  <si>
    <t>Tab 40 - Monthly Performance at a Glance - My Property vs. Competitive Set - Comp Set 3</t>
  </si>
  <si>
    <t>Monthly Performance at a Glance - 3rd Comp</t>
  </si>
  <si>
    <t>Tab 41 - STAR Summary - My Property vs. Comp Set and Industry Segments - Comp Set 3</t>
  </si>
  <si>
    <t>STAR Summary - 3rd Comp</t>
  </si>
  <si>
    <t>Tab 42 - Competitive Set Report - Comp Set 3</t>
  </si>
  <si>
    <t>Competitive Set Report - 3rd Comp</t>
  </si>
  <si>
    <t>Tab 43 - Response Report - Comp Set 3</t>
  </si>
  <si>
    <t>Response Report - 3rd Comp</t>
  </si>
  <si>
    <t>Tab 44 - Day of Week and Weekday/Weekend Report - Comp Set 3</t>
  </si>
  <si>
    <t>Day of Week &amp; Weekday/Weekend - 3rd Comp</t>
  </si>
  <si>
    <t>Tab 45 - Daily Data for the Month - Comp Set 3</t>
  </si>
  <si>
    <t>Daily Data for the Month - 3rd Comp</t>
  </si>
  <si>
    <t>Tab 46 - Segmentation at a Glance - My Property vs. Competitive Set - Comp Set 3</t>
  </si>
  <si>
    <t>Segmentation at a Glance - 3rd Comp</t>
  </si>
  <si>
    <t>Tab 47 - Segmentation Occupancy Analysis - Comp Set 3</t>
  </si>
  <si>
    <t>Segmentation Occupancy Analysis - 3rd Comp</t>
  </si>
  <si>
    <t>Tab 48 - Segmentation ADR Analysis - Comp Set 3</t>
  </si>
  <si>
    <t>Segmentation ADR Analysis - 3rd Comp</t>
  </si>
  <si>
    <t>Tab 49 - Segmentation RevPAR Analysis - Comp Set 3</t>
  </si>
  <si>
    <t>Segmentation RevPAR Analysis - 3rd Comp</t>
  </si>
  <si>
    <t>Tab 50 - Segmentation Index Analysis - Comp Set 3</t>
  </si>
  <si>
    <t>Segmentation Index Analysis - 3rd Comp</t>
  </si>
  <si>
    <t>Tab 51 - Segmentation Ranking Analysis - Comp Set 3</t>
  </si>
  <si>
    <t>Segmentation Ranking Analysis - 3rd Comp</t>
  </si>
  <si>
    <t>Tab 52 - Segmentation Day Of Week - Current Month - Comp Set 3</t>
  </si>
  <si>
    <t>Segmentation Day Of Week - Current Month - 3rd Comp</t>
  </si>
  <si>
    <t>Tab 53 - Segmentation Day Of Week - Year to Date - Comp Set 3</t>
  </si>
  <si>
    <t>Segmentation Day Of Week - Year to Date - 3rd Comp</t>
  </si>
  <si>
    <t>Tab 54 - Segmentation Day Of Week - Running 3 Month - Comp Set 3</t>
  </si>
  <si>
    <t>Segmentation Day Of Week - Running 3 Month - 3rd Comp</t>
  </si>
  <si>
    <t>Tab 55 - Segmentation Day Of Week - Running 12 Month - Comp Set 3</t>
  </si>
  <si>
    <t>Segmentation Day Of Week - Running 12 Month - 3rd Comp</t>
  </si>
  <si>
    <t>Tab 56 - Additional Revenue ADR Analysis (TrevPOR) - Comp Set 3</t>
  </si>
  <si>
    <t>Additional Revenue ADR Analysis (TrevPOR) - 3rd Comp</t>
  </si>
  <si>
    <t>Tab 57 - Additional Revenue RevPAR Analysis (TrevPAR) - Comp Set 3</t>
  </si>
  <si>
    <t>Additional Revenue RevPAR Analysis (TrevPAR) - 3rd Comp</t>
  </si>
  <si>
    <t>Tab 58 - Segmentation Response Report - Comp Set 3</t>
  </si>
  <si>
    <t>Segmentation Response Report - 3rd Comp</t>
  </si>
  <si>
    <t>Help</t>
  </si>
  <si>
    <t>Monthly STAR Report : Kimpton Angler's  South Beach</t>
  </si>
  <si>
    <t>STR # 56387 / Created January 17, 2020</t>
  </si>
  <si>
    <t>For the Month of: December 2019</t>
  </si>
  <si>
    <t>Currency: US Dollar  /  Competitive Set Data Includes Subject Property</t>
  </si>
  <si>
    <t>Kimpton Angler's  South Beach        660 Washington Ave        Miami Beach, FL 33139-6208        Phone: (305) 534-9600</t>
  </si>
  <si>
    <t>STR # 56387        ChainID: 18033        MgtCo: Kimpton Hotel Group        Owner: KHP Capital Partners</t>
  </si>
  <si>
    <t>For the Month of: December 2019        Date Created: January 17, 2020        Monthly Competitive Set Data Includes Subject Property</t>
  </si>
  <si>
    <t>December 2019</t>
  </si>
  <si>
    <t>December 2019 vs. 2018 Percent Change (%)</t>
  </si>
  <si>
    <t>Market: Miami/Hialeah, FL</t>
  </si>
  <si>
    <t>Kimpton Angler's  South Beach</t>
  </si>
  <si>
    <t>Market Class: Upper Upscale Class</t>
  </si>
  <si>
    <t>Submarket: Miami Beach, FL</t>
  </si>
  <si>
    <t>Submarket Scale: Upscale Chains</t>
  </si>
  <si>
    <t>Jul</t>
  </si>
  <si>
    <t>6 of 6</t>
  </si>
  <si>
    <t>Aug</t>
  </si>
  <si>
    <t>4 of 6</t>
  </si>
  <si>
    <t>Sep</t>
  </si>
  <si>
    <t>Oct</t>
  </si>
  <si>
    <t>Nov</t>
  </si>
  <si>
    <t>3 of 6</t>
  </si>
  <si>
    <t>Dec</t>
  </si>
  <si>
    <t>Jan</t>
  </si>
  <si>
    <t>Feb</t>
  </si>
  <si>
    <t>Mar</t>
  </si>
  <si>
    <t>Apr</t>
  </si>
  <si>
    <t>5 of 6</t>
  </si>
  <si>
    <t>May</t>
  </si>
  <si>
    <t>Jun</t>
  </si>
  <si>
    <t>2 of 6</t>
  </si>
  <si>
    <t>1 of 6</t>
  </si>
  <si>
    <t>For the Month of: December 2019        Date Created: January 17, 2020</t>
  </si>
  <si>
    <t>City, State</t>
  </si>
  <si>
    <t>December 2019 (This Year)</t>
  </si>
  <si>
    <t>December 2018 (Last Year)</t>
  </si>
  <si>
    <t>Monday, Dec 23rd</t>
  </si>
  <si>
    <t>Dec 23rd - First Day of Hanukkah</t>
  </si>
  <si>
    <t>Tuesday, Dec 24th</t>
  </si>
  <si>
    <t>Dec 24th - Christmas Eve</t>
  </si>
  <si>
    <t>Wednesday, Dec 25th</t>
  </si>
  <si>
    <t>Dec 25th - Christmas Day</t>
  </si>
  <si>
    <t>Thursday, Dec 26th</t>
  </si>
  <si>
    <t>Dec 26th - First Day of Kwanzaa</t>
  </si>
  <si>
    <t>Tuesday, Dec 31st</t>
  </si>
  <si>
    <t>Dec 31st - New Year's Eve</t>
  </si>
  <si>
    <t>Monday, Dec 3rd</t>
  </si>
  <si>
    <t>Dec 3rd - First Day of Hanukkah</t>
  </si>
  <si>
    <t>Monday, Dec 24th</t>
  </si>
  <si>
    <t>Tuesday, Dec 25th</t>
  </si>
  <si>
    <t>Dec 25th - Christmas</t>
  </si>
  <si>
    <t>Wednesday, Dec 26th</t>
  </si>
  <si>
    <t>Monday, Dec 31st</t>
  </si>
  <si>
    <t>Miami Beach, FL</t>
  </si>
  <si>
    <t>33139-6208</t>
  </si>
  <si>
    <t>(305) 534-9600</t>
  </si>
  <si>
    <t>132</t>
  </si>
  <si>
    <t>200706</t>
  </si>
  <si>
    <t>●</t>
  </si>
  <si>
    <t>Dream South Beach</t>
  </si>
  <si>
    <t>33139-4604</t>
  </si>
  <si>
    <t>(305) 673-4747</t>
  </si>
  <si>
    <t>107</t>
  </si>
  <si>
    <t>194906</t>
  </si>
  <si>
    <t>Autograph Collection Blue Moon Hotel</t>
  </si>
  <si>
    <t>33139-5010</t>
  </si>
  <si>
    <t>(305) 673-2262</t>
  </si>
  <si>
    <t>75</t>
  </si>
  <si>
    <t>193406</t>
  </si>
  <si>
    <t>The Hotel Of South Beach</t>
  </si>
  <si>
    <t>33139-5807</t>
  </si>
  <si>
    <t>(305) 531-2222</t>
  </si>
  <si>
    <t>73</t>
  </si>
  <si>
    <t>193906</t>
  </si>
  <si>
    <t>The Betsy Hotel</t>
  </si>
  <si>
    <t>33139-4609</t>
  </si>
  <si>
    <t>(305) 531-6100</t>
  </si>
  <si>
    <t>125</t>
  </si>
  <si>
    <t>194506</t>
  </si>
  <si>
    <t>Crowne Plaza South Beach Z Ocean Hotel</t>
  </si>
  <si>
    <t>33139-4103</t>
  </si>
  <si>
    <t>(305) 672-4554</t>
  </si>
  <si>
    <t>51</t>
  </si>
  <si>
    <t>200612</t>
  </si>
  <si>
    <t xml:space="preserve">Data received: </t>
  </si>
  <si>
    <t>○</t>
  </si>
  <si>
    <t>= Monthly Only</t>
  </si>
  <si>
    <t>= Monthly &amp; Daily</t>
  </si>
  <si>
    <t>For the Month of: December 2019        Date Created: January 17, 2020        Daily Competitive Set Data Includes Subject Property</t>
  </si>
  <si>
    <t>Su</t>
  </si>
  <si>
    <t>December</t>
  </si>
  <si>
    <t>Mo</t>
  </si>
  <si>
    <t>Tu</t>
  </si>
  <si>
    <t>We</t>
  </si>
  <si>
    <t>Th</t>
  </si>
  <si>
    <t>Fr</t>
  </si>
  <si>
    <t>Sa</t>
  </si>
  <si>
    <t>Market Scale: Miami/Hialeah, FL Upper Upscale Chains</t>
  </si>
  <si>
    <t/>
  </si>
  <si>
    <t>5 of 5</t>
  </si>
  <si>
    <t>1 of 5</t>
  </si>
  <si>
    <t>4 of 5</t>
  </si>
  <si>
    <t>1 of 4</t>
  </si>
  <si>
    <t>2 of 4</t>
  </si>
  <si>
    <t>2 of 5</t>
  </si>
  <si>
    <t>3 of 5</t>
  </si>
  <si>
    <t>B</t>
  </si>
  <si>
    <t>s</t>
  </si>
  <si>
    <t>= Segmentation (Transient, Group, Contract) Only</t>
  </si>
  <si>
    <t>r</t>
  </si>
  <si>
    <t>= Additional Revenue Only</t>
  </si>
  <si>
    <t>= Both Segmentation &amp; Additional Revenue</t>
  </si>
  <si>
    <t>For the Month of: December 2019        Date Created: January 17, 2020        Monthly Competitive Set Data Excludes Subject Property</t>
  </si>
  <si>
    <t>For the Month of: December 2019        Date Created: January 17, 2020        Daily Competitive Set Data Excludes Subject Property</t>
  </si>
  <si>
    <t>7 of 7</t>
  </si>
  <si>
    <t>5 of 7</t>
  </si>
  <si>
    <t>3 of 7</t>
  </si>
  <si>
    <t>4 of 7</t>
  </si>
  <si>
    <t>6 of 7</t>
  </si>
  <si>
    <t>2 of 7</t>
  </si>
  <si>
    <t>1 of 7</t>
  </si>
  <si>
    <t>Kimpton Surfcomber Miami South Beach</t>
  </si>
  <si>
    <t>33139-2006</t>
  </si>
  <si>
    <t>(305) 532-7715</t>
  </si>
  <si>
    <t>186</t>
  </si>
  <si>
    <t>194106</t>
  </si>
  <si>
    <t>The Standard Spa Miami Beach</t>
  </si>
  <si>
    <t>33139-1355</t>
  </si>
  <si>
    <t>(305) 673-1717</t>
  </si>
  <si>
    <t>100</t>
  </si>
  <si>
    <t>196311</t>
  </si>
  <si>
    <t>Courtyard Miami Beach South Beach</t>
  </si>
  <si>
    <t>33139-7801</t>
  </si>
  <si>
    <t>(305) 604-8887</t>
  </si>
  <si>
    <t>90</t>
  </si>
  <si>
    <t>200209</t>
  </si>
  <si>
    <t>3 of 4</t>
  </si>
  <si>
    <t>4 of 4</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</si>
</sst>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quot;$&quot;#,##0.00"/>
    <numFmt numFmtId="168" formatCode="#,##0.0_);\(#,##0.0\);_(* &quot;&quot;??_);"/>
    <numFmt numFmtId="169" formatCode="0.00_);\(0.00\)"/>
    <numFmt numFmtId="170" formatCode="mm/dd/yy;@"/>
  </numFmts>
  <fonts count="113">
    <font>
      <sz val="10"/>
      <name val="Arial"/>
    </font>
    <font>
      <sz val="10"/>
      <name val="Arial"/>
      <family val="2"/>
    </font>
    <font>
      <sz val="24"/>
      <color indexed="9"/>
      <name val="Arial"/>
      <family val="2"/>
    </font>
    <font>
      <b/>
      <sz val="11"/>
      <color indexed="9"/>
      <name val="Arial"/>
      <family val="2"/>
    </font>
    <font>
      <sz val="10"/>
      <name val="Arial"/>
      <family val="2"/>
    </font>
    <font>
      <sz val="11"/>
      <name val="Arial"/>
      <family val="2"/>
    </font>
    <font>
      <b/>
      <sz val="12"/>
      <name val="Arial"/>
      <family val="2"/>
    </font>
    <font>
      <sz val="16"/>
      <name val="Arial"/>
      <family val="2"/>
    </font>
    <font>
      <sz val="14"/>
      <name val="Arial"/>
      <family val="2"/>
    </font>
    <font>
      <sz val="9"/>
      <name val="Arial"/>
      <family val="2"/>
    </font>
    <font>
      <b/>
      <sz val="9"/>
      <name val="Arial"/>
      <family val="2"/>
    </font>
    <font>
      <b/>
      <sz val="10"/>
      <name val="Arial"/>
      <family val="2"/>
    </font>
    <font>
      <sz val="8"/>
      <name val="Arial"/>
      <family val="2"/>
    </font>
    <font>
      <sz val="18"/>
      <name val="Arial"/>
      <family val="2"/>
    </font>
    <font>
      <sz val="12"/>
      <name val="Arial"/>
      <family val="2"/>
    </font>
    <font>
      <b/>
      <sz val="13"/>
      <name val="Arial"/>
      <family val="2"/>
    </font>
    <font>
      <sz val="7"/>
      <name val="Arial"/>
      <family val="2"/>
    </font>
    <font>
      <sz val="10"/>
      <color indexed="8"/>
      <name val="Arial"/>
      <family val="2"/>
    </font>
    <font>
      <b/>
      <sz val="12"/>
      <color indexed="9"/>
      <name val="Arial"/>
      <family val="2"/>
    </font>
    <font>
      <b/>
      <sz val="14"/>
      <name val="Arial"/>
      <family val="2"/>
    </font>
    <font>
      <b/>
      <sz val="12"/>
      <color indexed="8"/>
      <name val="Arial"/>
      <family val="2"/>
    </font>
    <font>
      <b/>
      <sz val="14"/>
      <color indexed="8"/>
      <name val="Arial"/>
      <family val="2"/>
    </font>
    <font>
      <b/>
      <sz val="9"/>
      <color indexed="8"/>
      <name val="Arial"/>
      <family val="2"/>
    </font>
    <font>
      <sz val="13"/>
      <name val="Arial"/>
      <family val="2"/>
    </font>
    <font>
      <sz val="8"/>
      <name val="Wingdings"/>
      <charset val="2"/>
    </font>
    <font>
      <b/>
      <sz val="14"/>
      <color indexed="9"/>
      <name val="Arial"/>
      <family val="2"/>
    </font>
    <font>
      <sz val="10"/>
      <color indexed="9"/>
      <name val="Arial"/>
      <family val="2"/>
    </font>
    <font>
      <sz val="10"/>
      <color indexed="55"/>
      <name val="Arial"/>
      <family val="2"/>
    </font>
    <font>
      <b/>
      <sz val="8"/>
      <name val="Arial"/>
      <family val="2"/>
    </font>
    <font>
      <sz val="14"/>
      <name val="Arial"/>
      <family val="2"/>
    </font>
    <font>
      <b/>
      <sz val="9"/>
      <name val="Arial"/>
      <family val="2"/>
    </font>
    <font>
      <sz val="9"/>
      <name val="Arial"/>
      <family val="2"/>
    </font>
    <font>
      <sz val="18"/>
      <name val="Arial"/>
      <family val="2"/>
    </font>
    <font>
      <b/>
      <sz val="10"/>
      <name val="Arial"/>
      <family val="2"/>
    </font>
    <font>
      <sz val="7"/>
      <name val="Webdings"/>
      <family val="1"/>
      <charset val="2"/>
    </font>
    <font>
      <sz val="10"/>
      <name val="Webdings"/>
      <family val="1"/>
      <charset val="2"/>
    </font>
    <font>
      <sz val="24"/>
      <name val="Arial"/>
      <family val="2"/>
    </font>
    <font>
      <u/>
      <sz val="10"/>
      <color indexed="36"/>
      <name val="Arial"/>
      <family val="2"/>
    </font>
    <font>
      <u/>
      <sz val="10"/>
      <color indexed="39"/>
      <name val="Arial"/>
      <family val="2"/>
    </font>
    <font>
      <b/>
      <sz val="13"/>
      <name val="Arial"/>
      <family val="2"/>
    </font>
    <font>
      <sz val="14"/>
      <name val="Arial"/>
      <family val="2"/>
    </font>
    <font>
      <sz val="16"/>
      <name val="Arial"/>
      <family val="2"/>
    </font>
    <font>
      <b/>
      <sz val="10"/>
      <color indexed="8"/>
      <name val="Arial"/>
      <family val="2"/>
    </font>
    <font>
      <b/>
      <sz val="12"/>
      <color indexed="9"/>
      <name val="Arial"/>
      <family val="2"/>
    </font>
    <font>
      <b/>
      <sz val="10"/>
      <name val="Arial"/>
      <family val="2"/>
    </font>
    <font>
      <sz val="12"/>
      <name val="Arial"/>
      <family val="2"/>
    </font>
    <font>
      <b/>
      <i/>
      <sz val="10"/>
      <name val="Arial"/>
      <family val="2"/>
    </font>
    <font>
      <b/>
      <i/>
      <sz val="10"/>
      <color indexed="9"/>
      <name val="Arial"/>
      <family val="2"/>
    </font>
    <font>
      <sz val="10"/>
      <name val="Arial"/>
      <family val="2"/>
    </font>
    <font>
      <b/>
      <sz val="10"/>
      <color indexed="9"/>
      <name val="Arial"/>
      <family val="2"/>
    </font>
    <font>
      <sz val="18"/>
      <name val="Arial"/>
      <family val="2"/>
    </font>
    <font>
      <b/>
      <sz val="12"/>
      <name val="Arial"/>
      <family val="2"/>
    </font>
    <font>
      <b/>
      <sz val="11"/>
      <color indexed="9"/>
      <name val="Arial"/>
      <family val="2"/>
    </font>
    <font>
      <sz val="10"/>
      <color indexed="9"/>
      <name val="Arial"/>
      <family val="2"/>
    </font>
    <font>
      <b/>
      <sz val="14"/>
      <name val="Arial"/>
      <family val="2"/>
    </font>
    <font>
      <sz val="10"/>
      <color indexed="8"/>
      <name val="Arial"/>
      <family val="2"/>
    </font>
    <font>
      <sz val="9"/>
      <color indexed="9"/>
      <name val="Arial"/>
      <family val="2"/>
    </font>
    <font>
      <b/>
      <sz val="16"/>
      <name val="Arial"/>
      <family val="2"/>
    </font>
    <font>
      <b/>
      <sz val="11"/>
      <name val="Arial"/>
      <family val="2"/>
    </font>
    <font>
      <b/>
      <sz val="16"/>
      <name val="Arial"/>
      <family val="2"/>
    </font>
    <font>
      <b/>
      <sz val="12"/>
      <color indexed="39"/>
      <name val="Arial"/>
      <family val="2"/>
    </font>
    <font>
      <sz val="12"/>
      <color indexed="39"/>
      <name val="Arial"/>
      <family val="2"/>
    </font>
    <font>
      <sz val="10"/>
      <color indexed="39"/>
      <name val="Arial"/>
      <family val="2"/>
    </font>
    <font>
      <sz val="10"/>
      <color indexed="33"/>
      <name val="Arial"/>
      <family val="2"/>
    </font>
    <font>
      <sz val="10"/>
      <name val="Arial"/>
      <family val="2"/>
    </font>
    <font>
      <sz val="14"/>
      <color indexed="9"/>
      <name val="Arial"/>
      <family val="2"/>
    </font>
    <font>
      <sz val="11"/>
      <color indexed="8"/>
      <name val="Calibri"/>
      <family val="2"/>
    </font>
    <font>
      <sz val="11"/>
      <color indexed="9"/>
      <name val="Calibri"/>
      <family val="2"/>
    </font>
    <font>
      <sz val="11"/>
      <color indexed="3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28"/>
      <name val="Calibri"/>
      <family val="2"/>
    </font>
    <font>
      <b/>
      <sz val="18"/>
      <color indexed="62"/>
      <name val="Cambria"/>
      <family val="2"/>
    </font>
    <font>
      <b/>
      <sz val="11"/>
      <color indexed="8"/>
      <name val="Calibri"/>
      <family val="2"/>
    </font>
    <font>
      <sz val="11"/>
      <color indexed="10"/>
      <name val="Calibri"/>
      <family val="2"/>
    </font>
    <font>
      <sz val="9"/>
      <name val="Arial"/>
      <family val="2"/>
    </font>
    <font>
      <sz val="8"/>
      <name val="Arial"/>
      <family val="2"/>
    </font>
    <font>
      <sz val="8"/>
      <color indexed="9"/>
      <name val="Arial"/>
      <family val="2"/>
    </font>
    <font>
      <sz val="19"/>
      <color indexed="9"/>
      <name val="Arial"/>
      <family val="2"/>
    </font>
    <font>
      <u/>
      <sz val="11"/>
      <name val="Arial"/>
      <family val="2"/>
    </font>
    <font>
      <sz val="8"/>
      <color indexed="8"/>
      <name val="Arial"/>
      <family val="2"/>
    </font>
    <font>
      <sz val="10"/>
      <name val="Arial"/>
      <family val="2"/>
    </font>
    <font>
      <sz val="10"/>
      <color indexed="57"/>
      <name val="Arial"/>
      <family val="2"/>
    </font>
    <font>
      <u/>
      <sz val="10"/>
      <color indexed="60"/>
      <name val="Arial"/>
      <family val="2"/>
    </font>
    <font>
      <u/>
      <sz val="10"/>
      <color indexed="62"/>
      <name val="Arial"/>
      <family val="2"/>
    </font>
    <font>
      <sz val="11"/>
      <color indexed="55"/>
      <name val="Calibri"/>
      <family val="2"/>
    </font>
    <font>
      <b/>
      <sz val="11"/>
      <color indexed="53"/>
      <name val="Calibri"/>
      <family val="2"/>
    </font>
    <font>
      <b/>
      <sz val="18"/>
      <color indexed="62"/>
      <name val="Cambria"/>
      <family val="1"/>
    </font>
    <font>
      <u/>
      <sz val="11"/>
      <color theme="10"/>
      <name val="Calibri"/>
      <family val="2"/>
      <scheme val="minor"/>
    </font>
    <font>
      <sz val="11"/>
      <color theme="1"/>
      <name val="Calibri"/>
      <family val="2"/>
      <scheme val="minor"/>
    </font>
    <font>
      <b/>
      <sz val="18"/>
      <color theme="1"/>
      <name val="Arial"/>
      <family val="2"/>
    </font>
    <font>
      <sz val="18"/>
      <color theme="1"/>
      <name val="Arial"/>
      <family val="2"/>
    </font>
    <font>
      <sz val="11"/>
      <color rgb="FFFF0000"/>
      <name val="Calibri"/>
      <family val="2"/>
      <scheme val="minor"/>
    </font>
    <font>
      <b/>
      <sz val="11"/>
      <color theme="1"/>
      <name val="Arial"/>
      <family val="2"/>
    </font>
    <font>
      <sz val="11"/>
      <color theme="1"/>
      <name val="Arial"/>
      <family val="2"/>
    </font>
    <font>
      <u/>
      <color rgb="FF0000FF"/>
    </font>
    <font>
      <b/>
      <sz val="12"/>
      <color rgb="FFFFFFFF"/>
      <name val="Arial"/>
    </font>
    <font>
      <b/>
    </font>
    <font>
      <b/>
      <sz val="10"/>
      <name val="Arial"/>
    </font>
    <font>
      <color rgb="FFFFFFFF"/>
    </font>
    <font>
      <color rgb="FFA0A0A0"/>
    </font>
    <font/>
    <font>
      <sz val="18"/>
    </font>
    <font>
      <b val="0"/>
      <sz val="10"/>
      <color rgb="FF000000"/>
      <name val="Arial"/>
    </font>
    <font>
      <sz val="10"/>
    </font>
  </fonts>
  <fills count="41">
    <fill>
      <patternFill patternType="none"/>
    </fill>
    <fill>
      <patternFill patternType="gray125"/>
    </fill>
    <fill>
      <patternFill patternType="solid">
        <fgColor indexed="22"/>
      </patternFill>
    </fill>
    <fill>
      <patternFill patternType="solid">
        <fgColor indexed="56"/>
      </patternFill>
    </fill>
    <fill>
      <patternFill patternType="solid">
        <fgColor indexed="29"/>
      </patternFill>
    </fill>
    <fill>
      <patternFill patternType="solid">
        <fgColor indexed="54"/>
      </patternFill>
    </fill>
    <fill>
      <patternFill patternType="solid">
        <fgColor indexed="41"/>
      </patternFill>
    </fill>
    <fill>
      <patternFill patternType="solid">
        <fgColor indexed="41"/>
      </patternFill>
    </fill>
    <fill>
      <patternFill patternType="solid">
        <fgColor indexed="47"/>
      </patternFill>
    </fill>
    <fill>
      <patternFill patternType="solid">
        <fgColor indexed="47"/>
      </patternFill>
    </fill>
    <fill>
      <patternFill patternType="solid">
        <fgColor indexed="44"/>
      </patternFill>
    </fill>
    <fill>
      <patternFill patternType="solid">
        <fgColor indexed="44"/>
      </patternFill>
    </fill>
    <fill>
      <patternFill patternType="solid">
        <fgColor indexed="49"/>
      </patternFill>
    </fill>
    <fill>
      <patternFill patternType="solid">
        <fgColor indexed="49"/>
      </patternFill>
    </fill>
    <fill>
      <patternFill patternType="solid">
        <fgColor indexed="33"/>
      </patternFill>
    </fill>
    <fill>
      <patternFill patternType="solid">
        <fgColor indexed="57"/>
      </patternFill>
    </fill>
    <fill>
      <patternFill patternType="solid">
        <fgColor indexed="37"/>
      </patternFill>
    </fill>
    <fill>
      <patternFill patternType="solid">
        <fgColor indexed="61"/>
      </patternFill>
    </fill>
    <fill>
      <patternFill patternType="solid">
        <fgColor indexed="36"/>
      </patternFill>
    </fill>
    <fill>
      <patternFill patternType="solid">
        <fgColor indexed="60"/>
      </patternFill>
    </fill>
    <fill>
      <patternFill patternType="solid">
        <fgColor indexed="54"/>
      </patternFill>
    </fill>
    <fill>
      <patternFill patternType="solid">
        <fgColor indexed="53"/>
      </patternFill>
    </fill>
    <fill>
      <patternFill patternType="solid">
        <fgColor indexed="53"/>
      </patternFill>
    </fill>
    <fill>
      <patternFill patternType="solid">
        <fgColor indexed="45"/>
      </patternFill>
    </fill>
    <fill>
      <patternFill patternType="solid">
        <fgColor indexed="63"/>
      </patternFill>
    </fill>
    <fill>
      <patternFill patternType="solid">
        <fgColor indexed="42"/>
      </patternFill>
    </fill>
    <fill>
      <patternFill patternType="solid">
        <fgColor indexed="42"/>
      </patternFill>
    </fill>
    <fill>
      <patternFill patternType="solid">
        <fgColor indexed="43"/>
      </patternFill>
    </fill>
    <fill>
      <patternFill patternType="solid">
        <fgColor indexed="43"/>
      </patternFill>
    </fill>
    <fill>
      <patternFill patternType="solid">
        <fgColor indexed="59"/>
      </patternFill>
    </fill>
    <fill>
      <patternFill patternType="solid">
        <fgColor indexed="9"/>
      </patternFill>
    </fill>
    <fill>
      <patternFill patternType="solid">
        <fgColor indexed="37"/>
      </patternFill>
    </fill>
    <fill>
      <patternFill patternType="solid">
        <fgColor indexed="55"/>
      </patternFill>
    </fill>
    <fill>
      <patternFill patternType="solid">
        <fgColor indexed="22"/>
      </patternFill>
    </fill>
    <fill>
      <patternFill patternType="solid">
        <fgColor indexed="31"/>
      </patternFill>
    </fill>
    <fill>
      <patternFill patternType="solid">
        <fgColor indexed="33"/>
      </patternFill>
    </fill>
    <fill>
      <patternFill patternType="solid">
        <fgColor indexed="45"/>
      </patternFill>
    </fill>
    <fill>
      <patternFill patternType="solid">
        <fgColor theme="0"/>
      </patternFill>
    </fill>
    <fill>
      <patternFill patternType="solid">
        <fgColor rgb="FFFFFFFF"/>
      </patternFill>
    </fill>
    <fill>
      <patternFill patternType="solid">
        <fgColor rgb="FFA0A0A0"/>
      </patternFill>
    </fill>
    <fill>
      <patternFill patternType="solid">
        <fgColor rgb="FFEAEAEA"/>
      </patternFill>
    </fill>
  </fills>
  <borders count="84">
    <border>
      <left>
        <color/>
      </left>
      <right>
        <color/>
      </right>
      <top>
        <color/>
      </top>
      <bottom>
        <color/>
      </bottom>
      <diagonal>
        <color/>
      </diagonal>
    </border>
    <border>
      <left style="thin">
        <color indexed="23"/>
      </left>
      <right style="thin">
        <color indexed="23"/>
      </right>
      <top style="thin">
        <color indexed="23"/>
      </top>
      <bottom style="thin">
        <color indexed="23"/>
      </bottom>
      <diagonal>
        <color/>
      </diagonal>
    </border>
    <border>
      <left style="double">
        <color indexed="28"/>
      </left>
      <right style="double">
        <color indexed="28"/>
      </right>
      <top style="double">
        <color indexed="28"/>
      </top>
      <bottom style="double">
        <color indexed="28"/>
      </bottom>
      <diagonal>
        <color/>
      </diagonal>
    </border>
    <border>
      <left style="double">
        <color indexed="53"/>
      </left>
      <right style="double">
        <color indexed="53"/>
      </right>
      <top style="double">
        <color indexed="53"/>
      </top>
      <bottom style="double">
        <color indexed="53"/>
      </bottom>
      <diagonal>
        <color/>
      </diagonal>
    </border>
    <border>
      <left>
        <color/>
      </left>
      <right>
        <color/>
      </right>
      <top>
        <color/>
      </top>
      <bottom style="thick">
        <color indexed="49"/>
      </bottom>
      <diagonal>
        <color/>
      </diagonal>
    </border>
    <border>
      <left>
        <color/>
      </left>
      <right>
        <color/>
      </right>
      <top>
        <color/>
      </top>
      <bottom style="medium">
        <color indexed="49"/>
      </bottom>
      <diagonal>
        <color/>
      </diagonal>
    </border>
    <border>
      <left>
        <color/>
      </left>
      <right>
        <color/>
      </right>
      <top>
        <color/>
      </top>
      <bottom style="double">
        <color indexed="52"/>
      </bottom>
      <diagonal>
        <color/>
      </diagonal>
    </border>
    <border>
      <left style="thin">
        <color indexed="33"/>
      </left>
      <right style="thin">
        <color indexed="33"/>
      </right>
      <top style="thin">
        <color indexed="33"/>
      </top>
      <bottom style="thin">
        <color indexed="33"/>
      </bottom>
      <diagonal>
        <color/>
      </diagonal>
    </border>
    <border>
      <left style="thin">
        <color indexed="57"/>
      </left>
      <right style="thin">
        <color indexed="57"/>
      </right>
      <top style="thin">
        <color indexed="57"/>
      </top>
      <bottom style="thin">
        <color indexed="57"/>
      </bottom>
      <diagonal>
        <color/>
      </diagonal>
    </border>
    <border>
      <left style="thin">
        <color indexed="28"/>
      </left>
      <right style="thin">
        <color indexed="28"/>
      </right>
      <top style="thin">
        <color indexed="28"/>
      </top>
      <bottom style="thin">
        <color indexed="28"/>
      </bottom>
      <diagonal>
        <color/>
      </diagonal>
    </border>
    <border>
      <left style="thin">
        <color indexed="53"/>
      </left>
      <right style="thin">
        <color indexed="53"/>
      </right>
      <top style="thin">
        <color indexed="53"/>
      </top>
      <bottom style="thin">
        <color indexed="53"/>
      </bottom>
      <diagonal>
        <color/>
      </diagonal>
    </border>
    <border>
      <left style="thin">
        <color indexed="55"/>
      </left>
      <right style="thin">
        <color indexed="55"/>
      </right>
      <top style="thin">
        <color indexed="55"/>
      </top>
      <bottom style="thin">
        <color indexed="55"/>
      </bottom>
      <diagonal>
        <color/>
      </diagonal>
    </border>
    <border>
      <left>
        <color/>
      </left>
      <right>
        <color/>
      </right>
      <top style="thin">
        <color indexed="55"/>
      </top>
      <bottom style="thin">
        <color indexed="55"/>
      </bottom>
      <diagonal>
        <color/>
      </diagonal>
    </border>
    <border>
      <left style="thin">
        <color indexed="55"/>
      </left>
      <right>
        <color/>
      </right>
      <top style="thin">
        <color indexed="55"/>
      </top>
      <bottom style="thin">
        <color indexed="55"/>
      </bottom>
      <diagonal>
        <color/>
      </diagonal>
    </border>
    <border>
      <left>
        <color/>
      </left>
      <right style="thin">
        <color indexed="55"/>
      </right>
      <top style="thin">
        <color indexed="55"/>
      </top>
      <bottom style="thin">
        <color indexed="55"/>
      </bottom>
      <diagonal>
        <color/>
      </diagonal>
    </border>
    <border>
      <left>
        <color/>
      </left>
      <right>
        <color/>
      </right>
      <top style="thin">
        <color indexed="57"/>
      </top>
      <bottom style="thin">
        <color indexed="57"/>
      </bottom>
      <diagonal>
        <color/>
      </diagonal>
    </border>
    <border>
      <left style="thin">
        <color indexed="57"/>
      </left>
      <right>
        <color/>
      </right>
      <top style="thin">
        <color indexed="57"/>
      </top>
      <bottom style="thin">
        <color indexed="57"/>
      </bottom>
      <diagonal>
        <color/>
      </diagonal>
    </border>
    <border>
      <left>
        <color/>
      </left>
      <right style="thin">
        <color indexed="57"/>
      </right>
      <top style="thin">
        <color indexed="57"/>
      </top>
      <bottom style="thin">
        <color indexed="57"/>
      </bottom>
      <diagonal>
        <color/>
      </diagonal>
    </border>
    <border>
      <left>
        <color/>
      </left>
      <right>
        <color/>
      </right>
      <top style="thin">
        <color indexed="49"/>
      </top>
      <bottom style="double">
        <color indexed="49"/>
      </bottom>
      <diagonal>
        <color/>
      </diagonal>
    </border>
    <border>
      <left>
        <color/>
      </left>
      <right style="thin">
        <color indexed="55"/>
      </right>
      <top>
        <color/>
      </top>
      <bottom>
        <color/>
      </bottom>
      <diagonal>
        <color/>
      </diagonal>
    </border>
    <border>
      <left>
        <color/>
      </left>
      <right style="thin">
        <color indexed="55"/>
      </right>
      <top style="thin">
        <color indexed="55"/>
      </top>
      <bottom>
        <color/>
      </bottom>
      <diagonal>
        <color/>
      </diagonal>
    </border>
    <border>
      <left>
        <color/>
      </left>
      <right>
        <color/>
      </right>
      <top style="thin">
        <color indexed="55"/>
      </top>
      <bottom>
        <color/>
      </bottom>
      <diagonal>
        <color/>
      </diagonal>
    </border>
    <border>
      <left style="thin">
        <color indexed="22"/>
      </left>
      <right>
        <color/>
      </right>
      <top style="thin">
        <color indexed="22"/>
      </top>
      <bottom>
        <color/>
      </bottom>
      <diagonal>
        <color/>
      </diagonal>
    </border>
    <border>
      <left style="thin">
        <color indexed="22"/>
      </left>
      <right>
        <color/>
      </right>
      <top>
        <color/>
      </top>
      <bottom>
        <color/>
      </bottom>
      <diagonal>
        <color/>
      </diagonal>
    </border>
    <border>
      <left style="thin">
        <color indexed="22"/>
      </left>
      <right>
        <color/>
      </right>
      <top>
        <color/>
      </top>
      <bottom style="thin">
        <color indexed="22"/>
      </bottom>
      <diagonal>
        <color/>
      </diagonal>
    </border>
    <border>
      <left>
        <color/>
      </left>
      <right>
        <color/>
      </right>
      <top>
        <color/>
      </top>
      <bottom style="thin">
        <color indexed="55"/>
      </bottom>
      <diagonal>
        <color/>
      </diagonal>
    </border>
    <border>
      <left style="thin">
        <color indexed="33"/>
      </left>
      <right>
        <color/>
      </right>
      <top style="thin">
        <color indexed="33"/>
      </top>
      <bottom>
        <color/>
      </bottom>
      <diagonal>
        <color/>
      </diagonal>
    </border>
    <border>
      <left>
        <color/>
      </left>
      <right style="thin">
        <color indexed="33"/>
      </right>
      <top style="thin">
        <color indexed="33"/>
      </top>
      <bottom>
        <color/>
      </bottom>
      <diagonal>
        <color/>
      </diagonal>
    </border>
    <border>
      <left style="thin">
        <color indexed="33"/>
      </left>
      <right>
        <color/>
      </right>
      <top>
        <color/>
      </top>
      <bottom>
        <color/>
      </bottom>
      <diagonal>
        <color/>
      </diagonal>
    </border>
    <border>
      <left>
        <color/>
      </left>
      <right style="thin">
        <color indexed="33"/>
      </right>
      <top>
        <color/>
      </top>
      <bottom>
        <color/>
      </bottom>
      <diagonal>
        <color/>
      </diagonal>
    </border>
    <border>
      <left style="thin">
        <color indexed="33"/>
      </left>
      <right>
        <color/>
      </right>
      <top>
        <color/>
      </top>
      <bottom style="thin">
        <color indexed="33"/>
      </bottom>
      <diagonal>
        <color/>
      </diagonal>
    </border>
    <border>
      <left>
        <color/>
      </left>
      <right style="thin">
        <color indexed="33"/>
      </right>
      <top>
        <color/>
      </top>
      <bottom style="thin">
        <color indexed="33"/>
      </bottom>
      <diagonal>
        <color/>
      </diagonal>
    </border>
    <border>
      <left>
        <color/>
      </left>
      <right>
        <color/>
      </right>
      <top style="thin">
        <color indexed="33"/>
      </top>
      <bottom>
        <color/>
      </bottom>
      <diagonal>
        <color/>
      </diagonal>
    </border>
    <border>
      <left>
        <color/>
      </left>
      <right>
        <color/>
      </right>
      <top>
        <color/>
      </top>
      <bottom style="thin">
        <color indexed="33"/>
      </bottom>
      <diagonal>
        <color/>
      </diagonal>
    </border>
    <border>
      <left style="thin">
        <color indexed="33"/>
      </left>
      <right>
        <color/>
      </right>
      <top style="thin">
        <color indexed="33"/>
      </top>
      <bottom style="thin">
        <color indexed="33"/>
      </bottom>
      <diagonal>
        <color/>
      </diagonal>
    </border>
    <border>
      <left>
        <color/>
      </left>
      <right>
        <color/>
      </right>
      <top style="thin">
        <color indexed="33"/>
      </top>
      <bottom style="thin">
        <color indexed="33"/>
      </bottom>
      <diagonal>
        <color/>
      </diagonal>
    </border>
    <border>
      <left>
        <color/>
      </left>
      <right style="thin">
        <color indexed="33"/>
      </right>
      <top style="thin">
        <color indexed="33"/>
      </top>
      <bottom style="thin">
        <color indexed="33"/>
      </bottom>
      <diagonal>
        <color/>
      </diagonal>
    </border>
    <border>
      <left style="thin">
        <color indexed="33"/>
      </left>
      <right style="thin">
        <color indexed="33"/>
      </right>
      <top style="thin">
        <color indexed="33"/>
      </top>
      <bottom>
        <color/>
      </bottom>
      <diagonal>
        <color/>
      </diagonal>
    </border>
    <border>
      <left style="thin">
        <color indexed="33"/>
      </left>
      <right style="thin">
        <color indexed="33"/>
      </right>
      <top>
        <color/>
      </top>
      <bottom>
        <color/>
      </bottom>
      <diagonal>
        <color/>
      </diagonal>
    </border>
    <border>
      <left style="thin">
        <color indexed="33"/>
      </left>
      <right style="thin">
        <color indexed="33"/>
      </right>
      <top>
        <color/>
      </top>
      <bottom style="thin">
        <color indexed="33"/>
      </bottom>
      <diagonal>
        <color/>
      </diagonal>
    </border>
    <border>
      <left style="thin">
        <color indexed="22"/>
      </left>
      <right>
        <color/>
      </right>
      <top style="thin">
        <color indexed="22"/>
      </top>
      <bottom style="thin">
        <color indexed="22"/>
      </bottom>
      <diagonal>
        <color/>
      </diagonal>
    </border>
    <border>
      <left>
        <color/>
      </left>
      <right style="thin">
        <color indexed="23"/>
      </right>
      <top>
        <color/>
      </top>
      <bottom>
        <color/>
      </bottom>
      <diagonal>
        <color/>
      </diagonal>
    </border>
    <border>
      <left style="thin">
        <color indexed="55"/>
      </left>
      <right>
        <color/>
      </right>
      <top>
        <color/>
      </top>
      <bottom>
        <color/>
      </bottom>
      <diagonal>
        <color/>
      </diagonal>
    </border>
    <border>
      <left style="thin">
        <color indexed="23"/>
      </left>
      <right>
        <color/>
      </right>
      <top>
        <color/>
      </top>
      <bottom>
        <color/>
      </bottom>
      <diagonal>
        <color/>
      </diagonal>
    </border>
    <border>
      <left style="thin">
        <color indexed="33"/>
      </left>
      <right>
        <color/>
      </right>
      <top>
        <color/>
      </top>
      <bottom style="thin">
        <color indexed="55"/>
      </bottom>
      <diagonal>
        <color/>
      </diagonal>
    </border>
    <border>
      <left>
        <color/>
      </left>
      <right style="thin">
        <color indexed="33"/>
      </right>
      <top>
        <color/>
      </top>
      <bottom style="thin">
        <color indexed="55"/>
      </bottom>
      <diagonal>
        <color/>
      </diagonal>
    </border>
    <border>
      <left>
        <color/>
      </left>
      <right>
        <color/>
      </right>
      <top style="thin">
        <color indexed="55"/>
      </top>
      <bottom style="thin">
        <color indexed="33"/>
      </bottom>
      <diagonal>
        <color/>
      </diagonal>
    </border>
    <border>
      <left style="thin">
        <color indexed="33"/>
      </left>
      <right style="dashed">
        <color indexed="33"/>
      </right>
      <top style="thin">
        <color indexed="33"/>
      </top>
      <bottom>
        <color/>
      </bottom>
      <diagonal>
        <color/>
      </diagonal>
    </border>
    <border>
      <left style="thin">
        <color indexed="33"/>
      </left>
      <right style="dashed">
        <color indexed="33"/>
      </right>
      <top>
        <color/>
      </top>
      <bottom style="thin">
        <color indexed="33"/>
      </bottom>
      <diagonal>
        <color/>
      </diagonal>
    </border>
    <border>
      <left style="thin">
        <color indexed="33"/>
      </left>
      <right style="thin">
        <color indexed="55"/>
      </right>
      <top style="thin">
        <color indexed="33"/>
      </top>
      <bottom style="thin">
        <color indexed="33"/>
      </bottom>
      <diagonal>
        <color/>
      </diagonal>
    </border>
    <border>
      <left style="thin">
        <color indexed="55"/>
      </left>
      <right style="thin">
        <color indexed="55"/>
      </right>
      <top style="thin">
        <color indexed="33"/>
      </top>
      <bottom style="thin">
        <color indexed="33"/>
      </bottom>
      <diagonal>
        <color/>
      </diagonal>
    </border>
    <border>
      <left style="thin">
        <color indexed="55"/>
      </left>
      <right style="thin">
        <color indexed="33"/>
      </right>
      <top style="thin">
        <color indexed="33"/>
      </top>
      <bottom style="thin">
        <color indexed="33"/>
      </bottom>
      <diagonal>
        <color/>
      </diagonal>
    </border>
    <border>
      <left>
        <color/>
      </left>
      <right style="thin">
        <color indexed="64"/>
      </right>
      <top>
        <color/>
      </top>
      <bottom>
        <color/>
      </bottom>
      <diagonal>
        <color/>
      </diagonal>
    </border>
    <border>
      <left>
        <color/>
      </left>
      <right style="thin">
        <color indexed="55"/>
      </right>
      <top>
        <color/>
      </top>
      <bottom style="thin">
        <color indexed="55"/>
      </bottom>
      <diagonal>
        <color/>
      </diagonal>
    </border>
    <border>
      <left style="thin">
        <color indexed="33"/>
      </left>
      <right style="dashed">
        <color indexed="33"/>
      </right>
      <top style="thin">
        <color indexed="33"/>
      </top>
      <bottom style="thin">
        <color indexed="33"/>
      </bottom>
      <diagonal>
        <color/>
      </diagonal>
    </border>
    <border diagonalUp="0" diagonalDown="0">
      <left style="thin">
        <color indexed="33"/>
      </left>
      <right>
        <color rgb="FFA0A0A0"/>
      </right>
      <top style="thin">
        <color indexed="33"/>
      </top>
      <bottom style="thin">
        <color indexed="33"/>
      </bottom>
      <diagonal>
        <color/>
      </diagonal>
    </border>
    <border diagonalUp="0" diagonalDown="0">
      <left style="thin">
        <color indexed="33"/>
      </left>
      <right style="thin">
        <color rgb="FFA0A0A0"/>
      </right>
      <top style="thin">
        <color indexed="33"/>
      </top>
      <bottom style="thin">
        <color indexed="33"/>
      </bottom>
      <diagonal>
        <color/>
      </diagonal>
    </border>
    <border diagonalUp="0" diagonalDown="0">
      <left>
        <color auto="1" indexed="64"/>
      </left>
      <right>
        <color rgb="FFA0A0A0"/>
      </right>
      <top style="thin">
        <color indexed="33"/>
      </top>
      <bottom style="thin">
        <color indexed="33"/>
      </bottom>
      <diagonal>
        <color/>
      </diagonal>
    </border>
    <border diagonalUp="0" diagonalDown="0">
      <left>
        <color auto="1" indexed="64"/>
      </left>
      <right style="thin">
        <color rgb="FFA0A0A0"/>
      </right>
      <top style="thin">
        <color indexed="33"/>
      </top>
      <bottom style="thin">
        <color indexed="33"/>
      </bottom>
      <diagonal>
        <color/>
      </diagonal>
    </border>
    <border diagonalUp="0" diagonalDown="0">
      <left>
        <color auto="1" indexed="64"/>
      </left>
      <right>
        <color auto="1" indexed="64"/>
      </right>
      <top>
        <color auto="1" indexed="64"/>
      </top>
      <bottom>
        <color auto="1" indexed="64"/>
      </bottom>
      <diagonal>
        <color/>
      </diagonal>
    </border>
    <border diagonalUp="1" diagonalDown="1">
      <left style="thin">
        <color rgb="FFA0A0A0"/>
      </left>
      <right style="thin">
        <color rgb="FFA0A0A0"/>
      </right>
      <top style="thin">
        <color rgb="FFA0A0A0"/>
      </top>
      <bottom style="thin">
        <color rgb="FFA0A0A0"/>
      </bottom>
      <diagonal>
        <color rgb="FFA0A0A0"/>
      </diagonal>
    </border>
    <border diagonalUp="0" diagonalDown="0">
      <left>
        <color auto="1" indexed="64"/>
      </left>
      <right style="thin">
        <color rgb="FFA0A0A0"/>
      </right>
      <top style="thin">
        <color indexed="33"/>
      </top>
      <bottom>
        <color auto="1" indexed="64"/>
      </bottom>
      <diagonal>
        <color/>
      </diagonal>
    </border>
    <border diagonalUp="0" diagonalDown="0">
      <left style="thin">
        <color indexed="33"/>
      </left>
      <right style="thin">
        <color indexed="33"/>
      </right>
      <top style="thin">
        <color indexed="33"/>
      </top>
      <bottom>
        <color auto="1" indexed="64"/>
      </bottom>
      <diagonal>
        <color/>
      </diagonal>
    </border>
    <border>
      <left>
        <color/>
      </left>
      <right style="thin">
        <color rgb="FFA0A0A0"/>
      </right>
      <top>
        <color/>
      </top>
      <bottom style="thin">
        <color indexed="33"/>
      </bottom>
      <diagonal>
        <color/>
      </diagonal>
    </border>
    <border>
      <left>
        <color/>
      </left>
      <right style="thin">
        <color rgb="FFA0A0A0"/>
      </right>
      <top style="thin">
        <color indexed="33"/>
      </top>
      <bottom>
        <color/>
      </bottom>
      <diagonal>
        <color/>
      </diagonal>
    </border>
    <border>
      <left>
        <color/>
      </left>
      <right style="thin">
        <color rgb="FFA0A0A0"/>
      </right>
      <top>
        <color/>
      </top>
      <bottom>
        <color/>
      </bottom>
      <diagonal>
        <color/>
      </diagonal>
    </border>
    <border diagonalUp="1" diagonalDown="1">
      <left>
        <color rgb="FFFFFFFF"/>
      </left>
      <right>
        <color rgb="FFFFFFFF"/>
      </right>
      <top>
        <color rgb="FFFFFFFF"/>
      </top>
      <bottom>
        <color rgb="FFFFFFFF"/>
      </bottom>
      <diagonal>
        <color rgb="FFFFFFFF"/>
      </diagonal>
    </border>
    <border>
      <left>
        <color/>
      </left>
      <right style="thin">
        <color rgb="FFA0A0A0"/>
      </right>
      <top style="thin">
        <color indexed="33"/>
      </top>
      <bottom style="thin">
        <color indexed="33"/>
      </bottom>
      <diagonal>
        <color/>
      </diagonal>
    </border>
    <border diagonalUp="1" diagonalDown="1">
      <left style="thin">
        <color rgb="FFA0A0A0"/>
      </left>
      <right>
        <color rgb="FFA0A0A0"/>
      </right>
      <top style="thin">
        <color rgb="FFA0A0A0"/>
      </top>
      <bottom style="thin">
        <color rgb="FFA0A0A0"/>
      </bottom>
      <diagonal>
        <color rgb="FFA0A0A0"/>
      </diagonal>
    </border>
    <border diagonalUp="1" diagonalDown="1">
      <left>
        <color rgb="FFA0A0A0"/>
      </left>
      <right>
        <color rgb="FFA0A0A0"/>
      </right>
      <top style="thin">
        <color rgb="FFA0A0A0"/>
      </top>
      <bottom style="thin">
        <color rgb="FFA0A0A0"/>
      </bottom>
      <diagonal>
        <color rgb="FFA0A0A0"/>
      </diagonal>
    </border>
    <border diagonalUp="1" diagonalDown="1">
      <left>
        <color rgb="FFA0A0A0"/>
      </left>
      <right style="thin">
        <color rgb="FFA0A0A0"/>
      </right>
      <top style="thin">
        <color rgb="FFA0A0A0"/>
      </top>
      <bottom style="thin">
        <color rgb="FFA0A0A0"/>
      </bottom>
      <diagonal>
        <color rgb="FFA0A0A0"/>
      </diagonal>
    </border>
    <border diagonalUp="0" diagonalDown="0">
      <left>
        <color auto="1" indexed="64"/>
      </left>
      <right style="thin">
        <color indexed="55"/>
      </right>
      <top>
        <color auto="1" indexed="64"/>
      </top>
      <bottom>
        <color auto="1" indexed="64"/>
      </bottom>
      <diagonal>
        <color/>
      </diagonal>
    </border>
    <border diagonalUp="0" diagonalDown="0">
      <left style="thin">
        <color indexed="33"/>
      </left>
      <right style="thin">
        <color indexed="33"/>
      </right>
      <top>
        <color auto="1" indexed="64"/>
      </top>
      <bottom>
        <color auto="1" indexed="64"/>
      </bottom>
      <diagonal>
        <color/>
      </diagonal>
    </border>
    <border diagonalUp="0" diagonalDown="0">
      <left style="thin">
        <color indexed="33"/>
      </left>
      <right style="thin">
        <color indexed="33"/>
      </right>
      <top>
        <color auto="1" indexed="64"/>
      </top>
      <bottom style="thin">
        <color indexed="33"/>
      </bottom>
      <diagonal>
        <color/>
      </diagonal>
    </border>
    <border diagonalUp="0" diagonalDown="0">
      <left style="thin">
        <color indexed="33"/>
      </left>
      <right>
        <color auto="1" indexed="64"/>
      </right>
      <top style="thin">
        <color indexed="33"/>
      </top>
      <bottom>
        <color auto="1" indexed="64"/>
      </bottom>
      <diagonal>
        <color/>
      </diagonal>
    </border>
    <border diagonalUp="0" diagonalDown="0">
      <left>
        <color auto="1" indexed="64"/>
      </left>
      <right>
        <color auto="1" indexed="64"/>
      </right>
      <top style="thin">
        <color indexed="33"/>
      </top>
      <bottom>
        <color auto="1" indexed="64"/>
      </bottom>
      <diagonal>
        <color/>
      </diagonal>
    </border>
    <border diagonalUp="0" diagonalDown="0">
      <left>
        <color auto="1" indexed="64"/>
      </left>
      <right style="thin">
        <color indexed="33"/>
      </right>
      <top style="thin">
        <color indexed="33"/>
      </top>
      <bottom>
        <color auto="1" indexed="64"/>
      </bottom>
      <diagonal>
        <color/>
      </diagonal>
    </border>
    <border diagonalUp="0" diagonalDown="0">
      <left style="thin">
        <color indexed="33"/>
      </left>
      <right>
        <color auto="1" indexed="64"/>
      </right>
      <top>
        <color auto="1" indexed="64"/>
      </top>
      <bottom>
        <color auto="1" indexed="64"/>
      </bottom>
      <diagonal>
        <color/>
      </diagonal>
    </border>
    <border diagonalUp="0" diagonalDown="0">
      <left>
        <color auto="1" indexed="64"/>
      </left>
      <right style="thin">
        <color indexed="33"/>
      </right>
      <top>
        <color auto="1" indexed="64"/>
      </top>
      <bottom>
        <color auto="1" indexed="64"/>
      </bottom>
      <diagonal>
        <color/>
      </diagonal>
    </border>
    <border diagonalUp="0" diagonalDown="0">
      <left style="thin">
        <color indexed="33"/>
      </left>
      <right>
        <color auto="1" indexed="64"/>
      </right>
      <top>
        <color auto="1" indexed="64"/>
      </top>
      <bottom style="thin">
        <color indexed="33"/>
      </bottom>
      <diagonal>
        <color/>
      </diagonal>
    </border>
    <border diagonalUp="0" diagonalDown="0">
      <left>
        <color auto="1" indexed="64"/>
      </left>
      <right>
        <color auto="1" indexed="64"/>
      </right>
      <top>
        <color auto="1" indexed="64"/>
      </top>
      <bottom style="thin">
        <color indexed="33"/>
      </bottom>
      <diagonal>
        <color/>
      </diagonal>
    </border>
    <border diagonalUp="0" diagonalDown="0">
      <left>
        <color auto="1" indexed="64"/>
      </left>
      <right style="thin">
        <color indexed="33"/>
      </right>
      <top>
        <color auto="1" indexed="64"/>
      </top>
      <bottom style="thin">
        <color indexed="33"/>
      </bottom>
      <diagonal>
        <color/>
      </diagonal>
    </border>
    <border diagonalUp="0" diagonalDown="0">
      <left>
        <color auto="1" indexed="64"/>
      </left>
      <right style="thin">
        <color auto="1" indexed="64"/>
      </right>
      <top>
        <color auto="1" indexed="64"/>
      </top>
      <bottom>
        <color auto="1" indexed="64"/>
      </bottom>
      <diagonal>
        <color/>
      </diagonal>
    </border>
    <border diagonalUp="0" diagonalDown="0">
      <left>
        <color auto="1" indexed="64"/>
      </left>
      <right style="thin">
        <color indexed="33"/>
      </right>
      <top style="thin">
        <color indexed="33"/>
      </top>
      <bottom style="thin">
        <color indexed="33"/>
      </bottom>
      <diagonal>
        <color/>
      </diagonal>
    </border>
  </borders>
  <cellStyleXfs count="788">
    <xf numFmtId="0" fontId="0" fillId="0" borderId="0" applyFont="1" applyFill="1"/>
    <xf numFmtId="0" fontId="66" fillId="2" borderId="0" applyNumberFormat="0" applyFont="1" applyFill="1" applyBorder="0"/>
    <xf numFmtId="0" fontId="66" fillId="3" borderId="0" applyNumberFormat="0" applyFont="1" applyFill="1" applyBorder="0"/>
    <xf numFmtId="0" fontId="66" fillId="4" borderId="0" applyNumberFormat="0" applyFont="1" applyFill="1" applyBorder="0"/>
    <xf numFmtId="0" fontId="66" fillId="5" borderId="0" applyNumberFormat="0" applyFont="1" applyFill="1" applyBorder="0"/>
    <xf numFmtId="0" fontId="66" fillId="4" borderId="0" applyNumberFormat="0" applyFont="1" applyFill="1" applyBorder="0"/>
    <xf numFmtId="0" fontId="66" fillId="5" borderId="0" applyNumberFormat="0" applyFont="1" applyFill="1" applyBorder="0"/>
    <xf numFmtId="0" fontId="66" fillId="2" borderId="0" applyNumberFormat="0" applyFont="1" applyFill="1" applyBorder="0"/>
    <xf numFmtId="0" fontId="66" fillId="3" borderId="0" applyNumberFormat="0" applyFont="1" applyFill="1" applyBorder="0"/>
    <xf numFmtId="0" fontId="66" fillId="6" borderId="0" applyNumberFormat="0" applyFont="1" applyFill="1" applyBorder="0"/>
    <xf numFmtId="0" fontId="66" fillId="7" borderId="0" applyNumberFormat="0" applyFont="1" applyFill="1" applyBorder="0"/>
    <xf numFmtId="0" fontId="66" fillId="8" borderId="0" applyNumberFormat="0" applyFont="1" applyFill="1" applyBorder="0"/>
    <xf numFmtId="0" fontId="66" fillId="9" borderId="0" applyNumberFormat="0" applyFont="1" applyFill="1" applyBorder="0"/>
    <xf numFmtId="0" fontId="66" fillId="2" borderId="0" applyNumberFormat="0" applyFont="1" applyFill="1" applyBorder="0"/>
    <xf numFmtId="0" fontId="66" fillId="3" borderId="0" applyNumberFormat="0" applyFont="1" applyFill="1" applyBorder="0"/>
    <xf numFmtId="0" fontId="66" fillId="4" borderId="0" applyNumberFormat="0" applyFont="1" applyFill="1" applyBorder="0"/>
    <xf numFmtId="0" fontId="66" fillId="5" borderId="0" applyNumberFormat="0" applyFont="1" applyFill="1" applyBorder="0"/>
    <xf numFmtId="0" fontId="66" fillId="4" borderId="0" applyNumberFormat="0" applyFont="1" applyFill="1" applyBorder="0"/>
    <xf numFmtId="0" fontId="66" fillId="5" borderId="0" applyNumberFormat="0" applyFont="1" applyFill="1" applyBorder="0"/>
    <xf numFmtId="0" fontId="66" fillId="2" borderId="0" applyNumberFormat="0" applyFont="1" applyFill="1" applyBorder="0"/>
    <xf numFmtId="0" fontId="66" fillId="3" borderId="0" applyNumberFormat="0" applyFont="1" applyFill="1" applyBorder="0"/>
    <xf numFmtId="0" fontId="66" fillId="10" borderId="0" applyNumberFormat="0" applyFont="1" applyFill="1" applyBorder="0"/>
    <xf numFmtId="0" fontId="66" fillId="11" borderId="0" applyNumberFormat="0" applyFont="1" applyFill="1" applyBorder="0"/>
    <xf numFmtId="0" fontId="66" fillId="8" borderId="0" applyNumberFormat="0" applyFont="1" applyFill="1" applyBorder="0"/>
    <xf numFmtId="0" fontId="66" fillId="9" borderId="0" applyNumberFormat="0" applyFont="1" applyFill="1" applyBorder="0"/>
    <xf numFmtId="0" fontId="67" fillId="12" borderId="0" applyNumberFormat="0" applyFont="1" applyFill="1" applyBorder="0"/>
    <xf numFmtId="0" fontId="67" fillId="13" borderId="0" applyNumberFormat="0" applyFont="1" applyFill="1" applyBorder="0"/>
    <xf numFmtId="0" fontId="67" fillId="4" borderId="0" applyNumberFormat="0" applyFont="1" applyFill="1" applyBorder="0"/>
    <xf numFmtId="0" fontId="67" fillId="5" borderId="0" applyNumberFormat="0" applyFont="1" applyFill="1" applyBorder="0"/>
    <xf numFmtId="0" fontId="67" fillId="4" borderId="0" applyNumberFormat="0" applyFont="1" applyFill="1" applyBorder="0"/>
    <xf numFmtId="0" fontId="67" fillId="5" borderId="0" applyNumberFormat="0" applyFont="1" applyFill="1" applyBorder="0"/>
    <xf numFmtId="0" fontId="67" fillId="14" borderId="0" applyNumberFormat="0" applyFont="1" applyFill="1" applyBorder="0"/>
    <xf numFmtId="0" fontId="67" fillId="15" borderId="0" applyNumberFormat="0" applyFont="1" applyFill="1" applyBorder="0"/>
    <xf numFmtId="0" fontId="67" fillId="12" borderId="0" applyNumberFormat="0" applyFont="1" applyFill="1" applyBorder="0"/>
    <xf numFmtId="0" fontId="67" fillId="13" borderId="0" applyNumberFormat="0" applyFont="1" applyFill="1" applyBorder="0"/>
    <xf numFmtId="0" fontId="67" fillId="8" borderId="0" applyNumberFormat="0" applyFont="1" applyFill="1" applyBorder="0"/>
    <xf numFmtId="0" fontId="67" fillId="9" borderId="0" applyNumberFormat="0" applyFont="1" applyFill="1" applyBorder="0"/>
    <xf numFmtId="0" fontId="67" fillId="12" borderId="0" applyNumberFormat="0" applyFont="1" applyFill="1" applyBorder="0"/>
    <xf numFmtId="0" fontId="67" fillId="13" borderId="0" applyNumberFormat="0" applyFont="1" applyFill="1" applyBorder="0"/>
    <xf numFmtId="0" fontId="67" fillId="16" borderId="0" applyNumberFormat="0" applyFont="1" applyFill="1" applyBorder="0"/>
    <xf numFmtId="0" fontId="67" fillId="17" borderId="0" applyNumberFormat="0" applyFont="1" applyFill="1" applyBorder="0"/>
    <xf numFmtId="0" fontId="67" fillId="18" borderId="0" applyNumberFormat="0" applyFont="1" applyFill="1" applyBorder="0"/>
    <xf numFmtId="0" fontId="67" fillId="19" borderId="0" applyNumberFormat="0" applyFont="1" applyFill="1" applyBorder="0"/>
    <xf numFmtId="0" fontId="67" fillId="20" borderId="0" applyNumberFormat="0" applyFont="1" applyFill="1" applyBorder="0"/>
    <xf numFmtId="0" fontId="67" fillId="5" borderId="0" applyNumberFormat="0" applyFont="1" applyFill="1" applyBorder="0"/>
    <xf numFmtId="0" fontId="67" fillId="12" borderId="0" applyNumberFormat="0" applyFont="1" applyFill="1" applyBorder="0"/>
    <xf numFmtId="0" fontId="67" fillId="13" borderId="0" applyNumberFormat="0" applyFont="1" applyFill="1" applyBorder="0"/>
    <xf numFmtId="0" fontId="67" fillId="21" borderId="0" applyNumberFormat="0" applyFont="1" applyFill="1" applyBorder="0"/>
    <xf numFmtId="0" fontId="67" fillId="22" borderId="0" applyNumberFormat="0" applyFont="1" applyFill="1" applyBorder="0"/>
    <xf numFmtId="0" fontId="68" fillId="23" borderId="0" applyNumberFormat="0" applyFont="1" applyFill="1" applyBorder="0"/>
    <xf numFmtId="0" fontId="93" fillId="24" borderId="0" applyNumberFormat="0" applyFont="1" applyFill="1" applyBorder="0"/>
    <xf numFmtId="0" fontId="69" fillId="2" borderId="1" applyNumberFormat="0" applyFont="1" applyFill="1" applyBorder="1"/>
    <xf numFmtId="0" fontId="69" fillId="3" borderId="1" applyNumberFormat="0" applyFont="1" applyFill="1" applyBorder="1"/>
    <xf numFmtId="0" fontId="70" fillId="14" borderId="2" applyNumberFormat="0" applyFont="1" applyFill="1" applyBorder="1"/>
    <xf numFmtId="0" fontId="70" fillId="15" borderId="3" applyNumberFormat="0" applyFont="1" applyFill="1" applyBorder="1"/>
    <xf numFmtId="43" fontId="89" fillId="0" borderId="0" applyNumberFormat="1" applyFont="1" applyFill="1" applyBorder="0"/>
    <xf numFmtId="43" fontId="89" fillId="0" borderId="0" applyNumberFormat="1" applyFont="1" applyFill="1" applyBorder="0"/>
    <xf numFmtId="43" fontId="89" fillId="0" borderId="0" applyNumberFormat="1" applyFont="1" applyFill="1" applyBorder="0"/>
    <xf numFmtId="44" fontId="89" fillId="0" borderId="0" applyNumberFormat="1" applyFont="1" applyFill="1" applyBorder="0"/>
    <xf numFmtId="44" fontId="89" fillId="0" borderId="0" applyNumberFormat="1" applyFont="1" applyFill="1" applyBorder="0"/>
    <xf numFmtId="0" fontId="71" fillId="0" borderId="0" applyNumberFormat="0" applyFont="1" applyFill="1" applyBorder="0"/>
    <xf numFmtId="0" fontId="71" fillId="0" borderId="0" applyNumberFormat="0" applyFont="1" applyFill="1" applyBorder="0"/>
    <xf numFmtId="0" fontId="89" fillId="0" borderId="0" applyFont="1" applyFill="1"/>
    <xf numFmtId="0" fontId="89" fillId="0" borderId="0" applyFont="1" applyFill="1"/>
    <xf numFmtId="0" fontId="89" fillId="0" borderId="0" applyFont="1" applyFill="1"/>
    <xf numFmtId="0" fontId="89" fillId="0" borderId="0" applyFont="1" applyFill="1"/>
    <xf numFmtId="43" fontId="89" fillId="0" borderId="0" applyNumberFormat="1" applyFont="1" applyFill="1" applyBorder="0"/>
    <xf numFmtId="43" fontId="89" fillId="0" borderId="0" applyNumberFormat="1" applyFont="1" applyFill="1" applyBorder="0"/>
    <xf numFmtId="43" fontId="89" fillId="0" borderId="0" applyNumberFormat="1" applyFont="1" applyFill="1" applyBorder="0"/>
    <xf numFmtId="43" fontId="89" fillId="0" borderId="0" applyNumberFormat="1" applyFont="1" applyFill="1" applyBorder="0"/>
    <xf numFmtId="41" fontId="89" fillId="0" borderId="0" applyNumberFormat="1" applyFont="1" applyFill="1" applyBorder="0"/>
    <xf numFmtId="41" fontId="89" fillId="0" borderId="0" applyNumberFormat="1" applyFont="1" applyFill="1" applyBorder="0"/>
    <xf numFmtId="41" fontId="89" fillId="0" borderId="0" applyNumberFormat="1" applyFont="1" applyFill="1" applyBorder="0"/>
    <xf numFmtId="41" fontId="89" fillId="0" borderId="0" applyNumberFormat="1" applyFont="1" applyFill="1" applyBorder="0"/>
    <xf numFmtId="44" fontId="89" fillId="0" borderId="0" applyNumberFormat="1" applyFont="1" applyFill="1" applyBorder="0"/>
    <xf numFmtId="44" fontId="89" fillId="0" borderId="0" applyNumberFormat="1" applyFont="1" applyFill="1" applyBorder="0"/>
    <xf numFmtId="44" fontId="89" fillId="0" borderId="0" applyNumberFormat="1" applyFont="1" applyFill="1" applyBorder="0"/>
    <xf numFmtId="44" fontId="89" fillId="0" borderId="0" applyNumberFormat="1" applyFont="1" applyFill="1" applyBorder="0"/>
    <xf numFmtId="42" fontId="89" fillId="0" borderId="0" applyNumberFormat="1" applyFont="1" applyFill="1" applyBorder="0"/>
    <xf numFmtId="42" fontId="89" fillId="0" borderId="0" applyNumberFormat="1" applyFont="1" applyFill="1" applyBorder="0"/>
    <xf numFmtId="42" fontId="89" fillId="0" borderId="0" applyNumberFormat="1" applyFont="1" applyFill="1" applyBorder="0"/>
    <xf numFmtId="42" fontId="89" fillId="0" borderId="0" applyNumberFormat="1" applyFont="1" applyFill="1" applyBorder="0"/>
    <xf numFmtId="0" fontId="37" fillId="0" borderId="0" applyNumberFormat="0" applyFont="1" applyFill="1" applyBorder="0"/>
    <xf numFmtId="0" fontId="91" fillId="0" borderId="0" applyNumberFormat="0" applyFont="1" applyFill="1" applyBorder="0"/>
    <xf numFmtId="0" fontId="38" fillId="0" borderId="0" applyNumberFormat="0" applyFont="1" applyFill="1" applyBorder="0"/>
    <xf numFmtId="0" fontId="92" fillId="0" borderId="0" applyNumberFormat="0" applyFont="1" applyFill="1" applyBorder="0"/>
    <xf numFmtId="9" fontId="89" fillId="0" borderId="0" applyNumberFormat="1" applyFont="1" applyFill="1" applyBorder="0"/>
    <xf numFmtId="9" fontId="89" fillId="0" borderId="0" applyNumberFormat="1" applyFont="1" applyFill="1" applyBorder="0"/>
    <xf numFmtId="9" fontId="89" fillId="0" borderId="0" applyNumberFormat="1" applyFont="1" applyFill="1" applyBorder="0"/>
    <xf numFmtId="9" fontId="89" fillId="0" borderId="0" applyNumberFormat="1" applyFont="1" applyFill="1" applyBorder="0"/>
    <xf numFmtId="0" fontId="37" fillId="0" borderId="0" applyNumberFormat="0" applyFont="1" applyFill="1" applyBorder="0"/>
    <xf numFmtId="0" fontId="91" fillId="0" borderId="0" applyNumberFormat="0" applyFont="1" applyFill="1" applyBorder="0"/>
    <xf numFmtId="0" fontId="38" fillId="0" borderId="0" applyNumberFormat="0" applyFont="1" applyFill="1" applyBorder="0"/>
    <xf numFmtId="0" fontId="92" fillId="0" borderId="0" applyNumberFormat="0" applyFont="1" applyFill="1" applyBorder="0"/>
    <xf numFmtId="9" fontId="89" fillId="0" borderId="0" applyNumberFormat="1" applyFont="1" applyFill="1" applyBorder="0"/>
    <xf numFmtId="9" fontId="89" fillId="0" borderId="0" applyNumberFormat="1" applyFont="1" applyFill="1" applyBorder="0"/>
    <xf numFmtId="9" fontId="89" fillId="0" borderId="0" applyNumberFormat="1" applyFont="1" applyFill="1" applyBorder="0"/>
    <xf numFmtId="9" fontId="89" fillId="0" borderId="0" applyNumberFormat="1" applyFont="1" applyFill="1" applyBorder="0"/>
    <xf numFmtId="0" fontId="37" fillId="0" borderId="0" applyNumberFormat="0" applyFont="1" applyFill="1" applyBorder="0"/>
    <xf numFmtId="0" fontId="91" fillId="0" borderId="0" applyNumberFormat="0" applyFont="1" applyFill="1" applyBorder="0"/>
    <xf numFmtId="0" fontId="38" fillId="0" borderId="0" applyNumberFormat="0" applyFont="1" applyFill="1" applyBorder="0"/>
    <xf numFmtId="0" fontId="92" fillId="0" borderId="0" applyNumberFormat="0" applyFont="1" applyFill="1" applyBorder="0"/>
    <xf numFmtId="9" fontId="89" fillId="0" borderId="0" applyNumberFormat="1" applyFont="1" applyFill="1" applyBorder="0"/>
    <xf numFmtId="9" fontId="89" fillId="0" borderId="0" applyNumberFormat="1" applyFont="1" applyFill="1" applyBorder="0"/>
    <xf numFmtId="9" fontId="89" fillId="0" borderId="0" applyNumberFormat="1" applyFont="1" applyFill="1" applyBorder="0"/>
    <xf numFmtId="9" fontId="89" fillId="0" borderId="0" applyNumberFormat="1" applyFont="1" applyFill="1" applyBorder="0"/>
    <xf numFmtId="0" fontId="37" fillId="0" borderId="0" applyNumberFormat="0" applyFont="1" applyFill="1" applyBorder="0"/>
    <xf numFmtId="0" fontId="91" fillId="0" borderId="0" applyNumberFormat="0" applyFont="1" applyFill="1" applyBorder="0"/>
    <xf numFmtId="0" fontId="38" fillId="0" borderId="0" applyNumberFormat="0" applyFont="1" applyFill="1" applyBorder="0"/>
    <xf numFmtId="0" fontId="92" fillId="0" borderId="0" applyNumberFormat="0" applyFont="1" applyFill="1" applyBorder="0"/>
    <xf numFmtId="9" fontId="89" fillId="0" borderId="0" applyNumberFormat="1" applyFont="1" applyFill="1" applyBorder="0"/>
    <xf numFmtId="9" fontId="89" fillId="0" borderId="0" applyNumberFormat="1" applyFont="1" applyFill="1" applyBorder="0"/>
    <xf numFmtId="9" fontId="89" fillId="0" borderId="0" applyNumberFormat="1" applyFont="1" applyFill="1" applyBorder="0"/>
    <xf numFmtId="9" fontId="89" fillId="0" borderId="0" applyNumberFormat="1" applyFont="1" applyFill="1" applyBorder="0"/>
    <xf numFmtId="0" fontId="37" fillId="0" borderId="0" applyNumberFormat="0" applyFont="1" applyFill="1" applyBorder="0"/>
    <xf numFmtId="0" fontId="91" fillId="0" borderId="0" applyNumberFormat="0" applyFont="1" applyFill="1" applyBorder="0"/>
    <xf numFmtId="0" fontId="38" fillId="0" borderId="0" applyNumberFormat="0" applyFont="1" applyFill="1" applyBorder="0"/>
    <xf numFmtId="0" fontId="92" fillId="0" borderId="0" applyNumberFormat="0" applyFont="1" applyFill="1" applyBorder="0"/>
    <xf numFmtId="9" fontId="89" fillId="0" borderId="0" applyNumberFormat="1" applyFont="1" applyFill="1" applyBorder="0"/>
    <xf numFmtId="9" fontId="89" fillId="0" borderId="0" applyNumberFormat="1" applyFont="1" applyFill="1" applyBorder="0"/>
    <xf numFmtId="9" fontId="89" fillId="0" borderId="0" applyNumberFormat="1" applyFont="1" applyFill="1" applyBorder="0"/>
    <xf numFmtId="9" fontId="89" fillId="0" borderId="0" applyNumberFormat="1" applyFont="1" applyFill="1" applyBorder="0"/>
    <xf numFmtId="43" fontId="89" fillId="0" borderId="0" applyNumberFormat="1" applyFont="1" applyFill="1" applyBorder="0"/>
    <xf numFmtId="41" fontId="89" fillId="0" borderId="0" applyNumberFormat="1" applyFont="1" applyFill="1" applyBorder="0"/>
    <xf numFmtId="44" fontId="89" fillId="0" borderId="0" applyNumberFormat="1" applyFont="1" applyFill="1" applyBorder="0"/>
    <xf numFmtId="42" fontId="89" fillId="0" borderId="0" applyNumberFormat="1" applyFont="1" applyFill="1" applyBorder="0"/>
    <xf numFmtId="0" fontId="37" fillId="0" borderId="0" applyNumberFormat="0" applyFont="1" applyFill="1" applyBorder="0"/>
    <xf numFmtId="0" fontId="38" fillId="0" borderId="0" applyNumberFormat="0" applyFont="1" applyFill="1" applyBorder="0"/>
    <xf numFmtId="9" fontId="89" fillId="0" borderId="0" applyNumberFormat="1" applyFont="1" applyFill="1" applyBorder="0"/>
    <xf numFmtId="0" fontId="72" fillId="25" borderId="0" applyNumberFormat="0" applyFont="1" applyFill="1" applyBorder="0"/>
    <xf numFmtId="0" fontId="72" fillId="26" borderId="0" applyNumberFormat="0" applyFont="1" applyFill="1" applyBorder="0"/>
    <xf numFmtId="0" fontId="73" fillId="0" borderId="4" applyNumberFormat="0" applyFont="1" applyFill="1" applyBorder="1"/>
    <xf numFmtId="0" fontId="73" fillId="0" borderId="4" applyNumberFormat="0" applyFont="1" applyFill="1" applyBorder="1"/>
    <xf numFmtId="0" fontId="74" fillId="0" borderId="4" applyNumberFormat="0" applyFont="1" applyFill="1" applyBorder="1"/>
    <xf numFmtId="0" fontId="74" fillId="0" borderId="4" applyNumberFormat="0" applyFont="1" applyFill="1" applyBorder="1"/>
    <xf numFmtId="0" fontId="75" fillId="0" borderId="5" applyNumberFormat="0" applyFont="1" applyFill="1" applyBorder="1"/>
    <xf numFmtId="0" fontId="75" fillId="0" borderId="5" applyNumberFormat="0" applyFont="1" applyFill="1" applyBorder="1"/>
    <xf numFmtId="0" fontId="75" fillId="0" borderId="0" applyNumberFormat="0" applyFont="1" applyFill="1" applyBorder="0"/>
    <xf numFmtId="0" fontId="75" fillId="0" borderId="0" applyNumberFormat="0" applyFont="1" applyFill="1" applyBorder="0"/>
    <xf numFmtId="0" fontId="96" fillId="0" borderId="0" applyNumberFormat="0" applyFont="1" applyFill="1" applyBorder="0"/>
    <xf numFmtId="0" fontId="76" fillId="8" borderId="1" applyNumberFormat="0" applyFont="1" applyFill="1" applyBorder="1"/>
    <xf numFmtId="0" fontId="76" fillId="9" borderId="1" applyNumberFormat="0" applyFont="1" applyFill="1" applyBorder="1"/>
    <xf numFmtId="0" fontId="77" fillId="0" borderId="6" applyNumberFormat="0" applyFont="1" applyFill="1" applyBorder="1"/>
    <xf numFmtId="0" fontId="77" fillId="0" borderId="6" applyNumberFormat="0" applyFont="1" applyFill="1" applyBorder="1"/>
    <xf numFmtId="0" fontId="78" fillId="27" borderId="0" applyNumberFormat="0" applyFont="1" applyFill="1" applyBorder="0"/>
    <xf numFmtId="0" fontId="78" fillId="28" borderId="0" applyNumberFormat="0" applyFont="1" applyFill="1" applyBorder="0"/>
    <xf numFmtId="0" fontId="97" fillId="0" borderId="0" applyFont="1" applyFill="1"/>
    <xf numFmtId="0" fontId="97" fillId="0" borderId="0" applyFont="1" applyFill="1"/>
    <xf numFmtId="0" fontId="89" fillId="27" borderId="7" applyNumberFormat="0" applyFont="1" applyFill="1" applyBorder="1"/>
    <xf numFmtId="0" fontId="89" fillId="28" borderId="8" applyNumberFormat="0" applyFont="1" applyFill="1" applyBorder="1"/>
    <xf numFmtId="0" fontId="89" fillId="27" borderId="7" applyNumberFormat="0" applyFont="1" applyFill="1" applyBorder="1"/>
    <xf numFmtId="0" fontId="89" fillId="27" borderId="7" applyNumberFormat="0" applyFont="1" applyFill="1" applyBorder="1"/>
    <xf numFmtId="0" fontId="79" fillId="2" borderId="9" applyNumberFormat="0" applyFont="1" applyFill="1" applyBorder="1"/>
    <xf numFmtId="0" fontId="94" fillId="3" borderId="10" applyNumberFormat="0" applyFont="1" applyFill="1" applyBorder="1"/>
    <xf numFmtId="9" fontId="89" fillId="0" borderId="0" applyNumberFormat="1" applyFont="1" applyFill="1" applyBorder="0"/>
    <xf numFmtId="9" fontId="89" fillId="0" borderId="0" applyNumberFormat="1" applyFont="1" applyFill="1" applyBorder="0"/>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53" fillId="30" borderId="0" applyNumberFormat="0" applyFont="1" applyFill="1"/>
    <xf numFmtId="0" fontId="53" fillId="30" borderId="0" applyNumberFormat="0" applyFont="1" applyFill="1"/>
    <xf numFmtId="0" fontId="89" fillId="30" borderId="11" applyNumberFormat="0" applyFont="1" applyFill="1" applyBorder="1" applyAlignment="1">
      <alignment horizontal="left" vertical="center"/>
    </xf>
    <xf numFmtId="0" fontId="89" fillId="30" borderId="11" applyNumberFormat="0" applyFont="1" applyFill="1" applyBorder="1" applyAlignment="1">
      <alignment horizontal="left" vertical="center"/>
    </xf>
    <xf numFmtId="0" fontId="89" fillId="30" borderId="11" applyNumberFormat="0" applyFont="1" applyFill="1" applyBorder="1" applyAlignment="1">
      <alignment horizontal="left" vertical="center"/>
    </xf>
    <xf numFmtId="0" fontId="89" fillId="30" borderId="11" applyNumberFormat="0" applyFont="1" applyFill="1" applyBorder="1" applyAlignment="1">
      <alignment horizontal="left" vertical="center"/>
    </xf>
    <xf numFmtId="0" fontId="89" fillId="30" borderId="12" applyNumberFormat="0" applyFont="1" applyFill="1" applyBorder="1" applyAlignment="1">
      <alignment horizontal="center" vertical="center"/>
    </xf>
    <xf numFmtId="0" fontId="89" fillId="30" borderId="12" applyNumberFormat="0" applyFont="1" applyFill="1" applyBorder="1" applyAlignment="1">
      <alignment horizontal="center" vertical="center"/>
    </xf>
    <xf numFmtId="0" fontId="89" fillId="30" borderId="12" applyNumberFormat="0" applyFont="1" applyFill="1" applyBorder="1" applyAlignment="1">
      <alignment horizontal="center" vertical="center"/>
    </xf>
    <xf numFmtId="0" fontId="89" fillId="30" borderId="12" applyNumberFormat="0" applyFont="1" applyFill="1" applyBorder="1" applyAlignment="1">
      <alignment horizontal="center" vertical="center"/>
    </xf>
    <xf numFmtId="0" fontId="89" fillId="30" borderId="13" applyNumberFormat="0" applyFont="1" applyFill="1" applyBorder="1" applyAlignment="1">
      <alignment horizontal="center" vertical="center"/>
    </xf>
    <xf numFmtId="0" fontId="89" fillId="30" borderId="13" applyNumberFormat="0" applyFont="1" applyFill="1" applyBorder="1" applyAlignment="1">
      <alignment horizontal="center" vertical="center"/>
    </xf>
    <xf numFmtId="0" fontId="89" fillId="30" borderId="13" applyNumberFormat="0" applyFont="1" applyFill="1" applyBorder="1" applyAlignment="1">
      <alignment horizontal="center" vertical="center"/>
    </xf>
    <xf numFmtId="0" fontId="89" fillId="30" borderId="13" applyNumberFormat="0" applyFont="1" applyFill="1" applyBorder="1" applyAlignment="1">
      <alignment horizontal="center" vertical="center"/>
    </xf>
    <xf numFmtId="0" fontId="89" fillId="30" borderId="14" applyNumberFormat="0" applyFont="1" applyFill="1" applyBorder="1" applyAlignment="1">
      <alignment horizontal="center" vertical="center"/>
    </xf>
    <xf numFmtId="0" fontId="89" fillId="30" borderId="14" applyNumberFormat="0" applyFont="1" applyFill="1" applyBorder="1" applyAlignment="1">
      <alignment horizontal="center" vertical="center"/>
    </xf>
    <xf numFmtId="0" fontId="89" fillId="30" borderId="14" applyNumberFormat="0" applyFont="1" applyFill="1" applyBorder="1" applyAlignment="1">
      <alignment horizontal="center" vertical="center"/>
    </xf>
    <xf numFmtId="0" fontId="89" fillId="30" borderId="14" applyNumberFormat="0" applyFont="1" applyFill="1" applyBorder="1" applyAlignment="1">
      <alignment horizontal="center" vertical="center"/>
    </xf>
    <xf numFmtId="0" fontId="89" fillId="24" borderId="11" applyNumberFormat="0" applyFont="1" applyFill="1" applyBorder="1" applyAlignment="1">
      <alignment horizontal="left" vertical="center"/>
    </xf>
    <xf numFmtId="0" fontId="89" fillId="31" borderId="11" applyNumberFormat="0" applyFont="1" applyFill="1" applyBorder="1" applyAlignment="1">
      <alignment horizontal="left" vertical="center"/>
    </xf>
    <xf numFmtId="0" fontId="89" fillId="24" borderId="11" applyNumberFormat="0" applyFont="1" applyFill="1" applyBorder="1" applyAlignment="1">
      <alignment horizontal="left" vertical="center"/>
    </xf>
    <xf numFmtId="0" fontId="89" fillId="24" borderId="11" applyNumberFormat="0" applyFont="1" applyFill="1" applyBorder="1" applyAlignment="1">
      <alignment horizontal="left" vertical="center"/>
    </xf>
    <xf numFmtId="0" fontId="89" fillId="24" borderId="12" applyNumberFormat="0" applyFont="1" applyFill="1" applyBorder="1" applyAlignment="1">
      <alignment horizontal="center" vertical="center"/>
    </xf>
    <xf numFmtId="0" fontId="89" fillId="31" borderId="12" applyNumberFormat="0" applyFont="1" applyFill="1" applyBorder="1" applyAlignment="1">
      <alignment horizontal="center" vertical="center"/>
    </xf>
    <xf numFmtId="0" fontId="89" fillId="24" borderId="12" applyNumberFormat="0" applyFont="1" applyFill="1" applyBorder="1" applyAlignment="1">
      <alignment horizontal="center" vertical="center"/>
    </xf>
    <xf numFmtId="0" fontId="89" fillId="24" borderId="12" applyNumberFormat="0" applyFont="1" applyFill="1" applyBorder="1" applyAlignment="1">
      <alignment horizontal="center" vertical="center"/>
    </xf>
    <xf numFmtId="0" fontId="89" fillId="24" borderId="13" applyNumberFormat="0" applyFont="1" applyFill="1" applyBorder="1" applyAlignment="1">
      <alignment horizontal="center" vertical="center"/>
    </xf>
    <xf numFmtId="0" fontId="89" fillId="31" borderId="13" applyNumberFormat="0" applyFont="1" applyFill="1" applyBorder="1" applyAlignment="1">
      <alignment horizontal="center" vertical="center"/>
    </xf>
    <xf numFmtId="0" fontId="89" fillId="24" borderId="13" applyNumberFormat="0" applyFont="1" applyFill="1" applyBorder="1" applyAlignment="1">
      <alignment horizontal="center" vertical="center"/>
    </xf>
    <xf numFmtId="0" fontId="89" fillId="24" borderId="13" applyNumberFormat="0" applyFont="1" applyFill="1" applyBorder="1" applyAlignment="1">
      <alignment horizontal="center" vertical="center"/>
    </xf>
    <xf numFmtId="0" fontId="89" fillId="24" borderId="14" applyNumberFormat="0" applyFont="1" applyFill="1" applyBorder="1" applyAlignment="1">
      <alignment horizontal="center" vertical="center"/>
    </xf>
    <xf numFmtId="0" fontId="89" fillId="31" borderId="14" applyNumberFormat="0" applyFont="1" applyFill="1" applyBorder="1" applyAlignment="1">
      <alignment horizontal="center" vertical="center"/>
    </xf>
    <xf numFmtId="0" fontId="89" fillId="24" borderId="14" applyNumberFormat="0" applyFont="1" applyFill="1" applyBorder="1" applyAlignment="1">
      <alignment horizontal="center" vertical="center"/>
    </xf>
    <xf numFmtId="0" fontId="89" fillId="24" borderId="14" applyNumberFormat="0" applyFont="1" applyFill="1" applyBorder="1" applyAlignment="1">
      <alignment horizontal="center" vertical="center"/>
    </xf>
    <xf numFmtId="0" fontId="89" fillId="32" borderId="14" applyNumberFormat="0" applyFont="1" applyFill="1" applyBorder="1" applyAlignment="1">
      <alignment horizontal="center" vertical="center"/>
    </xf>
    <xf numFmtId="0" fontId="89" fillId="32" borderId="14" applyNumberFormat="0" applyFont="1" applyFill="1" applyBorder="1" applyAlignment="1">
      <alignment horizontal="center" vertical="center"/>
    </xf>
    <xf numFmtId="0" fontId="89" fillId="32" borderId="14" applyNumberFormat="0" applyFont="1" applyFill="1" applyBorder="1" applyAlignment="1">
      <alignment horizontal="center" vertical="center"/>
    </xf>
    <xf numFmtId="0" fontId="89" fillId="32" borderId="14" applyNumberFormat="0" applyFont="1" applyFill="1" applyBorder="1" applyAlignment="1">
      <alignment horizontal="center" vertical="center"/>
    </xf>
    <xf numFmtId="0" fontId="89" fillId="24" borderId="14" applyNumberFormat="0" applyFont="1" applyFill="1" applyBorder="1" applyAlignment="1">
      <alignment horizontal="center" vertical="center"/>
    </xf>
    <xf numFmtId="0" fontId="89" fillId="31" borderId="14" applyNumberFormat="0" applyFont="1" applyFill="1" applyBorder="1" applyAlignment="1">
      <alignment horizontal="center" vertical="center"/>
    </xf>
    <xf numFmtId="0" fontId="89" fillId="24" borderId="14" applyNumberFormat="0" applyFont="1" applyFill="1" applyBorder="1" applyAlignment="1">
      <alignment horizontal="center" vertical="center"/>
    </xf>
    <xf numFmtId="0" fontId="89" fillId="24" borderId="14" applyNumberFormat="0" applyFont="1" applyFill="1" applyBorder="1" applyAlignment="1">
      <alignment horizontal="center" vertical="center"/>
    </xf>
    <xf numFmtId="0" fontId="89" fillId="32" borderId="14" applyNumberFormat="0" applyFont="1" applyFill="1" applyBorder="1" applyAlignment="1">
      <alignment horizontal="center" vertical="center"/>
    </xf>
    <xf numFmtId="0" fontId="89" fillId="32" borderId="14" applyNumberFormat="0" applyFont="1" applyFill="1" applyBorder="1" applyAlignment="1">
      <alignment horizontal="center" vertical="center"/>
    </xf>
    <xf numFmtId="0" fontId="89" fillId="32" borderId="14" applyNumberFormat="0" applyFont="1" applyFill="1" applyBorder="1" applyAlignment="1">
      <alignment horizontal="center" vertical="center"/>
    </xf>
    <xf numFmtId="0" fontId="89" fillId="32" borderId="14" applyNumberFormat="0" applyFont="1" applyFill="1" applyBorder="1" applyAlignment="1">
      <alignment horizontal="center" vertical="center"/>
    </xf>
    <xf numFmtId="0" fontId="59" fillId="30" borderId="14" applyNumberFormat="0" applyFont="1" applyFill="1" applyBorder="1" applyAlignment="1">
      <alignment horizontal="center" vertical="center"/>
    </xf>
    <xf numFmtId="0" fontId="59" fillId="30" borderId="14" applyNumberFormat="0" applyFont="1" applyFill="1" applyBorder="1" applyAlignment="1">
      <alignment horizontal="center" vertical="center"/>
    </xf>
    <xf numFmtId="0" fontId="59" fillId="30" borderId="14" applyNumberFormat="0" applyFont="1" applyFill="1" applyBorder="1" applyAlignment="1">
      <alignment horizontal="center" vertical="center"/>
    </xf>
    <xf numFmtId="0" fontId="59" fillId="30" borderId="14" applyNumberFormat="0" applyFont="1" applyFill="1" applyBorder="1" applyAlignment="1">
      <alignment horizontal="center" vertical="center"/>
    </xf>
    <xf numFmtId="0" fontId="59" fillId="24" borderId="14" applyNumberFormat="0" applyFont="1" applyFill="1" applyBorder="1" applyAlignment="1">
      <alignment horizontal="center" vertical="center"/>
    </xf>
    <xf numFmtId="0" fontId="59" fillId="31" borderId="14" applyNumberFormat="0" applyFont="1" applyFill="1" applyBorder="1" applyAlignment="1">
      <alignment horizontal="center" vertical="center"/>
    </xf>
    <xf numFmtId="0" fontId="59" fillId="24" borderId="14" applyNumberFormat="0" applyFont="1" applyFill="1" applyBorder="1" applyAlignment="1">
      <alignment horizontal="center" vertical="center"/>
    </xf>
    <xf numFmtId="0" fontId="59" fillId="24" borderId="14" applyNumberFormat="0" applyFont="1" applyFill="1" applyBorder="1" applyAlignment="1">
      <alignment horizontal="center" vertical="center"/>
    </xf>
    <xf numFmtId="0" fontId="89" fillId="30" borderId="11" applyNumberFormat="0" applyFont="1" applyFill="1" applyBorder="1" applyAlignment="1">
      <alignment horizontal="left" vertical="center"/>
    </xf>
    <xf numFmtId="0" fontId="89" fillId="30" borderId="11" applyNumberFormat="0" applyFont="1" applyFill="1" applyBorder="1" applyAlignment="1">
      <alignment horizontal="left" vertical="center"/>
    </xf>
    <xf numFmtId="0" fontId="89" fillId="30" borderId="11" applyNumberFormat="0" applyFont="1" applyFill="1" applyBorder="1" applyAlignment="1">
      <alignment horizontal="left" vertical="center"/>
    </xf>
    <xf numFmtId="0" fontId="89" fillId="30" borderId="11" applyNumberFormat="0" applyFont="1" applyFill="1" applyBorder="1" applyAlignment="1">
      <alignment horizontal="left" vertical="center"/>
    </xf>
    <xf numFmtId="0" fontId="89" fillId="30" borderId="12" applyNumberFormat="0" applyFont="1" applyFill="1" applyBorder="1" applyAlignment="1">
      <alignment horizontal="center" vertical="center"/>
    </xf>
    <xf numFmtId="0" fontId="89" fillId="30" borderId="12" applyNumberFormat="0" applyFont="1" applyFill="1" applyBorder="1" applyAlignment="1">
      <alignment horizontal="center" vertical="center"/>
    </xf>
    <xf numFmtId="0" fontId="89" fillId="30" borderId="12" applyNumberFormat="0" applyFont="1" applyFill="1" applyBorder="1" applyAlignment="1">
      <alignment horizontal="center" vertical="center"/>
    </xf>
    <xf numFmtId="0" fontId="89" fillId="30" borderId="12" applyNumberFormat="0" applyFont="1" applyFill="1" applyBorder="1" applyAlignment="1">
      <alignment horizontal="center" vertical="center"/>
    </xf>
    <xf numFmtId="0" fontId="89" fillId="30" borderId="13" applyNumberFormat="0" applyFont="1" applyFill="1" applyBorder="1" applyAlignment="1">
      <alignment horizontal="center" vertical="center"/>
    </xf>
    <xf numFmtId="0" fontId="89" fillId="30" borderId="13" applyNumberFormat="0" applyFont="1" applyFill="1" applyBorder="1" applyAlignment="1">
      <alignment horizontal="center" vertical="center"/>
    </xf>
    <xf numFmtId="0" fontId="89" fillId="30" borderId="13" applyNumberFormat="0" applyFont="1" applyFill="1" applyBorder="1" applyAlignment="1">
      <alignment horizontal="center" vertical="center"/>
    </xf>
    <xf numFmtId="0" fontId="89" fillId="30" borderId="13" applyNumberFormat="0" applyFont="1" applyFill="1" applyBorder="1" applyAlignment="1">
      <alignment horizontal="center" vertical="center"/>
    </xf>
    <xf numFmtId="0" fontId="89" fillId="30" borderId="14" applyNumberFormat="0" applyFont="1" applyFill="1" applyBorder="1" applyAlignment="1">
      <alignment horizontal="center" vertical="center"/>
    </xf>
    <xf numFmtId="0" fontId="89" fillId="30" borderId="14" applyNumberFormat="0" applyFont="1" applyFill="1" applyBorder="1" applyAlignment="1">
      <alignment horizontal="center" vertical="center"/>
    </xf>
    <xf numFmtId="0" fontId="89" fillId="30" borderId="14" applyNumberFormat="0" applyFont="1" applyFill="1" applyBorder="1" applyAlignment="1">
      <alignment horizontal="center" vertical="center"/>
    </xf>
    <xf numFmtId="0" fontId="89" fillId="30" borderId="14" applyNumberFormat="0" applyFont="1" applyFill="1" applyBorder="1" applyAlignment="1">
      <alignment horizontal="center" vertical="center"/>
    </xf>
    <xf numFmtId="0" fontId="89" fillId="24" borderId="11" applyNumberFormat="0" applyFont="1" applyFill="1" applyBorder="1" applyAlignment="1">
      <alignment horizontal="left" vertical="center"/>
    </xf>
    <xf numFmtId="0" fontId="89" fillId="31" borderId="11" applyNumberFormat="0" applyFont="1" applyFill="1" applyBorder="1" applyAlignment="1">
      <alignment horizontal="left" vertical="center"/>
    </xf>
    <xf numFmtId="0" fontId="89" fillId="24" borderId="11" applyNumberFormat="0" applyFont="1" applyFill="1" applyBorder="1" applyAlignment="1">
      <alignment horizontal="left" vertical="center"/>
    </xf>
    <xf numFmtId="0" fontId="89" fillId="24" borderId="11" applyNumberFormat="0" applyFont="1" applyFill="1" applyBorder="1" applyAlignment="1">
      <alignment horizontal="left" vertical="center"/>
    </xf>
    <xf numFmtId="0" fontId="89" fillId="24" borderId="12" applyNumberFormat="0" applyFont="1" applyFill="1" applyBorder="1" applyAlignment="1">
      <alignment horizontal="center" vertical="center"/>
    </xf>
    <xf numFmtId="0" fontId="89" fillId="31" borderId="12" applyNumberFormat="0" applyFont="1" applyFill="1" applyBorder="1" applyAlignment="1">
      <alignment horizontal="center" vertical="center"/>
    </xf>
    <xf numFmtId="0" fontId="89" fillId="24" borderId="12" applyNumberFormat="0" applyFont="1" applyFill="1" applyBorder="1" applyAlignment="1">
      <alignment horizontal="center" vertical="center"/>
    </xf>
    <xf numFmtId="0" fontId="89" fillId="24" borderId="12" applyNumberFormat="0" applyFont="1" applyFill="1" applyBorder="1" applyAlignment="1">
      <alignment horizontal="center" vertical="center"/>
    </xf>
    <xf numFmtId="0" fontId="89" fillId="24" borderId="13" applyNumberFormat="0" applyFont="1" applyFill="1" applyBorder="1" applyAlignment="1">
      <alignment horizontal="center" vertical="center"/>
    </xf>
    <xf numFmtId="0" fontId="89" fillId="31" borderId="13" applyNumberFormat="0" applyFont="1" applyFill="1" applyBorder="1" applyAlignment="1">
      <alignment horizontal="center" vertical="center"/>
    </xf>
    <xf numFmtId="0" fontId="89" fillId="24" borderId="13" applyNumberFormat="0" applyFont="1" applyFill="1" applyBorder="1" applyAlignment="1">
      <alignment horizontal="center" vertical="center"/>
    </xf>
    <xf numFmtId="0" fontId="89" fillId="24" borderId="13" applyNumberFormat="0" applyFont="1" applyFill="1" applyBorder="1" applyAlignment="1">
      <alignment horizontal="center" vertical="center"/>
    </xf>
    <xf numFmtId="0" fontId="89" fillId="24" borderId="14" applyNumberFormat="0" applyFont="1" applyFill="1" applyBorder="1" applyAlignment="1">
      <alignment horizontal="center" vertical="center"/>
    </xf>
    <xf numFmtId="0" fontId="89" fillId="31" borderId="14" applyNumberFormat="0" applyFont="1" applyFill="1" applyBorder="1" applyAlignment="1">
      <alignment horizontal="center" vertical="center"/>
    </xf>
    <xf numFmtId="0" fontId="89" fillId="24" borderId="14" applyNumberFormat="0" applyFont="1" applyFill="1" applyBorder="1" applyAlignment="1">
      <alignment horizontal="center" vertical="center"/>
    </xf>
    <xf numFmtId="0" fontId="89" fillId="24" borderId="14" applyNumberFormat="0" applyFont="1" applyFill="1" applyBorder="1" applyAlignment="1">
      <alignment horizontal="center" vertical="center"/>
    </xf>
    <xf numFmtId="0" fontId="89" fillId="32" borderId="14" applyNumberFormat="0" applyFont="1" applyFill="1" applyBorder="1" applyAlignment="1">
      <alignment horizontal="center" vertical="center"/>
    </xf>
    <xf numFmtId="0" fontId="89" fillId="32" borderId="14" applyNumberFormat="0" applyFont="1" applyFill="1" applyBorder="1" applyAlignment="1">
      <alignment horizontal="center" vertical="center"/>
    </xf>
    <xf numFmtId="0" fontId="89" fillId="32" borderId="14" applyNumberFormat="0" applyFont="1" applyFill="1" applyBorder="1" applyAlignment="1">
      <alignment horizontal="center" vertical="center"/>
    </xf>
    <xf numFmtId="0" fontId="89" fillId="32" borderId="14" applyNumberFormat="0" applyFont="1" applyFill="1" applyBorder="1" applyAlignment="1">
      <alignment horizontal="center" vertical="center"/>
    </xf>
    <xf numFmtId="0" fontId="89" fillId="3" borderId="0" applyNumberFormat="0" applyFont="1" applyFill="1" applyBorder="0" applyAlignment="1">
      <alignment horizontal="center"/>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53" fillId="30" borderId="0" applyNumberFormat="0" applyFont="1" applyFill="1"/>
    <xf numFmtId="0" fontId="90" fillId="15" borderId="0" applyNumberFormat="0" applyFont="1" applyFill="1" applyBorder="0"/>
    <xf numFmtId="0" fontId="89" fillId="30" borderId="8" applyNumberFormat="0" applyFont="1" applyFill="1" applyBorder="1" applyAlignment="1">
      <alignment horizontal="left" vertical="center"/>
    </xf>
    <xf numFmtId="0" fontId="89" fillId="30" borderId="15" applyNumberFormat="0" applyFont="1" applyFill="1" applyBorder="1" applyAlignment="1">
      <alignment horizontal="center" vertical="center"/>
    </xf>
    <xf numFmtId="0" fontId="89" fillId="30" borderId="16" applyNumberFormat="0" applyFont="1" applyFill="1" applyBorder="1" applyAlignment="1">
      <alignment horizontal="center" vertical="center"/>
    </xf>
    <xf numFmtId="0" fontId="89" fillId="30" borderId="17" applyNumberFormat="0" applyFont="1" applyFill="1" applyBorder="1" applyAlignment="1">
      <alignment horizontal="center" vertical="center"/>
    </xf>
    <xf numFmtId="0" fontId="89" fillId="3" borderId="8" applyNumberFormat="0" applyFont="1" applyFill="1" applyBorder="1" applyAlignment="1">
      <alignment horizontal="left" vertical="center"/>
    </xf>
    <xf numFmtId="0" fontId="89" fillId="3" borderId="15" applyNumberFormat="0" applyFont="1" applyFill="1" applyBorder="1" applyAlignment="1">
      <alignment horizontal="center" vertical="center"/>
    </xf>
    <xf numFmtId="0" fontId="89" fillId="3" borderId="16" applyNumberFormat="0" applyFont="1" applyFill="1" applyBorder="1" applyAlignment="1">
      <alignment horizontal="center" vertical="center"/>
    </xf>
    <xf numFmtId="0" fontId="89" fillId="3" borderId="17" applyNumberFormat="0" applyFont="1" applyFill="1" applyBorder="1" applyAlignment="1">
      <alignment horizontal="center" vertical="center"/>
    </xf>
    <xf numFmtId="0" fontId="59" fillId="30" borderId="17" applyNumberFormat="0" applyFont="1" applyFill="1" applyBorder="1" applyAlignment="1">
      <alignment horizontal="center" vertical="center"/>
    </xf>
    <xf numFmtId="0" fontId="59" fillId="3" borderId="17" applyNumberFormat="0" applyFont="1" applyFill="1" applyBorder="1" applyAlignment="1">
      <alignment horizontal="center" vertical="center"/>
    </xf>
    <xf numFmtId="0" fontId="89" fillId="30" borderId="11" applyNumberFormat="0" applyFont="1" applyFill="1" applyBorder="1" applyAlignment="1">
      <alignment horizontal="left" vertical="center"/>
    </xf>
    <xf numFmtId="0" fontId="89" fillId="30" borderId="11" applyNumberFormat="0" applyFont="1" applyFill="1" applyBorder="1" applyAlignment="1">
      <alignment horizontal="left" vertical="center"/>
    </xf>
    <xf numFmtId="0" fontId="89" fillId="30" borderId="11" applyNumberFormat="0" applyFont="1" applyFill="1" applyBorder="1" applyAlignment="1">
      <alignment horizontal="left" vertical="center"/>
    </xf>
    <xf numFmtId="0" fontId="89" fillId="30" borderId="11" applyNumberFormat="0" applyFont="1" applyFill="1" applyBorder="1" applyAlignment="1">
      <alignment horizontal="left" vertical="center"/>
    </xf>
    <xf numFmtId="0" fontId="89" fillId="30" borderId="12" applyNumberFormat="0" applyFont="1" applyFill="1" applyBorder="1" applyAlignment="1">
      <alignment horizontal="center" vertical="center"/>
    </xf>
    <xf numFmtId="0" fontId="89" fillId="30" borderId="12" applyNumberFormat="0" applyFont="1" applyFill="1" applyBorder="1" applyAlignment="1">
      <alignment horizontal="center" vertical="center"/>
    </xf>
    <xf numFmtId="0" fontId="89" fillId="30" borderId="12" applyNumberFormat="0" applyFont="1" applyFill="1" applyBorder="1" applyAlignment="1">
      <alignment horizontal="center" vertical="center"/>
    </xf>
    <xf numFmtId="0" fontId="89" fillId="30" borderId="12" applyNumberFormat="0" applyFont="1" applyFill="1" applyBorder="1" applyAlignment="1">
      <alignment horizontal="center" vertical="center"/>
    </xf>
    <xf numFmtId="0" fontId="89" fillId="30" borderId="13" applyNumberFormat="0" applyFont="1" applyFill="1" applyBorder="1" applyAlignment="1">
      <alignment horizontal="center" vertical="center"/>
    </xf>
    <xf numFmtId="0" fontId="89" fillId="30" borderId="13" applyNumberFormat="0" applyFont="1" applyFill="1" applyBorder="1" applyAlignment="1">
      <alignment horizontal="center" vertical="center"/>
    </xf>
    <xf numFmtId="0" fontId="89" fillId="30" borderId="13" applyNumberFormat="0" applyFont="1" applyFill="1" applyBorder="1" applyAlignment="1">
      <alignment horizontal="center" vertical="center"/>
    </xf>
    <xf numFmtId="0" fontId="89" fillId="30" borderId="13" applyNumberFormat="0" applyFont="1" applyFill="1" applyBorder="1" applyAlignment="1">
      <alignment horizontal="center" vertical="center"/>
    </xf>
    <xf numFmtId="0" fontId="89" fillId="30" borderId="14" applyNumberFormat="0" applyFont="1" applyFill="1" applyBorder="1" applyAlignment="1">
      <alignment horizontal="center" vertical="center"/>
    </xf>
    <xf numFmtId="0" fontId="89" fillId="30" borderId="14" applyNumberFormat="0" applyFont="1" applyFill="1" applyBorder="1" applyAlignment="1">
      <alignment horizontal="center" vertical="center"/>
    </xf>
    <xf numFmtId="0" fontId="89" fillId="30" borderId="14" applyNumberFormat="0" applyFont="1" applyFill="1" applyBorder="1" applyAlignment="1">
      <alignment horizontal="center" vertical="center"/>
    </xf>
    <xf numFmtId="0" fontId="89" fillId="30" borderId="14" applyNumberFormat="0" applyFont="1" applyFill="1" applyBorder="1" applyAlignment="1">
      <alignment horizontal="center" vertical="center"/>
    </xf>
    <xf numFmtId="0" fontId="89" fillId="24" borderId="11" applyNumberFormat="0" applyFont="1" applyFill="1" applyBorder="1" applyAlignment="1">
      <alignment horizontal="left" vertical="center"/>
    </xf>
    <xf numFmtId="0" fontId="89" fillId="31" borderId="11" applyNumberFormat="0" applyFont="1" applyFill="1" applyBorder="1" applyAlignment="1">
      <alignment horizontal="left" vertical="center"/>
    </xf>
    <xf numFmtId="0" fontId="89" fillId="24" borderId="11" applyNumberFormat="0" applyFont="1" applyFill="1" applyBorder="1" applyAlignment="1">
      <alignment horizontal="left" vertical="center"/>
    </xf>
    <xf numFmtId="0" fontId="89" fillId="24" borderId="11" applyNumberFormat="0" applyFont="1" applyFill="1" applyBorder="1" applyAlignment="1">
      <alignment horizontal="left" vertical="center"/>
    </xf>
    <xf numFmtId="0" fontId="89" fillId="24" borderId="12" applyNumberFormat="0" applyFont="1" applyFill="1" applyBorder="1" applyAlignment="1">
      <alignment horizontal="center" vertical="center"/>
    </xf>
    <xf numFmtId="0" fontId="89" fillId="31" borderId="12" applyNumberFormat="0" applyFont="1" applyFill="1" applyBorder="1" applyAlignment="1">
      <alignment horizontal="center" vertical="center"/>
    </xf>
    <xf numFmtId="0" fontId="89" fillId="24" borderId="12" applyNumberFormat="0" applyFont="1" applyFill="1" applyBorder="1" applyAlignment="1">
      <alignment horizontal="center" vertical="center"/>
    </xf>
    <xf numFmtId="0" fontId="89" fillId="24" borderId="12" applyNumberFormat="0" applyFont="1" applyFill="1" applyBorder="1" applyAlignment="1">
      <alignment horizontal="center" vertical="center"/>
    </xf>
    <xf numFmtId="0" fontId="89" fillId="24" borderId="13" applyNumberFormat="0" applyFont="1" applyFill="1" applyBorder="1" applyAlignment="1">
      <alignment horizontal="center" vertical="center"/>
    </xf>
    <xf numFmtId="0" fontId="89" fillId="31" borderId="13" applyNumberFormat="0" applyFont="1" applyFill="1" applyBorder="1" applyAlignment="1">
      <alignment horizontal="center" vertical="center"/>
    </xf>
    <xf numFmtId="0" fontId="89" fillId="24" borderId="13" applyNumberFormat="0" applyFont="1" applyFill="1" applyBorder="1" applyAlignment="1">
      <alignment horizontal="center" vertical="center"/>
    </xf>
    <xf numFmtId="0" fontId="89" fillId="24" borderId="13" applyNumberFormat="0" applyFont="1" applyFill="1" applyBorder="1" applyAlignment="1">
      <alignment horizontal="center" vertical="center"/>
    </xf>
    <xf numFmtId="0" fontId="89" fillId="24" borderId="14" applyNumberFormat="0" applyFont="1" applyFill="1" applyBorder="1" applyAlignment="1">
      <alignment horizontal="center" vertical="center"/>
    </xf>
    <xf numFmtId="0" fontId="89" fillId="31" borderId="14" applyNumberFormat="0" applyFont="1" applyFill="1" applyBorder="1" applyAlignment="1">
      <alignment horizontal="center" vertical="center"/>
    </xf>
    <xf numFmtId="0" fontId="89" fillId="24" borderId="14" applyNumberFormat="0" applyFont="1" applyFill="1" applyBorder="1" applyAlignment="1">
      <alignment horizontal="center" vertical="center"/>
    </xf>
    <xf numFmtId="0" fontId="89" fillId="24" borderId="14" applyNumberFormat="0" applyFont="1" applyFill="1" applyBorder="1" applyAlignment="1">
      <alignment horizontal="center" vertical="center"/>
    </xf>
    <xf numFmtId="0" fontId="89" fillId="32" borderId="14" applyNumberFormat="0" applyFont="1" applyFill="1" applyBorder="1" applyAlignment="1">
      <alignment horizontal="center" vertical="center"/>
    </xf>
    <xf numFmtId="0" fontId="89" fillId="32" borderId="14" applyNumberFormat="0" applyFont="1" applyFill="1" applyBorder="1" applyAlignment="1">
      <alignment horizontal="center" vertical="center"/>
    </xf>
    <xf numFmtId="0" fontId="89" fillId="32" borderId="14" applyNumberFormat="0" applyFont="1" applyFill="1" applyBorder="1" applyAlignment="1">
      <alignment horizontal="center" vertical="center"/>
    </xf>
    <xf numFmtId="0" fontId="89" fillId="32" borderId="14" applyNumberFormat="0" applyFont="1" applyFill="1" applyBorder="1" applyAlignment="1">
      <alignment horizontal="center" vertical="center"/>
    </xf>
    <xf numFmtId="0" fontId="89" fillId="30" borderId="11" applyNumberFormat="0" applyFont="1" applyFill="1" applyBorder="1" applyAlignment="1">
      <alignment horizontal="left" vertical="center"/>
    </xf>
    <xf numFmtId="0" fontId="89" fillId="30" borderId="11" applyNumberFormat="0" applyFont="1" applyFill="1" applyBorder="1" applyAlignment="1">
      <alignment horizontal="left" vertical="center"/>
    </xf>
    <xf numFmtId="0" fontId="89" fillId="30" borderId="11" applyNumberFormat="0" applyFont="1" applyFill="1" applyBorder="1" applyAlignment="1">
      <alignment horizontal="left" vertical="center"/>
    </xf>
    <xf numFmtId="0" fontId="89" fillId="30" borderId="11" applyNumberFormat="0" applyFont="1" applyFill="1" applyBorder="1" applyAlignment="1">
      <alignment horizontal="left" vertical="center"/>
    </xf>
    <xf numFmtId="0" fontId="89" fillId="30" borderId="12" applyNumberFormat="0" applyFont="1" applyFill="1" applyBorder="1" applyAlignment="1">
      <alignment horizontal="center" vertical="center"/>
    </xf>
    <xf numFmtId="0" fontId="89" fillId="30" borderId="12" applyNumberFormat="0" applyFont="1" applyFill="1" applyBorder="1" applyAlignment="1">
      <alignment horizontal="center" vertical="center"/>
    </xf>
    <xf numFmtId="0" fontId="89" fillId="30" borderId="12" applyNumberFormat="0" applyFont="1" applyFill="1" applyBorder="1" applyAlignment="1">
      <alignment horizontal="center" vertical="center"/>
    </xf>
    <xf numFmtId="0" fontId="89" fillId="30" borderId="12" applyNumberFormat="0" applyFont="1" applyFill="1" applyBorder="1" applyAlignment="1">
      <alignment horizontal="center" vertical="center"/>
    </xf>
    <xf numFmtId="0" fontId="89" fillId="30" borderId="13" applyNumberFormat="0" applyFont="1" applyFill="1" applyBorder="1" applyAlignment="1">
      <alignment horizontal="center" vertical="center"/>
    </xf>
    <xf numFmtId="0" fontId="89" fillId="30" borderId="13" applyNumberFormat="0" applyFont="1" applyFill="1" applyBorder="1" applyAlignment="1">
      <alignment horizontal="center" vertical="center"/>
    </xf>
    <xf numFmtId="0" fontId="89" fillId="30" borderId="13" applyNumberFormat="0" applyFont="1" applyFill="1" applyBorder="1" applyAlignment="1">
      <alignment horizontal="center" vertical="center"/>
    </xf>
    <xf numFmtId="0" fontId="89" fillId="30" borderId="13" applyNumberFormat="0" applyFont="1" applyFill="1" applyBorder="1" applyAlignment="1">
      <alignment horizontal="center" vertical="center"/>
    </xf>
    <xf numFmtId="0" fontId="89" fillId="30" borderId="14" applyNumberFormat="0" applyFont="1" applyFill="1" applyBorder="1" applyAlignment="1">
      <alignment horizontal="center" vertical="center"/>
    </xf>
    <xf numFmtId="0" fontId="89" fillId="30" borderId="14" applyNumberFormat="0" applyFont="1" applyFill="1" applyBorder="1" applyAlignment="1">
      <alignment horizontal="center" vertical="center"/>
    </xf>
    <xf numFmtId="0" fontId="89" fillId="30" borderId="14" applyNumberFormat="0" applyFont="1" applyFill="1" applyBorder="1" applyAlignment="1">
      <alignment horizontal="center" vertical="center"/>
    </xf>
    <xf numFmtId="0" fontId="89" fillId="30" borderId="14" applyNumberFormat="0" applyFont="1" applyFill="1" applyBorder="1" applyAlignment="1">
      <alignment horizontal="center" vertical="center"/>
    </xf>
    <xf numFmtId="0" fontId="89" fillId="24" borderId="11" applyNumberFormat="0" applyFont="1" applyFill="1" applyBorder="1" applyAlignment="1">
      <alignment horizontal="left" vertical="center"/>
    </xf>
    <xf numFmtId="0" fontId="89" fillId="31" borderId="11" applyNumberFormat="0" applyFont="1" applyFill="1" applyBorder="1" applyAlignment="1">
      <alignment horizontal="left" vertical="center"/>
    </xf>
    <xf numFmtId="0" fontId="89" fillId="24" borderId="11" applyNumberFormat="0" applyFont="1" applyFill="1" applyBorder="1" applyAlignment="1">
      <alignment horizontal="left" vertical="center"/>
    </xf>
    <xf numFmtId="0" fontId="89" fillId="24" borderId="11" applyNumberFormat="0" applyFont="1" applyFill="1" applyBorder="1" applyAlignment="1">
      <alignment horizontal="left" vertical="center"/>
    </xf>
    <xf numFmtId="0" fontId="89" fillId="24" borderId="12" applyNumberFormat="0" applyFont="1" applyFill="1" applyBorder="1" applyAlignment="1">
      <alignment horizontal="center" vertical="center"/>
    </xf>
    <xf numFmtId="0" fontId="89" fillId="31" borderId="12" applyNumberFormat="0" applyFont="1" applyFill="1" applyBorder="1" applyAlignment="1">
      <alignment horizontal="center" vertical="center"/>
    </xf>
    <xf numFmtId="0" fontId="89" fillId="24" borderId="12" applyNumberFormat="0" applyFont="1" applyFill="1" applyBorder="1" applyAlignment="1">
      <alignment horizontal="center" vertical="center"/>
    </xf>
    <xf numFmtId="0" fontId="89" fillId="24" borderId="12" applyNumberFormat="0" applyFont="1" applyFill="1" applyBorder="1" applyAlignment="1">
      <alignment horizontal="center" vertical="center"/>
    </xf>
    <xf numFmtId="0" fontId="89" fillId="24" borderId="13" applyNumberFormat="0" applyFont="1" applyFill="1" applyBorder="1" applyAlignment="1">
      <alignment horizontal="center" vertical="center"/>
    </xf>
    <xf numFmtId="0" fontId="89" fillId="31" borderId="13" applyNumberFormat="0" applyFont="1" applyFill="1" applyBorder="1" applyAlignment="1">
      <alignment horizontal="center" vertical="center"/>
    </xf>
    <xf numFmtId="0" fontId="89" fillId="24" borderId="13" applyNumberFormat="0" applyFont="1" applyFill="1" applyBorder="1" applyAlignment="1">
      <alignment horizontal="center" vertical="center"/>
    </xf>
    <xf numFmtId="0" fontId="89" fillId="24" borderId="13" applyNumberFormat="0" applyFont="1" applyFill="1" applyBorder="1" applyAlignment="1">
      <alignment horizontal="center" vertical="center"/>
    </xf>
    <xf numFmtId="0" fontId="89" fillId="24" borderId="14" applyNumberFormat="0" applyFont="1" applyFill="1" applyBorder="1" applyAlignment="1">
      <alignment horizontal="center" vertical="center"/>
    </xf>
    <xf numFmtId="0" fontId="89" fillId="31" borderId="14" applyNumberFormat="0" applyFont="1" applyFill="1" applyBorder="1" applyAlignment="1">
      <alignment horizontal="center" vertical="center"/>
    </xf>
    <xf numFmtId="0" fontId="89" fillId="24" borderId="14" applyNumberFormat="0" applyFont="1" applyFill="1" applyBorder="1" applyAlignment="1">
      <alignment horizontal="center" vertical="center"/>
    </xf>
    <xf numFmtId="0" fontId="89" fillId="24" borderId="14" applyNumberFormat="0" applyFont="1" applyFill="1" applyBorder="1" applyAlignment="1">
      <alignment horizontal="center" vertical="center"/>
    </xf>
    <xf numFmtId="0" fontId="89" fillId="32" borderId="14" applyNumberFormat="0" applyFont="1" applyFill="1" applyBorder="1" applyAlignment="1">
      <alignment horizontal="center" vertical="center"/>
    </xf>
    <xf numFmtId="0" fontId="89" fillId="32" borderId="14" applyNumberFormat="0" applyFont="1" applyFill="1" applyBorder="1" applyAlignment="1">
      <alignment horizontal="center" vertical="center"/>
    </xf>
    <xf numFmtId="0" fontId="89" fillId="32" borderId="14" applyNumberFormat="0" applyFont="1" applyFill="1" applyBorder="1" applyAlignment="1">
      <alignment horizontal="center" vertical="center"/>
    </xf>
    <xf numFmtId="0" fontId="89" fillId="32" borderId="14" applyNumberFormat="0" applyFont="1" applyFill="1" applyBorder="1" applyAlignment="1">
      <alignment horizontal="center" vertical="center"/>
    </xf>
    <xf numFmtId="0" fontId="59" fillId="30" borderId="14" applyNumberFormat="0" applyFont="1" applyFill="1" applyBorder="1" applyAlignment="1">
      <alignment horizontal="center" vertical="center"/>
    </xf>
    <xf numFmtId="0" fontId="59" fillId="30" borderId="14" applyNumberFormat="0" applyFont="1" applyFill="1" applyBorder="1" applyAlignment="1">
      <alignment horizontal="center" vertical="center"/>
    </xf>
    <xf numFmtId="0" fontId="59" fillId="30" borderId="14" applyNumberFormat="0" applyFont="1" applyFill="1" applyBorder="1" applyAlignment="1">
      <alignment horizontal="center" vertical="center"/>
    </xf>
    <xf numFmtId="0" fontId="59" fillId="30" borderId="14" applyNumberFormat="0" applyFont="1" applyFill="1" applyBorder="1" applyAlignment="1">
      <alignment horizontal="center" vertical="center"/>
    </xf>
    <xf numFmtId="0" fontId="59" fillId="24" borderId="14" applyNumberFormat="0" applyFont="1" applyFill="1" applyBorder="1" applyAlignment="1">
      <alignment horizontal="center" vertical="center"/>
    </xf>
    <xf numFmtId="0" fontId="59" fillId="31" borderId="14" applyNumberFormat="0" applyFont="1" applyFill="1" applyBorder="1" applyAlignment="1">
      <alignment horizontal="center" vertical="center"/>
    </xf>
    <xf numFmtId="0" fontId="59" fillId="24" borderId="14" applyNumberFormat="0" applyFont="1" applyFill="1" applyBorder="1" applyAlignment="1">
      <alignment horizontal="center" vertical="center"/>
    </xf>
    <xf numFmtId="0" fontId="59" fillId="24" borderId="14" applyNumberFormat="0" applyFont="1" applyFill="1" applyBorder="1" applyAlignment="1">
      <alignment horizontal="center" vertical="center"/>
    </xf>
    <xf numFmtId="0" fontId="89" fillId="30" borderId="8" applyNumberFormat="0" applyFont="1" applyFill="1" applyBorder="1" applyAlignment="1">
      <alignment horizontal="left" vertical="center"/>
    </xf>
    <xf numFmtId="0" fontId="89" fillId="30" borderId="15" applyNumberFormat="0" applyFont="1" applyFill="1" applyBorder="1" applyAlignment="1">
      <alignment horizontal="center" vertical="center"/>
    </xf>
    <xf numFmtId="0" fontId="89" fillId="30" borderId="16" applyNumberFormat="0" applyFont="1" applyFill="1" applyBorder="1" applyAlignment="1">
      <alignment horizontal="center" vertical="center"/>
    </xf>
    <xf numFmtId="0" fontId="89" fillId="30" borderId="17" applyNumberFormat="0" applyFont="1" applyFill="1" applyBorder="1" applyAlignment="1">
      <alignment horizontal="center" vertical="center"/>
    </xf>
    <xf numFmtId="0" fontId="89" fillId="3" borderId="8" applyNumberFormat="0" applyFont="1" applyFill="1" applyBorder="1" applyAlignment="1">
      <alignment horizontal="left" vertical="center"/>
    </xf>
    <xf numFmtId="0" fontId="89" fillId="3" borderId="15" applyNumberFormat="0" applyFont="1" applyFill="1" applyBorder="1" applyAlignment="1">
      <alignment horizontal="center" vertical="center"/>
    </xf>
    <xf numFmtId="0" fontId="89" fillId="3" borderId="16" applyNumberFormat="0" applyFont="1" applyFill="1" applyBorder="1" applyAlignment="1">
      <alignment horizontal="center" vertical="center"/>
    </xf>
    <xf numFmtId="0" fontId="89" fillId="3" borderId="17" applyNumberFormat="0" applyFont="1" applyFill="1" applyBorder="1" applyAlignment="1">
      <alignment horizontal="center" vertical="center"/>
    </xf>
    <xf numFmtId="0" fontId="59" fillId="30" borderId="17" applyNumberFormat="0" applyFont="1" applyFill="1" applyBorder="1" applyAlignment="1">
      <alignment horizontal="center" vertical="center"/>
    </xf>
    <xf numFmtId="0" fontId="59" fillId="3" borderId="17" applyNumberFormat="0" applyFont="1" applyFill="1" applyBorder="1" applyAlignment="1">
      <alignment horizontal="center" vertical="center"/>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53" fillId="30" borderId="0" applyNumberFormat="0" applyFont="1" applyFill="1"/>
    <xf numFmtId="0" fontId="53" fillId="30" borderId="0" applyNumberFormat="0" applyFont="1" applyFill="1"/>
    <xf numFmtId="0" fontId="89" fillId="30" borderId="11" applyNumberFormat="0" applyFont="1" applyFill="1" applyBorder="1" applyAlignment="1">
      <alignment horizontal="left" vertical="center"/>
    </xf>
    <xf numFmtId="0" fontId="89" fillId="30" borderId="11" applyNumberFormat="0" applyFont="1" applyFill="1" applyBorder="1" applyAlignment="1">
      <alignment horizontal="left" vertical="center"/>
    </xf>
    <xf numFmtId="0" fontId="89" fillId="30" borderId="11" applyNumberFormat="0" applyFont="1" applyFill="1" applyBorder="1" applyAlignment="1">
      <alignment horizontal="left" vertical="center"/>
    </xf>
    <xf numFmtId="0" fontId="89" fillId="30" borderId="11" applyNumberFormat="0" applyFont="1" applyFill="1" applyBorder="1" applyAlignment="1">
      <alignment horizontal="left" vertical="center"/>
    </xf>
    <xf numFmtId="0" fontId="89" fillId="30" borderId="12" applyNumberFormat="0" applyFont="1" applyFill="1" applyBorder="1" applyAlignment="1">
      <alignment horizontal="center" vertical="center"/>
    </xf>
    <xf numFmtId="0" fontId="89" fillId="30" borderId="12" applyNumberFormat="0" applyFont="1" applyFill="1" applyBorder="1" applyAlignment="1">
      <alignment horizontal="center" vertical="center"/>
    </xf>
    <xf numFmtId="0" fontId="89" fillId="30" borderId="12" applyNumberFormat="0" applyFont="1" applyFill="1" applyBorder="1" applyAlignment="1">
      <alignment horizontal="center" vertical="center"/>
    </xf>
    <xf numFmtId="0" fontId="89" fillId="30" borderId="12" applyNumberFormat="0" applyFont="1" applyFill="1" applyBorder="1" applyAlignment="1">
      <alignment horizontal="center" vertical="center"/>
    </xf>
    <xf numFmtId="0" fontId="89" fillId="30" borderId="13" applyNumberFormat="0" applyFont="1" applyFill="1" applyBorder="1" applyAlignment="1">
      <alignment horizontal="center" vertical="center"/>
    </xf>
    <xf numFmtId="0" fontId="89" fillId="30" borderId="13" applyNumberFormat="0" applyFont="1" applyFill="1" applyBorder="1" applyAlignment="1">
      <alignment horizontal="center" vertical="center"/>
    </xf>
    <xf numFmtId="0" fontId="89" fillId="30" borderId="13" applyNumberFormat="0" applyFont="1" applyFill="1" applyBorder="1" applyAlignment="1">
      <alignment horizontal="center" vertical="center"/>
    </xf>
    <xf numFmtId="0" fontId="89" fillId="30" borderId="13" applyNumberFormat="0" applyFont="1" applyFill="1" applyBorder="1" applyAlignment="1">
      <alignment horizontal="center" vertical="center"/>
    </xf>
    <xf numFmtId="0" fontId="89" fillId="30" borderId="14" applyNumberFormat="0" applyFont="1" applyFill="1" applyBorder="1" applyAlignment="1">
      <alignment horizontal="center" vertical="center"/>
    </xf>
    <xf numFmtId="0" fontId="89" fillId="30" borderId="14" applyNumberFormat="0" applyFont="1" applyFill="1" applyBorder="1" applyAlignment="1">
      <alignment horizontal="center" vertical="center"/>
    </xf>
    <xf numFmtId="0" fontId="89" fillId="30" borderId="14" applyNumberFormat="0" applyFont="1" applyFill="1" applyBorder="1" applyAlignment="1">
      <alignment horizontal="center" vertical="center"/>
    </xf>
    <xf numFmtId="0" fontId="89" fillId="30" borderId="14" applyNumberFormat="0" applyFont="1" applyFill="1" applyBorder="1" applyAlignment="1">
      <alignment horizontal="center" vertical="center"/>
    </xf>
    <xf numFmtId="0" fontId="89" fillId="24" borderId="11" applyNumberFormat="0" applyFont="1" applyFill="1" applyBorder="1" applyAlignment="1">
      <alignment horizontal="left" vertical="center"/>
    </xf>
    <xf numFmtId="0" fontId="89" fillId="31" borderId="11" applyNumberFormat="0" applyFont="1" applyFill="1" applyBorder="1" applyAlignment="1">
      <alignment horizontal="left" vertical="center"/>
    </xf>
    <xf numFmtId="0" fontId="89" fillId="24" borderId="11" applyNumberFormat="0" applyFont="1" applyFill="1" applyBorder="1" applyAlignment="1">
      <alignment horizontal="left" vertical="center"/>
    </xf>
    <xf numFmtId="0" fontId="89" fillId="24" borderId="11" applyNumberFormat="0" applyFont="1" applyFill="1" applyBorder="1" applyAlignment="1">
      <alignment horizontal="left" vertical="center"/>
    </xf>
    <xf numFmtId="0" fontId="89" fillId="24" borderId="12" applyNumberFormat="0" applyFont="1" applyFill="1" applyBorder="1" applyAlignment="1">
      <alignment horizontal="center" vertical="center"/>
    </xf>
    <xf numFmtId="0" fontId="89" fillId="31" borderId="12" applyNumberFormat="0" applyFont="1" applyFill="1" applyBorder="1" applyAlignment="1">
      <alignment horizontal="center" vertical="center"/>
    </xf>
    <xf numFmtId="0" fontId="89" fillId="24" borderId="12" applyNumberFormat="0" applyFont="1" applyFill="1" applyBorder="1" applyAlignment="1">
      <alignment horizontal="center" vertical="center"/>
    </xf>
    <xf numFmtId="0" fontId="89" fillId="24" borderId="12" applyNumberFormat="0" applyFont="1" applyFill="1" applyBorder="1" applyAlignment="1">
      <alignment horizontal="center" vertical="center"/>
    </xf>
    <xf numFmtId="0" fontId="89" fillId="24" borderId="13" applyNumberFormat="0" applyFont="1" applyFill="1" applyBorder="1" applyAlignment="1">
      <alignment horizontal="center" vertical="center"/>
    </xf>
    <xf numFmtId="0" fontId="89" fillId="31" borderId="13" applyNumberFormat="0" applyFont="1" applyFill="1" applyBorder="1" applyAlignment="1">
      <alignment horizontal="center" vertical="center"/>
    </xf>
    <xf numFmtId="0" fontId="89" fillId="24" borderId="13" applyNumberFormat="0" applyFont="1" applyFill="1" applyBorder="1" applyAlignment="1">
      <alignment horizontal="center" vertical="center"/>
    </xf>
    <xf numFmtId="0" fontId="89" fillId="24" borderId="13" applyNumberFormat="0" applyFont="1" applyFill="1" applyBorder="1" applyAlignment="1">
      <alignment horizontal="center" vertical="center"/>
    </xf>
    <xf numFmtId="0" fontId="89" fillId="24" borderId="14" applyNumberFormat="0" applyFont="1" applyFill="1" applyBorder="1" applyAlignment="1">
      <alignment horizontal="center" vertical="center"/>
    </xf>
    <xf numFmtId="0" fontId="89" fillId="31" borderId="14" applyNumberFormat="0" applyFont="1" applyFill="1" applyBorder="1" applyAlignment="1">
      <alignment horizontal="center" vertical="center"/>
    </xf>
    <xf numFmtId="0" fontId="89" fillId="24" borderId="14" applyNumberFormat="0" applyFont="1" applyFill="1" applyBorder="1" applyAlignment="1">
      <alignment horizontal="center" vertical="center"/>
    </xf>
    <xf numFmtId="0" fontId="89" fillId="24" borderId="14" applyNumberFormat="0" applyFont="1" applyFill="1" applyBorder="1" applyAlignment="1">
      <alignment horizontal="center" vertical="center"/>
    </xf>
    <xf numFmtId="0" fontId="89" fillId="32" borderId="14" applyNumberFormat="0" applyFont="1" applyFill="1" applyBorder="1" applyAlignment="1">
      <alignment horizontal="center" vertical="center"/>
    </xf>
    <xf numFmtId="0" fontId="89" fillId="32" borderId="14" applyNumberFormat="0" applyFont="1" applyFill="1" applyBorder="1" applyAlignment="1">
      <alignment horizontal="center" vertical="center"/>
    </xf>
    <xf numFmtId="0" fontId="89" fillId="32" borderId="14" applyNumberFormat="0" applyFont="1" applyFill="1" applyBorder="1" applyAlignment="1">
      <alignment horizontal="center" vertical="center"/>
    </xf>
    <xf numFmtId="0" fontId="89" fillId="32" borderId="14" applyNumberFormat="0" applyFont="1" applyFill="1" applyBorder="1" applyAlignment="1">
      <alignment horizontal="center" vertical="center"/>
    </xf>
    <xf numFmtId="0" fontId="90" fillId="15" borderId="0" applyNumberFormat="0" applyFont="1" applyFill="1" applyBorder="0"/>
    <xf numFmtId="0" fontId="90" fillId="15" borderId="0" applyNumberFormat="0" applyFont="1" applyFill="1" applyBorder="0"/>
    <xf numFmtId="0" fontId="89" fillId="30" borderId="8" applyNumberFormat="0" applyFont="1" applyFill="1" applyBorder="1" applyAlignment="1">
      <alignment horizontal="left" vertical="center"/>
    </xf>
    <xf numFmtId="0" fontId="89" fillId="30" borderId="15" applyNumberFormat="0" applyFont="1" applyFill="1" applyBorder="1" applyAlignment="1">
      <alignment horizontal="center" vertical="center"/>
    </xf>
    <xf numFmtId="0" fontId="89" fillId="30" borderId="16" applyNumberFormat="0" applyFont="1" applyFill="1" applyBorder="1" applyAlignment="1">
      <alignment horizontal="center" vertical="center"/>
    </xf>
    <xf numFmtId="0" fontId="89" fillId="30" borderId="17" applyNumberFormat="0" applyFont="1" applyFill="1" applyBorder="1" applyAlignment="1">
      <alignment horizontal="center" vertical="center"/>
    </xf>
    <xf numFmtId="0" fontId="89" fillId="3" borderId="8" applyNumberFormat="0" applyFont="1" applyFill="1" applyBorder="1" applyAlignment="1">
      <alignment horizontal="left" vertical="center"/>
    </xf>
    <xf numFmtId="0" fontId="89" fillId="3" borderId="15" applyNumberFormat="0" applyFont="1" applyFill="1" applyBorder="1" applyAlignment="1">
      <alignment horizontal="center" vertical="center"/>
    </xf>
    <xf numFmtId="0" fontId="89" fillId="3" borderId="16" applyNumberFormat="0" applyFont="1" applyFill="1" applyBorder="1" applyAlignment="1">
      <alignment horizontal="center" vertical="center"/>
    </xf>
    <xf numFmtId="0" fontId="89" fillId="3" borderId="17" applyNumberFormat="0" applyFont="1" applyFill="1" applyBorder="1" applyAlignment="1">
      <alignment horizontal="center" vertical="center"/>
    </xf>
    <xf numFmtId="0" fontId="59" fillId="30" borderId="17" applyNumberFormat="0" applyFont="1" applyFill="1" applyBorder="1" applyAlignment="1">
      <alignment horizontal="center" vertical="center"/>
    </xf>
    <xf numFmtId="0" fontId="59" fillId="3" borderId="17" applyNumberFormat="0" applyFont="1" applyFill="1" applyBorder="1" applyAlignment="1">
      <alignment horizontal="center" vertical="center"/>
    </xf>
    <xf numFmtId="0" fontId="89" fillId="3" borderId="0" applyNumberFormat="0" applyFont="1" applyFill="1" applyBorder="0" applyAlignment="1">
      <alignment horizontal="center"/>
    </xf>
    <xf numFmtId="0" fontId="53" fillId="30" borderId="0" applyNumberFormat="0" applyFont="1" applyFill="1"/>
    <xf numFmtId="0" fontId="90" fillId="15" borderId="0" applyNumberFormat="0" applyFont="1" applyFill="1" applyBorder="0"/>
    <xf numFmtId="0" fontId="89" fillId="30" borderId="8" applyNumberFormat="0" applyFont="1" applyFill="1" applyBorder="1" applyAlignment="1">
      <alignment horizontal="left" vertical="center"/>
    </xf>
    <xf numFmtId="0" fontId="89" fillId="30" borderId="15" applyNumberFormat="0" applyFont="1" applyFill="1" applyBorder="1" applyAlignment="1">
      <alignment horizontal="center" vertical="center"/>
    </xf>
    <xf numFmtId="0" fontId="89" fillId="30" borderId="16" applyNumberFormat="0" applyFont="1" applyFill="1" applyBorder="1" applyAlignment="1">
      <alignment horizontal="center" vertical="center"/>
    </xf>
    <xf numFmtId="0" fontId="89" fillId="30" borderId="17" applyNumberFormat="0" applyFont="1" applyFill="1" applyBorder="1" applyAlignment="1">
      <alignment horizontal="center" vertical="center"/>
    </xf>
    <xf numFmtId="0" fontId="89" fillId="3" borderId="8" applyNumberFormat="0" applyFont="1" applyFill="1" applyBorder="1" applyAlignment="1">
      <alignment horizontal="left" vertical="center"/>
    </xf>
    <xf numFmtId="0" fontId="89" fillId="3" borderId="15" applyNumberFormat="0" applyFont="1" applyFill="1" applyBorder="1" applyAlignment="1">
      <alignment horizontal="center" vertical="center"/>
    </xf>
    <xf numFmtId="0" fontId="89" fillId="3" borderId="16" applyNumberFormat="0" applyFont="1" applyFill="1" applyBorder="1" applyAlignment="1">
      <alignment horizontal="center" vertical="center"/>
    </xf>
    <xf numFmtId="0" fontId="89" fillId="3" borderId="17" applyNumberFormat="0" applyFont="1" applyFill="1" applyBorder="1" applyAlignment="1">
      <alignment horizontal="center" vertical="center"/>
    </xf>
    <xf numFmtId="0" fontId="59" fillId="30" borderId="17" applyNumberFormat="0" applyFont="1" applyFill="1" applyBorder="1" applyAlignment="1">
      <alignment horizontal="center" vertical="center"/>
    </xf>
    <xf numFmtId="0" fontId="59" fillId="3" borderId="17" applyNumberFormat="0" applyFont="1" applyFill="1" applyBorder="1" applyAlignment="1">
      <alignment horizontal="center" vertical="center"/>
    </xf>
    <xf numFmtId="0" fontId="89" fillId="30" borderId="11" applyNumberFormat="0" applyFont="1" applyFill="1" applyBorder="1" applyAlignment="1">
      <alignment horizontal="left" vertical="center"/>
    </xf>
    <xf numFmtId="0" fontId="89" fillId="30" borderId="11" applyNumberFormat="0" applyFont="1" applyFill="1" applyBorder="1" applyAlignment="1">
      <alignment horizontal="left" vertical="center"/>
    </xf>
    <xf numFmtId="0" fontId="89" fillId="30" borderId="11" applyNumberFormat="0" applyFont="1" applyFill="1" applyBorder="1" applyAlignment="1">
      <alignment horizontal="left" vertical="center"/>
    </xf>
    <xf numFmtId="0" fontId="89" fillId="30" borderId="11" applyNumberFormat="0" applyFont="1" applyFill="1" applyBorder="1" applyAlignment="1">
      <alignment horizontal="left" vertical="center"/>
    </xf>
    <xf numFmtId="0" fontId="89" fillId="30" borderId="12" applyNumberFormat="0" applyFont="1" applyFill="1" applyBorder="1" applyAlignment="1">
      <alignment horizontal="center" vertical="center"/>
    </xf>
    <xf numFmtId="0" fontId="89" fillId="30" borderId="12" applyNumberFormat="0" applyFont="1" applyFill="1" applyBorder="1" applyAlignment="1">
      <alignment horizontal="center" vertical="center"/>
    </xf>
    <xf numFmtId="0" fontId="89" fillId="30" borderId="12" applyNumberFormat="0" applyFont="1" applyFill="1" applyBorder="1" applyAlignment="1">
      <alignment horizontal="center" vertical="center"/>
    </xf>
    <xf numFmtId="0" fontId="89" fillId="30" borderId="12" applyNumberFormat="0" applyFont="1" applyFill="1" applyBorder="1" applyAlignment="1">
      <alignment horizontal="center" vertical="center"/>
    </xf>
    <xf numFmtId="0" fontId="89" fillId="30" borderId="13" applyNumberFormat="0" applyFont="1" applyFill="1" applyBorder="1" applyAlignment="1">
      <alignment horizontal="center" vertical="center"/>
    </xf>
    <xf numFmtId="0" fontId="89" fillId="30" borderId="13" applyNumberFormat="0" applyFont="1" applyFill="1" applyBorder="1" applyAlignment="1">
      <alignment horizontal="center" vertical="center"/>
    </xf>
    <xf numFmtId="0" fontId="89" fillId="30" borderId="13" applyNumberFormat="0" applyFont="1" applyFill="1" applyBorder="1" applyAlignment="1">
      <alignment horizontal="center" vertical="center"/>
    </xf>
    <xf numFmtId="0" fontId="89" fillId="30" borderId="13" applyNumberFormat="0" applyFont="1" applyFill="1" applyBorder="1" applyAlignment="1">
      <alignment horizontal="center" vertical="center"/>
    </xf>
    <xf numFmtId="0" fontId="89" fillId="30" borderId="14" applyNumberFormat="0" applyFont="1" applyFill="1" applyBorder="1" applyAlignment="1">
      <alignment horizontal="center" vertical="center"/>
    </xf>
    <xf numFmtId="0" fontId="89" fillId="30" borderId="14" applyNumberFormat="0" applyFont="1" applyFill="1" applyBorder="1" applyAlignment="1">
      <alignment horizontal="center" vertical="center"/>
    </xf>
    <xf numFmtId="0" fontId="89" fillId="30" borderId="14" applyNumberFormat="0" applyFont="1" applyFill="1" applyBorder="1" applyAlignment="1">
      <alignment horizontal="center" vertical="center"/>
    </xf>
    <xf numFmtId="0" fontId="89" fillId="30" borderId="14" applyNumberFormat="0" applyFont="1" applyFill="1" applyBorder="1" applyAlignment="1">
      <alignment horizontal="center" vertical="center"/>
    </xf>
    <xf numFmtId="0" fontId="89" fillId="24" borderId="11" applyNumberFormat="0" applyFont="1" applyFill="1" applyBorder="1" applyAlignment="1">
      <alignment horizontal="left" vertical="center"/>
    </xf>
    <xf numFmtId="0" fontId="89" fillId="31" borderId="11" applyNumberFormat="0" applyFont="1" applyFill="1" applyBorder="1" applyAlignment="1">
      <alignment horizontal="left" vertical="center"/>
    </xf>
    <xf numFmtId="0" fontId="89" fillId="24" borderId="11" applyNumberFormat="0" applyFont="1" applyFill="1" applyBorder="1" applyAlignment="1">
      <alignment horizontal="left" vertical="center"/>
    </xf>
    <xf numFmtId="0" fontId="89" fillId="24" borderId="11" applyNumberFormat="0" applyFont="1" applyFill="1" applyBorder="1" applyAlignment="1">
      <alignment horizontal="left" vertical="center"/>
    </xf>
    <xf numFmtId="0" fontId="89" fillId="24" borderId="12" applyNumberFormat="0" applyFont="1" applyFill="1" applyBorder="1" applyAlignment="1">
      <alignment horizontal="center" vertical="center"/>
    </xf>
    <xf numFmtId="0" fontId="89" fillId="31" borderId="12" applyNumberFormat="0" applyFont="1" applyFill="1" applyBorder="1" applyAlignment="1">
      <alignment horizontal="center" vertical="center"/>
    </xf>
    <xf numFmtId="0" fontId="89" fillId="24" borderId="12" applyNumberFormat="0" applyFont="1" applyFill="1" applyBorder="1" applyAlignment="1">
      <alignment horizontal="center" vertical="center"/>
    </xf>
    <xf numFmtId="0" fontId="89" fillId="24" borderId="12" applyNumberFormat="0" applyFont="1" applyFill="1" applyBorder="1" applyAlignment="1">
      <alignment horizontal="center" vertical="center"/>
    </xf>
    <xf numFmtId="0" fontId="89" fillId="24" borderId="13" applyNumberFormat="0" applyFont="1" applyFill="1" applyBorder="1" applyAlignment="1">
      <alignment horizontal="center" vertical="center"/>
    </xf>
    <xf numFmtId="0" fontId="89" fillId="31" borderId="13" applyNumberFormat="0" applyFont="1" applyFill="1" applyBorder="1" applyAlignment="1">
      <alignment horizontal="center" vertical="center"/>
    </xf>
    <xf numFmtId="0" fontId="89" fillId="24" borderId="13" applyNumberFormat="0" applyFont="1" applyFill="1" applyBorder="1" applyAlignment="1">
      <alignment horizontal="center" vertical="center"/>
    </xf>
    <xf numFmtId="0" fontId="89" fillId="24" borderId="13" applyNumberFormat="0" applyFont="1" applyFill="1" applyBorder="1" applyAlignment="1">
      <alignment horizontal="center" vertical="center"/>
    </xf>
    <xf numFmtId="0" fontId="89" fillId="24" borderId="14" applyNumberFormat="0" applyFont="1" applyFill="1" applyBorder="1" applyAlignment="1">
      <alignment horizontal="center" vertical="center"/>
    </xf>
    <xf numFmtId="0" fontId="89" fillId="31" borderId="14" applyNumberFormat="0" applyFont="1" applyFill="1" applyBorder="1" applyAlignment="1">
      <alignment horizontal="center" vertical="center"/>
    </xf>
    <xf numFmtId="0" fontId="89" fillId="24" borderId="14" applyNumberFormat="0" applyFont="1" applyFill="1" applyBorder="1" applyAlignment="1">
      <alignment horizontal="center" vertical="center"/>
    </xf>
    <xf numFmtId="0" fontId="89" fillId="24" borderId="14" applyNumberFormat="0" applyFont="1" applyFill="1" applyBorder="1" applyAlignment="1">
      <alignment horizontal="center" vertical="center"/>
    </xf>
    <xf numFmtId="0" fontId="89" fillId="32" borderId="14" applyNumberFormat="0" applyFont="1" applyFill="1" applyBorder="1" applyAlignment="1">
      <alignment horizontal="center" vertical="center"/>
    </xf>
    <xf numFmtId="0" fontId="89" fillId="32" borderId="14" applyNumberFormat="0" applyFont="1" applyFill="1" applyBorder="1" applyAlignment="1">
      <alignment horizontal="center" vertical="center"/>
    </xf>
    <xf numFmtId="0" fontId="89" fillId="32" borderId="14" applyNumberFormat="0" applyFont="1" applyFill="1" applyBorder="1" applyAlignment="1">
      <alignment horizontal="center" vertical="center"/>
    </xf>
    <xf numFmtId="0" fontId="89" fillId="32" borderId="14" applyNumberFormat="0" applyFont="1" applyFill="1" applyBorder="1" applyAlignment="1">
      <alignment horizontal="center" vertical="center"/>
    </xf>
    <xf numFmtId="0" fontId="89" fillId="30" borderId="8" applyNumberFormat="0" applyFont="1" applyFill="1" applyBorder="1" applyAlignment="1">
      <alignment horizontal="left" vertical="center"/>
    </xf>
    <xf numFmtId="0" fontId="89" fillId="30" borderId="15" applyNumberFormat="0" applyFont="1" applyFill="1" applyBorder="1" applyAlignment="1">
      <alignment horizontal="center" vertical="center"/>
    </xf>
    <xf numFmtId="0" fontId="89" fillId="30" borderId="16" applyNumberFormat="0" applyFont="1" applyFill="1" applyBorder="1" applyAlignment="1">
      <alignment horizontal="center" vertical="center"/>
    </xf>
    <xf numFmtId="0" fontId="89" fillId="30" borderId="17" applyNumberFormat="0" applyFont="1" applyFill="1" applyBorder="1" applyAlignment="1">
      <alignment horizontal="center" vertical="center"/>
    </xf>
    <xf numFmtId="0" fontId="89" fillId="3" borderId="8" applyNumberFormat="0" applyFont="1" applyFill="1" applyBorder="1" applyAlignment="1">
      <alignment horizontal="left" vertical="center"/>
    </xf>
    <xf numFmtId="0" fontId="89" fillId="3" borderId="15" applyNumberFormat="0" applyFont="1" applyFill="1" applyBorder="1" applyAlignment="1">
      <alignment horizontal="center" vertical="center"/>
    </xf>
    <xf numFmtId="0" fontId="89" fillId="3" borderId="16" applyNumberFormat="0" applyFont="1" applyFill="1" applyBorder="1" applyAlignment="1">
      <alignment horizontal="center" vertical="center"/>
    </xf>
    <xf numFmtId="0" fontId="89" fillId="3" borderId="17" applyNumberFormat="0" applyFont="1" applyFill="1" applyBorder="1" applyAlignment="1">
      <alignment horizontal="center" vertical="center"/>
    </xf>
    <xf numFmtId="0" fontId="59" fillId="30" borderId="17" applyNumberFormat="0" applyFont="1" applyFill="1" applyBorder="1" applyAlignment="1">
      <alignment horizontal="center" vertical="center"/>
    </xf>
    <xf numFmtId="0" fontId="59" fillId="3" borderId="17" applyNumberFormat="0" applyFont="1" applyFill="1" applyBorder="1" applyAlignment="1">
      <alignment horizontal="center" vertical="center"/>
    </xf>
    <xf numFmtId="0" fontId="89" fillId="3" borderId="0" applyNumberFormat="0" applyFont="1" applyFill="1" applyBorder="0" applyAlignment="1">
      <alignment horizontal="center"/>
    </xf>
    <xf numFmtId="0" fontId="53" fillId="30" borderId="0" applyNumberFormat="0" applyFont="1" applyFill="1"/>
    <xf numFmtId="0" fontId="90" fillId="15" borderId="0" applyNumberFormat="0" applyFont="1" applyFill="1" applyBorder="0"/>
    <xf numFmtId="0" fontId="89" fillId="30" borderId="8" applyNumberFormat="0" applyFont="1" applyFill="1" applyBorder="1" applyAlignment="1">
      <alignment horizontal="left" vertical="center"/>
    </xf>
    <xf numFmtId="0" fontId="89" fillId="30" borderId="15" applyNumberFormat="0" applyFont="1" applyFill="1" applyBorder="1" applyAlignment="1">
      <alignment horizontal="center" vertical="center"/>
    </xf>
    <xf numFmtId="0" fontId="89" fillId="30" borderId="16" applyNumberFormat="0" applyFont="1" applyFill="1" applyBorder="1" applyAlignment="1">
      <alignment horizontal="center" vertical="center"/>
    </xf>
    <xf numFmtId="0" fontId="89" fillId="30" borderId="17" applyNumberFormat="0" applyFont="1" applyFill="1" applyBorder="1" applyAlignment="1">
      <alignment horizontal="center" vertical="center"/>
    </xf>
    <xf numFmtId="0" fontId="89" fillId="3" borderId="8" applyNumberFormat="0" applyFont="1" applyFill="1" applyBorder="1" applyAlignment="1">
      <alignment horizontal="left" vertical="center"/>
    </xf>
    <xf numFmtId="0" fontId="89" fillId="3" borderId="15" applyNumberFormat="0" applyFont="1" applyFill="1" applyBorder="1" applyAlignment="1">
      <alignment horizontal="center" vertical="center"/>
    </xf>
    <xf numFmtId="0" fontId="89" fillId="3" borderId="16" applyNumberFormat="0" applyFont="1" applyFill="1" applyBorder="1" applyAlignment="1">
      <alignment horizontal="center" vertical="center"/>
    </xf>
    <xf numFmtId="0" fontId="89" fillId="3" borderId="17" applyNumberFormat="0" applyFont="1" applyFill="1" applyBorder="1" applyAlignment="1">
      <alignment horizontal="center" vertical="center"/>
    </xf>
    <xf numFmtId="0" fontId="59" fillId="30" borderId="17" applyNumberFormat="0" applyFont="1" applyFill="1" applyBorder="1" applyAlignment="1">
      <alignment horizontal="center" vertical="center"/>
    </xf>
    <xf numFmtId="0" fontId="59" fillId="3" borderId="17" applyNumberFormat="0" applyFont="1" applyFill="1" applyBorder="1" applyAlignment="1">
      <alignment horizontal="center" vertical="center"/>
    </xf>
    <xf numFmtId="0" fontId="90" fillId="15" borderId="0" applyNumberFormat="0" applyFont="1" applyFill="1" applyBorder="0"/>
    <xf numFmtId="0" fontId="90" fillId="15" borderId="0" applyNumberFormat="0" applyFont="1" applyFill="1" applyBorder="0"/>
    <xf numFmtId="0" fontId="89" fillId="30" borderId="8" applyNumberFormat="0" applyFont="1" applyFill="1" applyBorder="1" applyAlignment="1">
      <alignment horizontal="left" vertical="center"/>
    </xf>
    <xf numFmtId="0" fontId="89" fillId="30" borderId="15" applyNumberFormat="0" applyFont="1" applyFill="1" applyBorder="1" applyAlignment="1">
      <alignment horizontal="center" vertical="center"/>
    </xf>
    <xf numFmtId="0" fontId="89" fillId="30" borderId="16" applyNumberFormat="0" applyFont="1" applyFill="1" applyBorder="1" applyAlignment="1">
      <alignment horizontal="center" vertical="center"/>
    </xf>
    <xf numFmtId="0" fontId="89" fillId="30" borderId="17" applyNumberFormat="0" applyFont="1" applyFill="1" applyBorder="1" applyAlignment="1">
      <alignment horizontal="center" vertical="center"/>
    </xf>
    <xf numFmtId="0" fontId="89" fillId="3" borderId="8" applyNumberFormat="0" applyFont="1" applyFill="1" applyBorder="1" applyAlignment="1">
      <alignment horizontal="left" vertical="center"/>
    </xf>
    <xf numFmtId="0" fontId="89" fillId="3" borderId="15" applyNumberFormat="0" applyFont="1" applyFill="1" applyBorder="1" applyAlignment="1">
      <alignment horizontal="center" vertical="center"/>
    </xf>
    <xf numFmtId="0" fontId="89" fillId="3" borderId="16" applyNumberFormat="0" applyFont="1" applyFill="1" applyBorder="1" applyAlignment="1">
      <alignment horizontal="center" vertical="center"/>
    </xf>
    <xf numFmtId="0" fontId="89" fillId="3" borderId="17" applyNumberFormat="0" applyFont="1" applyFill="1" applyBorder="1" applyAlignment="1">
      <alignment horizontal="center" vertical="center"/>
    </xf>
    <xf numFmtId="0" fontId="59" fillId="30" borderId="17" applyNumberFormat="0" applyFont="1" applyFill="1" applyBorder="1" applyAlignment="1">
      <alignment horizontal="center" vertical="center"/>
    </xf>
    <xf numFmtId="0" fontId="59" fillId="3" borderId="17" applyNumberFormat="0" applyFont="1" applyFill="1" applyBorder="1" applyAlignment="1">
      <alignment horizontal="center" vertical="center"/>
    </xf>
    <xf numFmtId="0" fontId="89" fillId="30" borderId="12" applyNumberFormat="0" applyFont="1" applyFill="1" applyBorder="1"/>
    <xf numFmtId="0" fontId="89" fillId="30" borderId="12" applyNumberFormat="0" applyFont="1" applyFill="1" applyBorder="1"/>
    <xf numFmtId="0" fontId="89" fillId="33" borderId="12" applyNumberFormat="0" applyFont="1" applyFill="1" applyBorder="1"/>
    <xf numFmtId="0" fontId="89" fillId="3" borderId="12" applyNumberFormat="0" applyFont="1" applyFill="1" applyBorder="1"/>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89" fillId="30" borderId="11" applyNumberFormat="0" applyFont="1" applyFill="1" applyBorder="1"/>
    <xf numFmtId="0" fontId="89" fillId="30" borderId="11" applyNumberFormat="0" applyFont="1" applyFill="1" applyBorder="1"/>
    <xf numFmtId="0" fontId="89" fillId="30" borderId="12" applyNumberFormat="0" applyFont="1" applyFill="1" applyBorder="1"/>
    <xf numFmtId="0" fontId="89" fillId="30" borderId="12" applyNumberFormat="0" applyFont="1" applyFill="1" applyBorder="1"/>
    <xf numFmtId="0" fontId="89" fillId="30" borderId="13" applyNumberFormat="0" applyFont="1" applyFill="1" applyBorder="1"/>
    <xf numFmtId="0" fontId="89" fillId="30" borderId="13" applyNumberFormat="0" applyFont="1" applyFill="1" applyBorder="1"/>
    <xf numFmtId="0" fontId="89" fillId="30" borderId="14" applyNumberFormat="0" applyFont="1" applyFill="1" applyBorder="1"/>
    <xf numFmtId="0" fontId="89" fillId="30" borderId="14" applyNumberFormat="0" applyFont="1" applyFill="1" applyBorder="1"/>
    <xf numFmtId="0" fontId="89" fillId="33" borderId="11" applyNumberFormat="0" applyFont="1" applyFill="1" applyBorder="1"/>
    <xf numFmtId="0" fontId="89" fillId="3" borderId="11" applyNumberFormat="0" applyFont="1" applyFill="1" applyBorder="1"/>
    <xf numFmtId="0" fontId="89" fillId="33" borderId="12" applyNumberFormat="0" applyFont="1" applyFill="1" applyBorder="1"/>
    <xf numFmtId="0" fontId="89" fillId="3" borderId="12" applyNumberFormat="0" applyFont="1" applyFill="1" applyBorder="1"/>
    <xf numFmtId="0" fontId="89" fillId="33" borderId="13" applyNumberFormat="0" applyFont="1" applyFill="1" applyBorder="1"/>
    <xf numFmtId="0" fontId="89" fillId="3" borderId="13" applyNumberFormat="0" applyFont="1" applyFill="1" applyBorder="1"/>
    <xf numFmtId="0" fontId="89" fillId="33" borderId="14" applyNumberFormat="0" applyFont="1" applyFill="1" applyBorder="1"/>
    <xf numFmtId="0" fontId="89" fillId="3" borderId="14" applyNumberFormat="0" applyFont="1" applyFill="1" applyBorder="1"/>
    <xf numFmtId="0" fontId="89" fillId="30" borderId="11" applyNumberFormat="0" applyFont="1" applyFill="1" applyBorder="1"/>
    <xf numFmtId="0" fontId="89" fillId="30" borderId="11" applyNumberFormat="0" applyFont="1" applyFill="1" applyBorder="1"/>
    <xf numFmtId="0" fontId="89" fillId="30" borderId="11" applyNumberFormat="0" applyFont="1" applyFill="1" applyBorder="1"/>
    <xf numFmtId="0" fontId="89" fillId="30" borderId="11" applyNumberFormat="0" applyFont="1" applyFill="1" applyBorder="1"/>
    <xf numFmtId="0" fontId="89" fillId="30" borderId="12" applyNumberFormat="0" applyFont="1" applyFill="1" applyBorder="1"/>
    <xf numFmtId="0" fontId="89" fillId="30" borderId="12" applyNumberFormat="0" applyFont="1" applyFill="1" applyBorder="1"/>
    <xf numFmtId="0" fontId="89" fillId="30" borderId="12" applyNumberFormat="0" applyFont="1" applyFill="1" applyBorder="1"/>
    <xf numFmtId="0" fontId="89" fillId="30" borderId="12" applyNumberFormat="0" applyFont="1" applyFill="1" applyBorder="1"/>
    <xf numFmtId="0" fontId="89" fillId="30" borderId="13" applyNumberFormat="0" applyFont="1" applyFill="1" applyBorder="1"/>
    <xf numFmtId="0" fontId="89" fillId="30" borderId="13" applyNumberFormat="0" applyFont="1" applyFill="1" applyBorder="1"/>
    <xf numFmtId="0" fontId="89" fillId="30" borderId="13" applyNumberFormat="0" applyFont="1" applyFill="1" applyBorder="1"/>
    <xf numFmtId="0" fontId="89" fillId="30" borderId="13" applyNumberFormat="0" applyFont="1" applyFill="1" applyBorder="1"/>
    <xf numFmtId="0" fontId="89" fillId="30" borderId="14" applyNumberFormat="0" applyFont="1" applyFill="1" applyBorder="1"/>
    <xf numFmtId="0" fontId="89" fillId="30" borderId="14" applyNumberFormat="0" applyFont="1" applyFill="1" applyBorder="1"/>
    <xf numFmtId="0" fontId="89" fillId="30" borderId="14" applyNumberFormat="0" applyFont="1" applyFill="1" applyBorder="1"/>
    <xf numFmtId="0" fontId="89" fillId="30" borderId="14" applyNumberFormat="0" applyFont="1" applyFill="1" applyBorder="1"/>
    <xf numFmtId="0" fontId="89" fillId="24" borderId="11" applyNumberFormat="0" applyFont="1" applyFill="1" applyBorder="1"/>
    <xf numFmtId="0" fontId="89" fillId="31" borderId="11" applyNumberFormat="0" applyFont="1" applyFill="1" applyBorder="1"/>
    <xf numFmtId="0" fontId="89" fillId="24" borderId="11" applyNumberFormat="0" applyFont="1" applyFill="1" applyBorder="1"/>
    <xf numFmtId="0" fontId="89" fillId="24" borderId="11" applyNumberFormat="0" applyFont="1" applyFill="1" applyBorder="1"/>
    <xf numFmtId="0" fontId="89" fillId="24" borderId="12" applyNumberFormat="0" applyFont="1" applyFill="1" applyBorder="1"/>
    <xf numFmtId="0" fontId="89" fillId="31" borderId="12" applyNumberFormat="0" applyFont="1" applyFill="1" applyBorder="1"/>
    <xf numFmtId="0" fontId="89" fillId="24" borderId="12" applyNumberFormat="0" applyFont="1" applyFill="1" applyBorder="1"/>
    <xf numFmtId="0" fontId="89" fillId="24" borderId="12" applyNumberFormat="0" applyFont="1" applyFill="1" applyBorder="1"/>
    <xf numFmtId="0" fontId="89" fillId="24" borderId="13" applyNumberFormat="0" applyFont="1" applyFill="1" applyBorder="1"/>
    <xf numFmtId="0" fontId="89" fillId="31" borderId="13" applyNumberFormat="0" applyFont="1" applyFill="1" applyBorder="1"/>
    <xf numFmtId="0" fontId="89" fillId="24" borderId="13" applyNumberFormat="0" applyFont="1" applyFill="1" applyBorder="1"/>
    <xf numFmtId="0" fontId="89" fillId="24" borderId="13" applyNumberFormat="0" applyFont="1" applyFill="1" applyBorder="1"/>
    <xf numFmtId="0" fontId="89" fillId="24" borderId="14" applyNumberFormat="0" applyFont="1" applyFill="1" applyBorder="1"/>
    <xf numFmtId="0" fontId="89" fillId="31" borderId="14" applyNumberFormat="0" applyFont="1" applyFill="1" applyBorder="1"/>
    <xf numFmtId="0" fontId="89" fillId="24" borderId="14" applyNumberFormat="0" applyFont="1" applyFill="1" applyBorder="1"/>
    <xf numFmtId="0" fontId="89" fillId="24" borderId="14" applyNumberFormat="0" applyFont="1" applyFill="1" applyBorder="1"/>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89" fillId="30" borderId="11" applyNumberFormat="0" applyFont="1" applyFill="1" applyBorder="1" applyAlignment="1">
      <alignment horizontal="left"/>
    </xf>
    <xf numFmtId="0" fontId="89" fillId="30" borderId="11" applyNumberFormat="0" applyFont="1" applyFill="1" applyBorder="1" applyAlignment="1">
      <alignment horizontal="left"/>
    </xf>
    <xf numFmtId="0" fontId="89" fillId="30" borderId="11" applyNumberFormat="0" applyFont="1" applyFill="1" applyBorder="1" applyAlignment="1">
      <alignment horizontal="left"/>
    </xf>
    <xf numFmtId="0" fontId="89" fillId="30" borderId="11" applyNumberFormat="0" applyFont="1" applyFill="1" applyBorder="1" applyAlignment="1">
      <alignment horizontal="left"/>
    </xf>
    <xf numFmtId="0" fontId="89" fillId="30" borderId="12" applyNumberFormat="0" applyFont="1" applyFill="1" applyBorder="1"/>
    <xf numFmtId="0" fontId="89" fillId="30" borderId="12" applyNumberFormat="0" applyFont="1" applyFill="1" applyBorder="1"/>
    <xf numFmtId="0" fontId="89" fillId="30" borderId="12" applyNumberFormat="0" applyFont="1" applyFill="1" applyBorder="1"/>
    <xf numFmtId="0" fontId="89" fillId="30" borderId="12" applyNumberFormat="0" applyFont="1" applyFill="1" applyBorder="1"/>
    <xf numFmtId="0" fontId="89" fillId="30" borderId="13" applyNumberFormat="0" applyFont="1" applyFill="1" applyBorder="1"/>
    <xf numFmtId="0" fontId="89" fillId="30" borderId="13" applyNumberFormat="0" applyFont="1" applyFill="1" applyBorder="1"/>
    <xf numFmtId="0" fontId="89" fillId="30" borderId="13" applyNumberFormat="0" applyFont="1" applyFill="1" applyBorder="1"/>
    <xf numFmtId="0" fontId="89" fillId="30" borderId="13" applyNumberFormat="0" applyFont="1" applyFill="1" applyBorder="1"/>
    <xf numFmtId="0" fontId="89" fillId="30" borderId="14" applyNumberFormat="0" applyFont="1" applyFill="1" applyBorder="1"/>
    <xf numFmtId="0" fontId="89" fillId="30" borderId="14" applyNumberFormat="0" applyFont="1" applyFill="1" applyBorder="1"/>
    <xf numFmtId="0" fontId="89" fillId="30" borderId="14" applyNumberFormat="0" applyFont="1" applyFill="1" applyBorder="1"/>
    <xf numFmtId="0" fontId="89" fillId="30" borderId="14" applyNumberFormat="0" applyFont="1" applyFill="1" applyBorder="1"/>
    <xf numFmtId="0" fontId="89" fillId="24" borderId="11" applyNumberFormat="0" applyFont="1" applyFill="1" applyBorder="1" applyAlignment="1">
      <alignment horizontal="left"/>
    </xf>
    <xf numFmtId="0" fontId="89" fillId="31" borderId="11" applyNumberFormat="0" applyFont="1" applyFill="1" applyBorder="1" applyAlignment="1">
      <alignment horizontal="left"/>
    </xf>
    <xf numFmtId="0" fontId="89" fillId="24" borderId="11" applyNumberFormat="0" applyFont="1" applyFill="1" applyBorder="1" applyAlignment="1">
      <alignment horizontal="left"/>
    </xf>
    <xf numFmtId="0" fontId="89" fillId="24" borderId="11" applyNumberFormat="0" applyFont="1" applyFill="1" applyBorder="1" applyAlignment="1">
      <alignment horizontal="left"/>
    </xf>
    <xf numFmtId="0" fontId="89" fillId="24" borderId="12" applyNumberFormat="0" applyFont="1" applyFill="1" applyBorder="1"/>
    <xf numFmtId="0" fontId="89" fillId="31" borderId="12" applyNumberFormat="0" applyFont="1" applyFill="1" applyBorder="1"/>
    <xf numFmtId="0" fontId="89" fillId="24" borderId="12" applyNumberFormat="0" applyFont="1" applyFill="1" applyBorder="1"/>
    <xf numFmtId="0" fontId="89" fillId="24" borderId="12" applyNumberFormat="0" applyFont="1" applyFill="1" applyBorder="1"/>
    <xf numFmtId="0" fontId="89" fillId="24" borderId="13" applyNumberFormat="0" applyFont="1" applyFill="1" applyBorder="1"/>
    <xf numFmtId="0" fontId="89" fillId="31" borderId="13" applyNumberFormat="0" applyFont="1" applyFill="1" applyBorder="1"/>
    <xf numFmtId="0" fontId="89" fillId="24" borderId="13" applyNumberFormat="0" applyFont="1" applyFill="1" applyBorder="1"/>
    <xf numFmtId="0" fontId="89" fillId="24" borderId="13" applyNumberFormat="0" applyFont="1" applyFill="1" applyBorder="1"/>
    <xf numFmtId="0" fontId="89" fillId="24" borderId="14" applyNumberFormat="0" applyFont="1" applyFill="1" applyBorder="1"/>
    <xf numFmtId="0" fontId="89" fillId="31" borderId="14" applyNumberFormat="0" applyFont="1" applyFill="1" applyBorder="1"/>
    <xf numFmtId="0" fontId="89" fillId="24" borderId="14" applyNumberFormat="0" applyFont="1" applyFill="1" applyBorder="1"/>
    <xf numFmtId="0" fontId="89" fillId="24" borderId="14" applyNumberFormat="0" applyFont="1" applyFill="1" applyBorder="1"/>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89" fillId="15" borderId="0" applyNumberFormat="0" applyFont="1" applyFill="1" applyBorder="0"/>
    <xf numFmtId="0" fontId="89" fillId="15" borderId="0" applyNumberFormat="0" applyFont="1" applyFill="1" applyBorder="0"/>
    <xf numFmtId="0" fontId="89" fillId="15" borderId="0" applyNumberFormat="0" applyFont="1" applyFill="1" applyBorder="0"/>
    <xf numFmtId="0" fontId="89" fillId="15" borderId="0" applyNumberFormat="0" applyFont="1" applyFill="1" applyBorder="0"/>
    <xf numFmtId="0" fontId="89" fillId="15" borderId="0" applyNumberFormat="0" applyFont="1" applyFill="1" applyBorder="0" applyAlignment="1">
      <alignment horizontal="center"/>
    </xf>
    <xf numFmtId="0" fontId="89" fillId="15" borderId="0" applyNumberFormat="0" applyFont="1" applyFill="1" applyBorder="0" applyAlignment="1">
      <alignment horizontal="center"/>
    </xf>
    <xf numFmtId="0" fontId="89" fillId="15" borderId="0" applyNumberFormat="0" applyFont="1" applyFill="1" applyBorder="0" applyAlignment="1">
      <alignment horizontal="center"/>
    </xf>
    <xf numFmtId="0" fontId="89" fillId="15" borderId="0" applyNumberFormat="0" applyFont="1" applyFill="1" applyBorder="0" applyAlignment="1">
      <alignment horizontal="center"/>
    </xf>
    <xf numFmtId="0" fontId="89" fillId="30" borderId="0" applyNumberFormat="0" applyFont="1" applyFill="1" applyBorder="0"/>
    <xf numFmtId="0" fontId="89" fillId="30" borderId="0" applyNumberFormat="0" applyFont="1" applyFill="1" applyBorder="0"/>
    <xf numFmtId="0" fontId="89" fillId="30" borderId="0" applyNumberFormat="0" applyFont="1" applyFill="1" applyBorder="0"/>
    <xf numFmtId="0" fontId="89" fillId="30" borderId="0" applyNumberFormat="0" applyFont="1" applyFill="1" applyBorder="0"/>
    <xf numFmtId="0" fontId="89" fillId="32" borderId="0" applyNumberFormat="0" applyFont="1" applyFill="1" applyBorder="0"/>
    <xf numFmtId="0" fontId="89" fillId="32" borderId="0" applyNumberFormat="0" applyFont="1" applyFill="1" applyBorder="0"/>
    <xf numFmtId="0" fontId="89" fillId="32" borderId="0" applyNumberFormat="0" applyFont="1" applyFill="1" applyBorder="0"/>
    <xf numFmtId="0" fontId="89" fillId="32" borderId="0" applyNumberFormat="0" applyFont="1" applyFill="1" applyBorder="0"/>
    <xf numFmtId="0" fontId="89" fillId="15" borderId="0" applyNumberFormat="0" applyFont="1" applyFill="1" applyBorder="0"/>
    <xf numFmtId="0" fontId="89" fillId="15" borderId="0" applyNumberFormat="0" applyFont="1" applyFill="1" applyBorder="0"/>
    <xf numFmtId="0" fontId="89" fillId="15" borderId="0" applyNumberFormat="0" applyFont="1" applyFill="1" applyBorder="0"/>
    <xf numFmtId="0" fontId="89" fillId="15" borderId="0" applyNumberFormat="0" applyFont="1" applyFill="1" applyBorder="0"/>
    <xf numFmtId="0" fontId="89" fillId="15" borderId="0" applyNumberFormat="0" applyFont="1" applyFill="1" applyBorder="0" applyAlignment="1">
      <alignment horizontal="center"/>
    </xf>
    <xf numFmtId="0" fontId="89" fillId="15" borderId="0" applyNumberFormat="0" applyFont="1" applyFill="1" applyBorder="0" applyAlignment="1">
      <alignment horizontal="center"/>
    </xf>
    <xf numFmtId="0" fontId="89" fillId="15" borderId="0" applyNumberFormat="0" applyFont="1" applyFill="1" applyBorder="0" applyAlignment="1">
      <alignment horizontal="center"/>
    </xf>
    <xf numFmtId="0" fontId="89" fillId="15" borderId="0" applyNumberFormat="0" applyFont="1" applyFill="1" applyBorder="0" applyAlignment="1">
      <alignment horizontal="center"/>
    </xf>
    <xf numFmtId="0" fontId="89" fillId="30" borderId="0" applyNumberFormat="0" applyFont="1" applyFill="1" applyBorder="0"/>
    <xf numFmtId="0" fontId="89" fillId="30" borderId="0" applyNumberFormat="0" applyFont="1" applyFill="1" applyBorder="0"/>
    <xf numFmtId="0" fontId="89" fillId="30" borderId="0" applyNumberFormat="0" applyFont="1" applyFill="1" applyBorder="0"/>
    <xf numFmtId="0" fontId="89" fillId="30" borderId="0" applyNumberFormat="0" applyFont="1" applyFill="1" applyBorder="0"/>
    <xf numFmtId="0" fontId="89" fillId="32" borderId="0" applyNumberFormat="0" applyFont="1" applyFill="1" applyBorder="0"/>
    <xf numFmtId="0" fontId="89" fillId="32" borderId="0" applyNumberFormat="0" applyFont="1" applyFill="1" applyBorder="0"/>
    <xf numFmtId="0" fontId="89" fillId="32" borderId="0" applyNumberFormat="0" applyFont="1" applyFill="1" applyBorder="0"/>
    <xf numFmtId="0" fontId="89" fillId="32" borderId="0" applyNumberFormat="0" applyFont="1" applyFill="1" applyBorder="0"/>
    <xf numFmtId="0" fontId="89" fillId="15" borderId="0" applyNumberFormat="0" applyFont="1" applyFill="1" applyBorder="0"/>
    <xf numFmtId="0" fontId="89" fillId="15" borderId="0" applyNumberFormat="0" applyFont="1" applyFill="1" applyBorder="0"/>
    <xf numFmtId="0" fontId="89" fillId="15" borderId="0" applyNumberFormat="0" applyFont="1" applyFill="1" applyBorder="0"/>
    <xf numFmtId="0" fontId="89" fillId="15" borderId="0" applyNumberFormat="0" applyFont="1" applyFill="1" applyBorder="0"/>
    <xf numFmtId="0" fontId="89" fillId="15" borderId="0" applyNumberFormat="0" applyFont="1" applyFill="1" applyBorder="0" applyAlignment="1">
      <alignment horizontal="center"/>
    </xf>
    <xf numFmtId="0" fontId="89" fillId="15" borderId="0" applyNumberFormat="0" applyFont="1" applyFill="1" applyBorder="0" applyAlignment="1">
      <alignment horizontal="center"/>
    </xf>
    <xf numFmtId="0" fontId="89" fillId="15" borderId="0" applyNumberFormat="0" applyFont="1" applyFill="1" applyBorder="0" applyAlignment="1">
      <alignment horizontal="center"/>
    </xf>
    <xf numFmtId="0" fontId="89" fillId="15" borderId="0" applyNumberFormat="0" applyFont="1" applyFill="1" applyBorder="0" applyAlignment="1">
      <alignment horizontal="center"/>
    </xf>
    <xf numFmtId="0" fontId="89" fillId="30" borderId="0" applyNumberFormat="0" applyFont="1" applyFill="1" applyBorder="0"/>
    <xf numFmtId="0" fontId="89" fillId="30" borderId="0" applyNumberFormat="0" applyFont="1" applyFill="1" applyBorder="0"/>
    <xf numFmtId="0" fontId="89" fillId="30" borderId="0" applyNumberFormat="0" applyFont="1" applyFill="1" applyBorder="0"/>
    <xf numFmtId="0" fontId="89" fillId="30" borderId="0" applyNumberFormat="0" applyFont="1" applyFill="1" applyBorder="0"/>
    <xf numFmtId="0" fontId="89" fillId="32" borderId="0" applyNumberFormat="0" applyFont="1" applyFill="1" applyBorder="0"/>
    <xf numFmtId="0" fontId="89" fillId="32" borderId="0" applyNumberFormat="0" applyFont="1" applyFill="1" applyBorder="0"/>
    <xf numFmtId="0" fontId="89" fillId="32" borderId="0" applyNumberFormat="0" applyFont="1" applyFill="1" applyBorder="0"/>
    <xf numFmtId="0" fontId="89" fillId="32" borderId="0" applyNumberFormat="0" applyFont="1" applyFill="1" applyBorder="0"/>
    <xf numFmtId="0" fontId="89" fillId="15" borderId="0" applyNumberFormat="0" applyFont="1" applyFill="1" applyBorder="0"/>
    <xf numFmtId="0" fontId="89" fillId="15" borderId="0" applyNumberFormat="0" applyFont="1" applyFill="1" applyBorder="0"/>
    <xf numFmtId="0" fontId="89" fillId="15" borderId="0" applyNumberFormat="0" applyFont="1" applyFill="1" applyBorder="0"/>
    <xf numFmtId="0" fontId="89" fillId="15" borderId="0" applyNumberFormat="0" applyFont="1" applyFill="1" applyBorder="0"/>
    <xf numFmtId="0" fontId="89" fillId="15" borderId="0" applyNumberFormat="0" applyFont="1" applyFill="1" applyBorder="0" applyAlignment="1">
      <alignment horizontal="center"/>
    </xf>
    <xf numFmtId="0" fontId="89" fillId="15" borderId="0" applyNumberFormat="0" applyFont="1" applyFill="1" applyBorder="0" applyAlignment="1">
      <alignment horizontal="center"/>
    </xf>
    <xf numFmtId="0" fontId="89" fillId="15" borderId="0" applyNumberFormat="0" applyFont="1" applyFill="1" applyBorder="0" applyAlignment="1">
      <alignment horizontal="center"/>
    </xf>
    <xf numFmtId="0" fontId="89" fillId="15" borderId="0" applyNumberFormat="0" applyFont="1" applyFill="1" applyBorder="0" applyAlignment="1">
      <alignment horizontal="center"/>
    </xf>
    <xf numFmtId="0" fontId="89" fillId="30" borderId="0" applyNumberFormat="0" applyFont="1" applyFill="1" applyBorder="0"/>
    <xf numFmtId="0" fontId="89" fillId="30" borderId="0" applyNumberFormat="0" applyFont="1" applyFill="1" applyBorder="0"/>
    <xf numFmtId="0" fontId="89" fillId="30" borderId="0" applyNumberFormat="0" applyFont="1" applyFill="1" applyBorder="0"/>
    <xf numFmtId="0" fontId="89" fillId="30" borderId="0" applyNumberFormat="0" applyFont="1" applyFill="1" applyBorder="0"/>
    <xf numFmtId="0" fontId="89" fillId="32" borderId="0" applyNumberFormat="0" applyFont="1" applyFill="1" applyBorder="0"/>
    <xf numFmtId="0" fontId="89" fillId="32" borderId="0" applyNumberFormat="0" applyFont="1" applyFill="1" applyBorder="0"/>
    <xf numFmtId="0" fontId="89" fillId="32" borderId="0" applyNumberFormat="0" applyFont="1" applyFill="1" applyBorder="0"/>
    <xf numFmtId="0" fontId="89" fillId="32" borderId="0" applyNumberFormat="0" applyFont="1" applyFill="1" applyBorder="0"/>
    <xf numFmtId="0" fontId="89" fillId="15" borderId="0" applyNumberFormat="0" applyFont="1" applyFill="1" applyBorder="0"/>
    <xf numFmtId="0" fontId="89" fillId="15" borderId="0" applyNumberFormat="0" applyFont="1" applyFill="1" applyBorder="0"/>
    <xf numFmtId="0" fontId="89" fillId="15" borderId="0" applyNumberFormat="0" applyFont="1" applyFill="1" applyBorder="0"/>
    <xf numFmtId="0" fontId="89" fillId="15" borderId="0" applyNumberFormat="0" applyFont="1" applyFill="1" applyBorder="0"/>
    <xf numFmtId="0" fontId="89" fillId="15" borderId="0" applyNumberFormat="0" applyFont="1" applyFill="1" applyBorder="0" applyAlignment="1">
      <alignment horizontal="center"/>
    </xf>
    <xf numFmtId="0" fontId="89" fillId="15" borderId="0" applyNumberFormat="0" applyFont="1" applyFill="1" applyBorder="0" applyAlignment="1">
      <alignment horizontal="center"/>
    </xf>
    <xf numFmtId="0" fontId="89" fillId="15" borderId="0" applyNumberFormat="0" applyFont="1" applyFill="1" applyBorder="0" applyAlignment="1">
      <alignment horizontal="center"/>
    </xf>
    <xf numFmtId="0" fontId="89" fillId="15" borderId="0" applyNumberFormat="0" applyFont="1" applyFill="1" applyBorder="0" applyAlignment="1">
      <alignment horizontal="center"/>
    </xf>
    <xf numFmtId="0" fontId="89" fillId="30" borderId="0" applyNumberFormat="0" applyFont="1" applyFill="1" applyBorder="0"/>
    <xf numFmtId="0" fontId="89" fillId="30" borderId="0" applyNumberFormat="0" applyFont="1" applyFill="1" applyBorder="0"/>
    <xf numFmtId="0" fontId="89" fillId="30" borderId="0" applyNumberFormat="0" applyFont="1" applyFill="1" applyBorder="0"/>
    <xf numFmtId="0" fontId="89" fillId="30" borderId="0" applyNumberFormat="0" applyFont="1" applyFill="1" applyBorder="0"/>
    <xf numFmtId="0" fontId="89" fillId="32" borderId="0" applyNumberFormat="0" applyFont="1" applyFill="1" applyBorder="0"/>
    <xf numFmtId="0" fontId="89" fillId="32" borderId="0" applyNumberFormat="0" applyFont="1" applyFill="1" applyBorder="0"/>
    <xf numFmtId="0" fontId="89" fillId="32" borderId="0" applyNumberFormat="0" applyFont="1" applyFill="1" applyBorder="0"/>
    <xf numFmtId="0" fontId="89" fillId="32" borderId="0" applyNumberFormat="0" applyFont="1" applyFill="1" applyBorder="0"/>
    <xf numFmtId="0" fontId="89" fillId="15" borderId="0" applyNumberFormat="0" applyFont="1" applyFill="1" applyBorder="0"/>
    <xf numFmtId="0" fontId="89" fillId="15" borderId="0" applyNumberFormat="0" applyFont="1" applyFill="1" applyBorder="0"/>
    <xf numFmtId="0" fontId="89" fillId="15" borderId="0" applyNumberFormat="0" applyFont="1" applyFill="1" applyBorder="0"/>
    <xf numFmtId="0" fontId="89" fillId="15" borderId="0" applyNumberFormat="0" applyFont="1" applyFill="1" applyBorder="0"/>
    <xf numFmtId="0" fontId="89" fillId="15" borderId="0" applyNumberFormat="0" applyFont="1" applyFill="1" applyBorder="0" applyAlignment="1">
      <alignment horizontal="center"/>
    </xf>
    <xf numFmtId="0" fontId="89" fillId="15" borderId="0" applyNumberFormat="0" applyFont="1" applyFill="1" applyBorder="0" applyAlignment="1">
      <alignment horizontal="center"/>
    </xf>
    <xf numFmtId="0" fontId="89" fillId="15" borderId="0" applyNumberFormat="0" applyFont="1" applyFill="1" applyBorder="0" applyAlignment="1">
      <alignment horizontal="center"/>
    </xf>
    <xf numFmtId="0" fontId="89" fillId="15" borderId="0" applyNumberFormat="0" applyFont="1" applyFill="1" applyBorder="0" applyAlignment="1">
      <alignment horizontal="center"/>
    </xf>
    <xf numFmtId="0" fontId="89" fillId="30" borderId="0" applyNumberFormat="0" applyFont="1" applyFill="1" applyBorder="0"/>
    <xf numFmtId="0" fontId="89" fillId="30" borderId="0" applyNumberFormat="0" applyFont="1" applyFill="1" applyBorder="0"/>
    <xf numFmtId="0" fontId="89" fillId="30" borderId="0" applyNumberFormat="0" applyFont="1" applyFill="1" applyBorder="0"/>
    <xf numFmtId="0" fontId="89" fillId="30" borderId="0" applyNumberFormat="0" applyFont="1" applyFill="1" applyBorder="0"/>
    <xf numFmtId="0" fontId="89" fillId="32" borderId="0" applyNumberFormat="0" applyFont="1" applyFill="1" applyBorder="0"/>
    <xf numFmtId="0" fontId="89" fillId="32" borderId="0" applyNumberFormat="0" applyFont="1" applyFill="1" applyBorder="0"/>
    <xf numFmtId="0" fontId="89" fillId="32" borderId="0" applyNumberFormat="0" applyFont="1" applyFill="1" applyBorder="0"/>
    <xf numFmtId="0" fontId="89" fillId="32" borderId="0" applyNumberFormat="0" applyFont="1" applyFill="1" applyBorder="0"/>
    <xf numFmtId="0" fontId="89" fillId="15" borderId="0" applyNumberFormat="0" applyFont="1" applyFill="1" applyBorder="0"/>
    <xf numFmtId="0" fontId="89" fillId="15" borderId="0" applyNumberFormat="0" applyFont="1" applyFill="1" applyBorder="0"/>
    <xf numFmtId="0" fontId="89" fillId="15" borderId="0" applyNumberFormat="0" applyFont="1" applyFill="1" applyBorder="0"/>
    <xf numFmtId="0" fontId="89" fillId="15" borderId="0" applyNumberFormat="0" applyFont="1" applyFill="1" applyBorder="0"/>
    <xf numFmtId="0" fontId="89" fillId="15" borderId="0" applyNumberFormat="0" applyFont="1" applyFill="1" applyBorder="0" applyAlignment="1">
      <alignment horizontal="center"/>
    </xf>
    <xf numFmtId="0" fontId="89" fillId="15" borderId="0" applyNumberFormat="0" applyFont="1" applyFill="1" applyBorder="0" applyAlignment="1">
      <alignment horizontal="center"/>
    </xf>
    <xf numFmtId="0" fontId="89" fillId="15" borderId="0" applyNumberFormat="0" applyFont="1" applyFill="1" applyBorder="0" applyAlignment="1">
      <alignment horizontal="center"/>
    </xf>
    <xf numFmtId="0" fontId="89" fillId="15" borderId="0" applyNumberFormat="0" applyFont="1" applyFill="1" applyBorder="0" applyAlignment="1">
      <alignment horizontal="center"/>
    </xf>
    <xf numFmtId="0" fontId="89" fillId="30" borderId="0" applyNumberFormat="0" applyFont="1" applyFill="1" applyBorder="0"/>
    <xf numFmtId="0" fontId="89" fillId="30" borderId="0" applyNumberFormat="0" applyFont="1" applyFill="1" applyBorder="0"/>
    <xf numFmtId="0" fontId="89" fillId="30" borderId="0" applyNumberFormat="0" applyFont="1" applyFill="1" applyBorder="0"/>
    <xf numFmtId="0" fontId="89" fillId="30" borderId="0" applyNumberFormat="0" applyFont="1" applyFill="1" applyBorder="0"/>
    <xf numFmtId="0" fontId="89" fillId="32" borderId="0" applyNumberFormat="0" applyFont="1" applyFill="1" applyBorder="0"/>
    <xf numFmtId="0" fontId="89" fillId="32" borderId="0" applyNumberFormat="0" applyFont="1" applyFill="1" applyBorder="0"/>
    <xf numFmtId="0" fontId="89" fillId="32" borderId="0" applyNumberFormat="0" applyFont="1" applyFill="1" applyBorder="0"/>
    <xf numFmtId="0" fontId="89" fillId="32" borderId="0" applyNumberFormat="0" applyFont="1" applyFill="1" applyBorder="0"/>
    <xf numFmtId="0" fontId="89" fillId="15" borderId="0" applyNumberFormat="0" applyFont="1" applyFill="1" applyBorder="0"/>
    <xf numFmtId="0" fontId="89" fillId="15" borderId="0" applyNumberFormat="0" applyFont="1" applyFill="1" applyBorder="0"/>
    <xf numFmtId="0" fontId="89" fillId="15" borderId="0" applyNumberFormat="0" applyFont="1" applyFill="1" applyBorder="0"/>
    <xf numFmtId="0" fontId="89" fillId="15" borderId="0" applyNumberFormat="0" applyFont="1" applyFill="1" applyBorder="0"/>
    <xf numFmtId="0" fontId="89" fillId="15" borderId="0" applyNumberFormat="0" applyFont="1" applyFill="1" applyBorder="0" applyAlignment="1">
      <alignment horizontal="center"/>
    </xf>
    <xf numFmtId="0" fontId="89" fillId="15" borderId="0" applyNumberFormat="0" applyFont="1" applyFill="1" applyBorder="0" applyAlignment="1">
      <alignment horizontal="center"/>
    </xf>
    <xf numFmtId="0" fontId="89" fillId="15" borderId="0" applyNumberFormat="0" applyFont="1" applyFill="1" applyBorder="0" applyAlignment="1">
      <alignment horizontal="center"/>
    </xf>
    <xf numFmtId="0" fontId="89" fillId="15" borderId="0" applyNumberFormat="0" applyFont="1" applyFill="1" applyBorder="0" applyAlignment="1">
      <alignment horizontal="center"/>
    </xf>
    <xf numFmtId="0" fontId="89" fillId="30" borderId="0" applyNumberFormat="0" applyFont="1" applyFill="1" applyBorder="0"/>
    <xf numFmtId="0" fontId="89" fillId="30" borderId="0" applyNumberFormat="0" applyFont="1" applyFill="1" applyBorder="0"/>
    <xf numFmtId="0" fontId="89" fillId="30" borderId="0" applyNumberFormat="0" applyFont="1" applyFill="1" applyBorder="0"/>
    <xf numFmtId="0" fontId="89" fillId="30" borderId="0" applyNumberFormat="0" applyFont="1" applyFill="1" applyBorder="0"/>
    <xf numFmtId="0" fontId="89" fillId="32" borderId="0" applyNumberFormat="0" applyFont="1" applyFill="1" applyBorder="0"/>
    <xf numFmtId="0" fontId="89" fillId="32" borderId="0" applyNumberFormat="0" applyFont="1" applyFill="1" applyBorder="0"/>
    <xf numFmtId="0" fontId="89" fillId="32" borderId="0" applyNumberFormat="0" applyFont="1" applyFill="1" applyBorder="0"/>
    <xf numFmtId="0" fontId="89" fillId="32" borderId="0" applyNumberFormat="0" applyFont="1" applyFill="1" applyBorder="0"/>
    <xf numFmtId="0" fontId="89" fillId="15" borderId="0" applyNumberFormat="0" applyFont="1" applyFill="1" applyBorder="0"/>
    <xf numFmtId="0" fontId="89" fillId="15" borderId="0" applyNumberFormat="0" applyFont="1" applyFill="1" applyBorder="0"/>
    <xf numFmtId="0" fontId="89" fillId="15" borderId="0" applyNumberFormat="0" applyFont="1" applyFill="1" applyBorder="0"/>
    <xf numFmtId="0" fontId="89" fillId="15" borderId="0" applyNumberFormat="0" applyFont="1" applyFill="1" applyBorder="0"/>
    <xf numFmtId="0" fontId="89" fillId="15" borderId="0" applyNumberFormat="0" applyFont="1" applyFill="1" applyBorder="0" applyAlignment="1">
      <alignment horizontal="center"/>
    </xf>
    <xf numFmtId="0" fontId="89" fillId="15" borderId="0" applyNumberFormat="0" applyFont="1" applyFill="1" applyBorder="0" applyAlignment="1">
      <alignment horizontal="center"/>
    </xf>
    <xf numFmtId="0" fontId="89" fillId="15" borderId="0" applyNumberFormat="0" applyFont="1" applyFill="1" applyBorder="0" applyAlignment="1">
      <alignment horizontal="center"/>
    </xf>
    <xf numFmtId="0" fontId="89" fillId="15" borderId="0" applyNumberFormat="0" applyFont="1" applyFill="1" applyBorder="0" applyAlignment="1">
      <alignment horizontal="center"/>
    </xf>
    <xf numFmtId="0" fontId="89" fillId="30" borderId="0" applyNumberFormat="0" applyFont="1" applyFill="1" applyBorder="0"/>
    <xf numFmtId="0" fontId="89" fillId="30" borderId="0" applyNumberFormat="0" applyFont="1" applyFill="1" applyBorder="0"/>
    <xf numFmtId="0" fontId="89" fillId="30" borderId="0" applyNumberFormat="0" applyFont="1" applyFill="1" applyBorder="0"/>
    <xf numFmtId="0" fontId="89" fillId="30" borderId="0" applyNumberFormat="0" applyFont="1" applyFill="1" applyBorder="0"/>
    <xf numFmtId="0" fontId="89" fillId="32" borderId="0" applyNumberFormat="0" applyFont="1" applyFill="1" applyBorder="0"/>
    <xf numFmtId="0" fontId="89" fillId="32" borderId="0" applyNumberFormat="0" applyFont="1" applyFill="1" applyBorder="0"/>
    <xf numFmtId="0" fontId="89" fillId="32" borderId="0" applyNumberFormat="0" applyFont="1" applyFill="1" applyBorder="0"/>
    <xf numFmtId="0" fontId="89" fillId="32" borderId="0" applyNumberFormat="0" applyFont="1" applyFill="1" applyBorder="0"/>
    <xf numFmtId="0" fontId="89" fillId="15" borderId="0" applyNumberFormat="0" applyFont="1" applyFill="1" applyBorder="0"/>
    <xf numFmtId="0" fontId="89" fillId="15" borderId="0" applyNumberFormat="0" applyFont="1" applyFill="1" applyBorder="0"/>
    <xf numFmtId="0" fontId="89" fillId="15" borderId="0" applyNumberFormat="0" applyFont="1" applyFill="1" applyBorder="0"/>
    <xf numFmtId="0" fontId="89" fillId="15" borderId="0" applyNumberFormat="0" applyFont="1" applyFill="1" applyBorder="0"/>
    <xf numFmtId="0" fontId="89" fillId="15" borderId="0" applyNumberFormat="0" applyFont="1" applyFill="1" applyBorder="0" applyAlignment="1">
      <alignment horizontal="center"/>
    </xf>
    <xf numFmtId="0" fontId="89" fillId="15" borderId="0" applyNumberFormat="0" applyFont="1" applyFill="1" applyBorder="0" applyAlignment="1">
      <alignment horizontal="center"/>
    </xf>
    <xf numFmtId="0" fontId="89" fillId="15" borderId="0" applyNumberFormat="0" applyFont="1" applyFill="1" applyBorder="0" applyAlignment="1">
      <alignment horizontal="center"/>
    </xf>
    <xf numFmtId="0" fontId="89" fillId="15" borderId="0" applyNumberFormat="0" applyFont="1" applyFill="1" applyBorder="0" applyAlignment="1">
      <alignment horizontal="center"/>
    </xf>
    <xf numFmtId="0" fontId="89" fillId="30" borderId="0" applyNumberFormat="0" applyFont="1" applyFill="1" applyBorder="0"/>
    <xf numFmtId="0" fontId="89" fillId="30" borderId="0" applyNumberFormat="0" applyFont="1" applyFill="1" applyBorder="0"/>
    <xf numFmtId="0" fontId="89" fillId="30" borderId="0" applyNumberFormat="0" applyFont="1" applyFill="1" applyBorder="0"/>
    <xf numFmtId="0" fontId="89" fillId="30" borderId="0" applyNumberFormat="0" applyFont="1" applyFill="1" applyBorder="0"/>
    <xf numFmtId="0" fontId="89" fillId="32" borderId="0" applyNumberFormat="0" applyFont="1" applyFill="1" applyBorder="0"/>
    <xf numFmtId="0" fontId="89" fillId="32" borderId="0" applyNumberFormat="0" applyFont="1" applyFill="1" applyBorder="0"/>
    <xf numFmtId="0" fontId="89" fillId="32" borderId="0" applyNumberFormat="0" applyFont="1" applyFill="1" applyBorder="0"/>
    <xf numFmtId="0" fontId="89" fillId="32" borderId="0" applyNumberFormat="0" applyFont="1" applyFill="1" applyBorder="0"/>
    <xf numFmtId="0" fontId="53" fillId="30" borderId="0" applyNumberFormat="0" applyFont="1" applyFill="1"/>
    <xf numFmtId="0" fontId="53" fillId="30" borderId="0" applyNumberFormat="0" applyFont="1" applyFill="1"/>
    <xf numFmtId="0" fontId="89" fillId="30" borderId="11" applyNumberFormat="0" applyFont="1" applyFill="1" applyBorder="1" applyAlignment="1">
      <alignment horizontal="left" vertical="center"/>
    </xf>
    <xf numFmtId="0" fontId="89" fillId="30" borderId="11" applyNumberFormat="0" applyFont="1" applyFill="1" applyBorder="1" applyAlignment="1">
      <alignment horizontal="left" vertical="center"/>
    </xf>
    <xf numFmtId="0" fontId="89" fillId="30" borderId="11" applyNumberFormat="0" applyFont="1" applyFill="1" applyBorder="1" applyAlignment="1">
      <alignment horizontal="left" vertical="center"/>
    </xf>
    <xf numFmtId="0" fontId="89" fillId="30" borderId="11" applyNumberFormat="0" applyFont="1" applyFill="1" applyBorder="1" applyAlignment="1">
      <alignment horizontal="left" vertical="center"/>
    </xf>
    <xf numFmtId="0" fontId="89" fillId="30" borderId="12" applyNumberFormat="0" applyFont="1" applyFill="1" applyBorder="1" applyAlignment="1">
      <alignment horizontal="center" vertical="center"/>
    </xf>
    <xf numFmtId="0" fontId="89" fillId="30" borderId="12" applyNumberFormat="0" applyFont="1" applyFill="1" applyBorder="1" applyAlignment="1">
      <alignment horizontal="center" vertical="center"/>
    </xf>
    <xf numFmtId="0" fontId="89" fillId="30" borderId="12" applyNumberFormat="0" applyFont="1" applyFill="1" applyBorder="1" applyAlignment="1">
      <alignment horizontal="center" vertical="center"/>
    </xf>
    <xf numFmtId="0" fontId="89" fillId="30" borderId="12" applyNumberFormat="0" applyFont="1" applyFill="1" applyBorder="1" applyAlignment="1">
      <alignment horizontal="center" vertical="center"/>
    </xf>
    <xf numFmtId="0" fontId="89" fillId="30" borderId="13" applyNumberFormat="0" applyFont="1" applyFill="1" applyBorder="1" applyAlignment="1">
      <alignment horizontal="center" vertical="center"/>
    </xf>
    <xf numFmtId="0" fontId="89" fillId="30" borderId="13" applyNumberFormat="0" applyFont="1" applyFill="1" applyBorder="1" applyAlignment="1">
      <alignment horizontal="center" vertical="center"/>
    </xf>
    <xf numFmtId="0" fontId="89" fillId="30" borderId="13" applyNumberFormat="0" applyFont="1" applyFill="1" applyBorder="1" applyAlignment="1">
      <alignment horizontal="center" vertical="center"/>
    </xf>
    <xf numFmtId="0" fontId="89" fillId="30" borderId="13" applyNumberFormat="0" applyFont="1" applyFill="1" applyBorder="1" applyAlignment="1">
      <alignment horizontal="center" vertical="center"/>
    </xf>
    <xf numFmtId="0" fontId="89" fillId="30" borderId="14" applyNumberFormat="0" applyFont="1" applyFill="1" applyBorder="1" applyAlignment="1">
      <alignment horizontal="center" vertical="center"/>
    </xf>
    <xf numFmtId="0" fontId="89" fillId="30" borderId="14" applyNumberFormat="0" applyFont="1" applyFill="1" applyBorder="1" applyAlignment="1">
      <alignment horizontal="center" vertical="center"/>
    </xf>
    <xf numFmtId="0" fontId="89" fillId="30" borderId="14" applyNumberFormat="0" applyFont="1" applyFill="1" applyBorder="1" applyAlignment="1">
      <alignment horizontal="center" vertical="center"/>
    </xf>
    <xf numFmtId="0" fontId="89" fillId="30" borderId="14" applyNumberFormat="0" applyFont="1" applyFill="1" applyBorder="1" applyAlignment="1">
      <alignment horizontal="center" vertical="center"/>
    </xf>
    <xf numFmtId="0" fontId="89" fillId="24" borderId="11" applyNumberFormat="0" applyFont="1" applyFill="1" applyBorder="1" applyAlignment="1">
      <alignment horizontal="left" vertical="center"/>
    </xf>
    <xf numFmtId="0" fontId="89" fillId="31" borderId="11" applyNumberFormat="0" applyFont="1" applyFill="1" applyBorder="1" applyAlignment="1">
      <alignment horizontal="left" vertical="center"/>
    </xf>
    <xf numFmtId="0" fontId="89" fillId="24" borderId="11" applyNumberFormat="0" applyFont="1" applyFill="1" applyBorder="1" applyAlignment="1">
      <alignment horizontal="left" vertical="center"/>
    </xf>
    <xf numFmtId="0" fontId="89" fillId="24" borderId="11" applyNumberFormat="0" applyFont="1" applyFill="1" applyBorder="1" applyAlignment="1">
      <alignment horizontal="left" vertical="center"/>
    </xf>
    <xf numFmtId="0" fontId="89" fillId="24" borderId="12" applyNumberFormat="0" applyFont="1" applyFill="1" applyBorder="1" applyAlignment="1">
      <alignment horizontal="center" vertical="center"/>
    </xf>
    <xf numFmtId="0" fontId="89" fillId="31" borderId="12" applyNumberFormat="0" applyFont="1" applyFill="1" applyBorder="1" applyAlignment="1">
      <alignment horizontal="center" vertical="center"/>
    </xf>
    <xf numFmtId="0" fontId="89" fillId="24" borderId="12" applyNumberFormat="0" applyFont="1" applyFill="1" applyBorder="1" applyAlignment="1">
      <alignment horizontal="center" vertical="center"/>
    </xf>
    <xf numFmtId="0" fontId="89" fillId="24" borderId="12" applyNumberFormat="0" applyFont="1" applyFill="1" applyBorder="1" applyAlignment="1">
      <alignment horizontal="center" vertical="center"/>
    </xf>
    <xf numFmtId="0" fontId="89" fillId="24" borderId="13" applyNumberFormat="0" applyFont="1" applyFill="1" applyBorder="1" applyAlignment="1">
      <alignment horizontal="center" vertical="center"/>
    </xf>
    <xf numFmtId="0" fontId="89" fillId="31" borderId="13" applyNumberFormat="0" applyFont="1" applyFill="1" applyBorder="1" applyAlignment="1">
      <alignment horizontal="center" vertical="center"/>
    </xf>
    <xf numFmtId="0" fontId="89" fillId="24" borderId="13" applyNumberFormat="0" applyFont="1" applyFill="1" applyBorder="1" applyAlignment="1">
      <alignment horizontal="center" vertical="center"/>
    </xf>
    <xf numFmtId="0" fontId="89" fillId="24" borderId="13" applyNumberFormat="0" applyFont="1" applyFill="1" applyBorder="1" applyAlignment="1">
      <alignment horizontal="center" vertical="center"/>
    </xf>
    <xf numFmtId="0" fontId="89" fillId="24" borderId="14" applyNumberFormat="0" applyFont="1" applyFill="1" applyBorder="1" applyAlignment="1">
      <alignment horizontal="center" vertical="center"/>
    </xf>
    <xf numFmtId="0" fontId="89" fillId="31" borderId="14" applyNumberFormat="0" applyFont="1" applyFill="1" applyBorder="1" applyAlignment="1">
      <alignment horizontal="center" vertical="center"/>
    </xf>
    <xf numFmtId="0" fontId="89" fillId="24" borderId="14" applyNumberFormat="0" applyFont="1" applyFill="1" applyBorder="1" applyAlignment="1">
      <alignment horizontal="center" vertical="center"/>
    </xf>
    <xf numFmtId="0" fontId="89" fillId="24" borderId="14" applyNumberFormat="0" applyFont="1" applyFill="1" applyBorder="1" applyAlignment="1">
      <alignment horizontal="center" vertical="center"/>
    </xf>
    <xf numFmtId="0" fontId="89" fillId="32" borderId="14" applyNumberFormat="0" applyFont="1" applyFill="1" applyBorder="1" applyAlignment="1">
      <alignment horizontal="center" vertical="center"/>
    </xf>
    <xf numFmtId="0" fontId="89" fillId="32" borderId="14" applyNumberFormat="0" applyFont="1" applyFill="1" applyBorder="1" applyAlignment="1">
      <alignment horizontal="center" vertical="center"/>
    </xf>
    <xf numFmtId="0" fontId="89" fillId="32" borderId="14" applyNumberFormat="0" applyFont="1" applyFill="1" applyBorder="1" applyAlignment="1">
      <alignment horizontal="center" vertical="center"/>
    </xf>
    <xf numFmtId="0" fontId="89" fillId="32" borderId="14" applyNumberFormat="0" applyFont="1" applyFill="1" applyBorder="1" applyAlignment="1">
      <alignment horizontal="center" vertical="center"/>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80" fillId="0" borderId="0" applyNumberFormat="0" applyFont="1" applyFill="1" applyBorder="0"/>
    <xf numFmtId="0" fontId="95" fillId="0" borderId="0" applyNumberFormat="0" applyFont="1" applyFill="1" applyBorder="0"/>
    <xf numFmtId="0" fontId="81" fillId="0" borderId="18" applyNumberFormat="0" applyFont="1" applyFill="1" applyBorder="1"/>
    <xf numFmtId="0" fontId="81" fillId="0" borderId="18" applyNumberFormat="0" applyFont="1" applyFill="1" applyBorder="1"/>
    <xf numFmtId="0" fontId="82" fillId="0" borderId="0" applyNumberFormat="0" applyFont="1" applyFill="1" applyBorder="0"/>
    <xf numFmtId="0" fontId="82" fillId="0" borderId="0" applyNumberFormat="0" applyFont="1" applyFill="1" applyBorder="0"/>
    <xf numFmtId="0" fontId="103" borderId="0" applyFont="1" applyAlignment="1">
      <alignment vertical="top"/>
    </xf>
  </cellStyleXfs>
  <cellXfs count="1129">
    <xf numFmtId="0" fontId="0" fillId="0" borderId="0" applyFont="1" applyFill="1"/>
    <xf numFmtId="0" fontId="0" fillId="32" borderId="0" applyFont="1" applyFill="1"/>
    <xf numFmtId="0" fontId="0" fillId="30" borderId="0" applyFont="1" applyFill="1"/>
    <xf numFmtId="0" fontId="0" fillId="30" borderId="0" applyFont="1" applyFill="1" applyAlignment="1">
      <alignment horizontal="centerContinuous"/>
    </xf>
    <xf numFmtId="0" fontId="0" fillId="0" borderId="0" applyFont="1" applyFill="1" applyBorder="1"/>
    <xf numFmtId="0" fontId="89" fillId="0" borderId="0" applyFont="1" applyFill="1"/>
    <xf numFmtId="0" fontId="50" fillId="0" borderId="0" applyFont="1" applyFill="1"/>
    <xf numFmtId="0" fontId="45" fillId="0" borderId="0" applyFont="1" applyFill="1"/>
    <xf numFmtId="0" fontId="51" fillId="0" borderId="0" applyFont="1" applyFill="1"/>
    <xf numFmtId="0" fontId="0" fillId="30" borderId="0" applyFont="1" applyFill="1" applyBorder="1"/>
    <xf numFmtId="0" fontId="44" fillId="0" borderId="0" applyFont="1" applyFill="1"/>
    <xf numFmtId="164" fontId="89" fillId="30" borderId="0" applyNumberFormat="1" applyFont="1" applyFill="1" applyAlignment="1">
      <alignment horizontal="left"/>
    </xf>
    <xf numFmtId="0" fontId="39" fillId="30" borderId="0" applyFont="1" applyFill="1" applyAlignment="1">
      <alignment horizontal="left"/>
    </xf>
    <xf numFmtId="0" fontId="0" fillId="30" borderId="0" applyFont="1" applyFill="1" applyAlignment="1">
      <alignment horizontal="right"/>
    </xf>
    <xf numFmtId="0" fontId="16" fillId="30" borderId="0" applyFont="1" applyFill="1"/>
    <xf numFmtId="0" fontId="40" fillId="30" borderId="0" applyFont="1" applyFill="1" applyAlignment="1">
      <alignment horizontal="centerContinuous"/>
    </xf>
    <xf numFmtId="0" fontId="40" fillId="30" borderId="0" applyFont="1" applyFill="1" applyAlignment="1">
      <alignment horizontal="right"/>
    </xf>
    <xf numFmtId="0" fontId="41" fillId="30" borderId="0" applyFont="1" applyFill="1" applyAlignment="1">
      <alignment horizontal="right"/>
    </xf>
    <xf numFmtId="0" fontId="5" fillId="30" borderId="0" applyFont="1" applyFill="1" applyAlignment="1">
      <alignment horizontal="left"/>
    </xf>
    <xf numFmtId="17" fontId="5" fillId="30" borderId="0" applyNumberFormat="1" applyFont="1" applyFill="1" applyAlignment="1">
      <alignment horizontal="left"/>
    </xf>
    <xf numFmtId="0" fontId="50" fillId="30" borderId="0" applyFont="1" applyFill="1" applyAlignment="1">
      <alignment horizontal="left"/>
    </xf>
    <xf numFmtId="0" fontId="0" fillId="0" borderId="0" applyFont="1" applyFill="1" applyAlignment="1">
      <alignment horizontal="center"/>
    </xf>
    <xf numFmtId="0" fontId="0" fillId="30" borderId="0" applyFont="1" applyFill="1" applyAlignment="1">
      <alignment horizontal="center"/>
    </xf>
    <xf numFmtId="0" fontId="30" fillId="30" borderId="0" applyFont="1" applyFill="1" applyBorder="1" applyAlignment="1">
      <alignment horizontal="right"/>
    </xf>
    <xf numFmtId="0" fontId="0" fillId="0" borderId="0" applyFont="1" applyFill="1" applyBorder="1" applyAlignment="1">
      <alignment horizontal="centerContinuous"/>
    </xf>
    <xf numFmtId="0" fontId="54" fillId="0" borderId="0" applyFont="1" applyFill="1"/>
    <xf numFmtId="0" fontId="0" fillId="0" borderId="0" applyFont="1" applyFill="1" applyAlignment="1">
      <alignment horizontal="left"/>
    </xf>
    <xf numFmtId="166" fontId="5" fillId="0" borderId="19" applyNumberFormat="1" applyFont="1" applyFill="1" applyBorder="1" applyAlignment="1">
      <alignment horizontal="center"/>
    </xf>
    <xf numFmtId="166" fontId="5" fillId="33" borderId="19" applyNumberFormat="1" applyFont="1" applyFill="1" applyBorder="1" applyAlignment="1">
      <alignment horizontal="center"/>
    </xf>
    <xf numFmtId="166" fontId="5" fillId="0" borderId="20" applyNumberFormat="1" applyFont="1" applyFill="1" applyBorder="1" applyAlignment="1">
      <alignment horizontal="center"/>
    </xf>
    <xf numFmtId="166" fontId="5" fillId="0" borderId="0" applyNumberFormat="1" applyFont="1" applyFill="1" applyBorder="1" applyAlignment="1">
      <alignment horizontal="center"/>
    </xf>
    <xf numFmtId="166" fontId="5" fillId="33" borderId="0" applyNumberFormat="1" applyFont="1" applyFill="1" applyBorder="1" applyAlignment="1">
      <alignment horizontal="center"/>
    </xf>
    <xf numFmtId="166" fontId="5" fillId="0" borderId="21" applyNumberFormat="1" applyFont="1" applyFill="1" applyBorder="1" applyAlignment="1">
      <alignment horizontal="center"/>
    </xf>
    <xf numFmtId="0" fontId="0" fillId="0" borderId="0" applyFont="1" applyFill="1" applyAlignment="1">
      <alignment horizontal="center"/>
    </xf>
    <xf numFmtId="0" fontId="0" fillId="0" borderId="0" applyFont="1" applyFill="1"/>
    <xf numFmtId="0" fontId="21" fillId="0" borderId="0" applyFont="1" applyFill="1"/>
    <xf numFmtId="0" fontId="22" fillId="0" borderId="0" applyFont="1" applyFill="1" applyAlignment="1">
      <alignment horizontal="center"/>
    </xf>
    <xf numFmtId="0" fontId="5" fillId="0" borderId="22" applyFont="1" applyFill="1" applyBorder="1" applyAlignment="1">
      <alignment horizontal="right"/>
    </xf>
    <xf numFmtId="0" fontId="5" fillId="33" borderId="23" applyFont="1" applyFill="1" applyBorder="1" applyAlignment="1">
      <alignment horizontal="right"/>
    </xf>
    <xf numFmtId="0" fontId="5" fillId="33" borderId="24" applyFont="1" applyFill="1" applyBorder="1" applyAlignment="1">
      <alignment horizontal="right"/>
    </xf>
    <xf numFmtId="0" fontId="5" fillId="0" borderId="24" applyFont="1" applyFill="1" applyBorder="1" applyAlignment="1">
      <alignment horizontal="right"/>
    </xf>
    <xf numFmtId="0" fontId="23" fillId="0" borderId="0" applyFont="1" applyFill="1" applyBorder="1" applyAlignment="1">
      <alignment horizontal="center"/>
    </xf>
    <xf numFmtId="0" fontId="23" fillId="0" borderId="0" applyFont="1" applyFill="1" applyBorder="1" applyAlignment="1">
      <alignment horizontal="center"/>
    </xf>
    <xf numFmtId="1" fontId="5" fillId="0" borderId="0" applyNumberFormat="1" applyFont="1" applyFill="1" applyAlignment="1">
      <alignment horizontal="left"/>
    </xf>
    <xf numFmtId="0" fontId="40" fillId="30" borderId="0" applyFont="1" applyFill="1" applyAlignment="1">
      <alignment horizontal="right" vertical="center"/>
    </xf>
    <xf numFmtId="0" fontId="0" fillId="30" borderId="0" applyFont="1" applyFill="1" applyAlignment="1">
      <alignment horizontal="center" vertical="center"/>
    </xf>
    <xf numFmtId="166" fontId="24" fillId="0" borderId="0" applyNumberFormat="1" applyFont="1" applyFill="1" applyBorder="1" applyAlignment="1">
      <alignment horizontal="right"/>
    </xf>
    <xf numFmtId="0" fontId="0" fillId="0" borderId="0" applyFont="1" applyFill="1"/>
    <xf numFmtId="166" fontId="24" fillId="30" borderId="0" applyNumberFormat="1" applyFont="1" applyFill="1" applyBorder="1" applyAlignment="1">
      <alignment horizontal="center"/>
    </xf>
    <xf numFmtId="0" fontId="0" fillId="30" borderId="0" applyFont="1" applyFill="1"/>
    <xf numFmtId="0" fontId="40" fillId="30" borderId="0" applyFont="1" applyFill="1" applyAlignment="1">
      <alignment horizontal="center"/>
    </xf>
    <xf numFmtId="166" fontId="0" fillId="30" borderId="0" applyNumberFormat="1" applyFont="1" applyFill="1"/>
    <xf numFmtId="166" fontId="5" fillId="30" borderId="0" applyNumberFormat="1" applyFont="1" applyFill="1" applyAlignment="1">
      <alignment horizontal="left"/>
    </xf>
    <xf numFmtId="167" fontId="5" fillId="30" borderId="0" applyNumberFormat="1" applyFont="1" applyFill="1" applyAlignment="1">
      <alignment horizontal="left"/>
    </xf>
    <xf numFmtId="0" fontId="0" fillId="0" borderId="0" applyFont="1" applyFill="1" applyBorder="1"/>
    <xf numFmtId="0" fontId="51" fillId="30" borderId="0" applyFont="1" applyFill="1" applyBorder="1" applyAlignment="1">
      <alignment horizontal="centerContinuous"/>
    </xf>
    <xf numFmtId="166" fontId="89" fillId="0" borderId="0" applyNumberFormat="1" applyFont="1" applyFill="1"/>
    <xf numFmtId="0" fontId="54" fillId="0" borderId="0" applyFont="1" applyFill="1" applyAlignment="1">
      <alignment horizontal="right"/>
    </xf>
    <xf numFmtId="0" fontId="40" fillId="0" borderId="0" applyFont="1" applyFill="1"/>
    <xf numFmtId="0" fontId="40" fillId="0" borderId="0" applyFont="1" applyFill="1" applyBorder="1"/>
    <xf numFmtId="0" fontId="54" fillId="0" borderId="0" applyFont="1" applyFill="1" applyBorder="1" applyAlignment="1">
      <alignment horizontal="right" vertical="top"/>
    </xf>
    <xf numFmtId="0" fontId="28" fillId="0" borderId="12" applyFont="1" applyFill="1" applyBorder="1" applyAlignment="1">
      <alignment horizontal="center" wrapText="1"/>
    </xf>
    <xf numFmtId="0" fontId="28" fillId="0" borderId="14" applyFont="1" applyFill="1" applyBorder="1" applyAlignment="1">
      <alignment horizontal="center" wrapText="1"/>
    </xf>
    <xf numFmtId="0" fontId="84" fillId="0" borderId="0" applyFont="1" applyFill="1"/>
    <xf numFmtId="0" fontId="83" fillId="0" borderId="0" applyFont="1" applyFill="1" applyAlignment="1">
      <alignment horizontal="right"/>
    </xf>
    <xf numFmtId="0" fontId="50" fillId="0" borderId="0" applyFont="1" applyFill="1"/>
    <xf numFmtId="164" fontId="89" fillId="30" borderId="0" applyNumberFormat="1" applyFont="1" applyFill="1" applyAlignment="1">
      <alignment horizontal="left"/>
    </xf>
    <xf numFmtId="0" fontId="83" fillId="0" borderId="0" applyFont="1" applyFill="1"/>
    <xf numFmtId="0" fontId="44" fillId="0" borderId="0" applyFont="1" applyFill="1" applyAlignment="1">
      <alignment horizontal="left"/>
    </xf>
    <xf numFmtId="0" fontId="44" fillId="0" borderId="0" applyFont="1" applyFill="1" applyAlignment="1">
      <alignment horizontal="center"/>
    </xf>
    <xf numFmtId="0" fontId="89" fillId="0" borderId="0" applyFont="1" applyFill="1" applyBorder="1" applyAlignment="1">
      <alignment horizontal="left"/>
    </xf>
    <xf numFmtId="49" fontId="89" fillId="0" borderId="0" applyNumberFormat="1" applyFont="1" applyFill="1" applyAlignment="1">
      <alignment horizontal="left"/>
    </xf>
    <xf numFmtId="0" fontId="89" fillId="0" borderId="0" applyFont="1" applyFill="1" applyAlignment="1">
      <alignment horizontal="left"/>
    </xf>
    <xf numFmtId="49" fontId="89" fillId="0" borderId="0" applyNumberFormat="1" applyFont="1" applyFill="1"/>
    <xf numFmtId="16" fontId="89" fillId="0" borderId="0" applyNumberFormat="1" applyFont="1" applyFill="1" applyAlignment="1">
      <alignment horizontal="left"/>
    </xf>
    <xf numFmtId="0" fontId="89" fillId="0" borderId="0" applyFont="1" applyFill="1"/>
    <xf numFmtId="0" fontId="89" fillId="0" borderId="0" applyFont="1" applyFill="1" applyAlignment="1">
      <alignment horizontal="left" textRotation="90"/>
    </xf>
    <xf numFmtId="0" fontId="44" fillId="0" borderId="0" applyFont="1" applyFill="1" applyBorder="1" applyAlignment="1">
      <alignment horizontal="left"/>
    </xf>
    <xf numFmtId="16" fontId="83" fillId="30" borderId="0" applyNumberFormat="1" applyFont="1" applyFill="1" applyBorder="1" applyAlignment="1">
      <alignment horizontal="left" textRotation="90" wrapText="1"/>
    </xf>
    <xf numFmtId="166" fontId="34" fillId="30" borderId="0" applyNumberFormat="1" applyFont="1" applyFill="1" applyBorder="1" applyAlignment="1">
      <alignment horizontal="center"/>
    </xf>
    <xf numFmtId="166" fontId="89" fillId="0" borderId="0" applyNumberFormat="1" applyFont="1" applyFill="1" applyBorder="1" applyAlignment="1">
      <alignment horizontal="left"/>
    </xf>
    <xf numFmtId="166" fontId="34" fillId="0" borderId="0" applyNumberFormat="1" applyFont="1" applyFill="1" applyBorder="1" applyAlignment="1">
      <alignment horizontal="right"/>
    </xf>
    <xf numFmtId="0" fontId="89" fillId="0" borderId="0" applyFont="1" applyFill="1" applyAlignment="1">
      <alignment horizontal="center"/>
    </xf>
    <xf numFmtId="0" fontId="83" fillId="0" borderId="0" applyFont="1" applyFill="1"/>
    <xf numFmtId="0" fontId="35" fillId="0" borderId="0" applyFont="1" applyFill="1"/>
    <xf numFmtId="0" fontId="35" fillId="0" borderId="0" applyFont="1" applyFill="1"/>
    <xf numFmtId="0" fontId="0" fillId="0" borderId="0" applyFont="1" applyFill="1" applyBorder="1"/>
    <xf numFmtId="166" fontId="34" fillId="0" borderId="0" applyNumberFormat="1" applyFont="1" applyFill="1" applyBorder="1"/>
    <xf numFmtId="0" fontId="89" fillId="0" borderId="0" applyFont="1" applyFill="1"/>
    <xf numFmtId="0" fontId="36" fillId="0" borderId="0" applyFont="1" applyFill="1" applyAlignment="1">
      <alignment vertical="center"/>
    </xf>
    <xf numFmtId="0" fontId="0" fillId="0" borderId="0" applyFont="1" applyFill="1" applyBorder="1"/>
    <xf numFmtId="166" fontId="89" fillId="0" borderId="0" applyNumberFormat="1" applyFont="1" applyFill="1" applyBorder="1" applyAlignment="1">
      <alignment horizontal="center"/>
    </xf>
    <xf numFmtId="166" fontId="89" fillId="33" borderId="0" applyNumberFormat="1" applyFont="1" applyFill="1" applyBorder="1" applyAlignment="1">
      <alignment horizontal="center"/>
    </xf>
    <xf numFmtId="0" fontId="89" fillId="0" borderId="0" applyFont="1" applyFill="1" applyBorder="1"/>
    <xf numFmtId="2" fontId="89" fillId="33" borderId="0" applyNumberFormat="1" applyFont="1" applyFill="1" applyBorder="1" applyAlignment="1">
      <alignment horizontal="center"/>
    </xf>
    <xf numFmtId="2" fontId="89" fillId="0" borderId="0" applyNumberFormat="1" applyFont="1" applyFill="1" applyBorder="1" applyAlignment="1">
      <alignment horizontal="center"/>
    </xf>
    <xf numFmtId="0" fontId="89" fillId="0" borderId="0" applyFont="1" applyFill="1" applyBorder="1"/>
    <xf numFmtId="166" fontId="89" fillId="33" borderId="0" applyNumberFormat="1" applyFont="1" applyFill="1" applyBorder="1" applyAlignment="1">
      <alignment horizontal="center"/>
    </xf>
    <xf numFmtId="0" fontId="0" fillId="0" borderId="25" applyFont="1" applyFill="1" applyBorder="1"/>
    <xf numFmtId="0" fontId="89" fillId="0" borderId="0" applyFont="1" applyFill="1" applyBorder="1" applyAlignment="1">
      <alignment horizontal="right"/>
    </xf>
    <xf numFmtId="0" fontId="89" fillId="0" borderId="0" applyNumberFormat="1" applyFont="1" applyFill="1" applyBorder="1" applyAlignment="1">
      <alignment horizontal="center"/>
    </xf>
    <xf numFmtId="2" fontId="89" fillId="33" borderId="0" applyNumberFormat="1" applyFont="1" applyFill="1" applyBorder="1" applyAlignment="1">
      <alignment horizontal="center"/>
    </xf>
    <xf numFmtId="0" fontId="45" fillId="0" borderId="25" applyFont="1" applyFill="1" applyBorder="1" applyAlignment="1">
      <alignment horizontal="center"/>
    </xf>
    <xf numFmtId="0" fontId="39" fillId="30" borderId="0" applyFont="1" applyFill="1" applyAlignment="1">
      <alignment horizontal="left"/>
    </xf>
    <xf numFmtId="166" fontId="39" fillId="30" borderId="0" applyNumberFormat="1" applyFont="1" applyFill="1" applyAlignment="1">
      <alignment horizontal="left"/>
    </xf>
    <xf numFmtId="0" fontId="40" fillId="30" borderId="0" applyFont="1" applyFill="1" applyAlignment="1">
      <alignment horizontal="right"/>
    </xf>
    <xf numFmtId="17" fontId="40" fillId="30" borderId="0" applyNumberFormat="1" applyFont="1" applyFill="1" applyAlignment="1">
      <alignment horizontal="right"/>
    </xf>
    <xf numFmtId="166" fontId="40" fillId="30" borderId="0" applyNumberFormat="1" applyFont="1" applyFill="1" applyAlignment="1">
      <alignment horizontal="right"/>
    </xf>
    <xf numFmtId="0" fontId="40" fillId="30" borderId="0" applyFont="1" applyFill="1" applyAlignment="1">
      <alignment horizontal="left"/>
    </xf>
    <xf numFmtId="0" fontId="41" fillId="30" borderId="0" applyFont="1" applyFill="1" applyAlignment="1">
      <alignment horizontal="right"/>
    </xf>
    <xf numFmtId="0" fontId="0" fillId="0" borderId="0" applyFont="1" applyFill="1" applyAlignment="1">
      <alignment horizontal="right"/>
    </xf>
    <xf numFmtId="0" fontId="0" fillId="33" borderId="0" applyFont="1" applyFill="1"/>
    <xf numFmtId="0" fontId="54" fillId="30" borderId="0" applyFont="1" applyFill="1" applyBorder="1" applyAlignment="1">
      <alignment horizontal="right" vertical="top"/>
    </xf>
    <xf numFmtId="166" fontId="89" fillId="30" borderId="0" applyNumberFormat="1" applyFont="1" applyFill="1" applyBorder="1" applyAlignment="1">
      <alignment horizontal="center"/>
    </xf>
    <xf numFmtId="0" fontId="5" fillId="30" borderId="0" applyFont="1" applyFill="1" applyBorder="1" applyAlignment="1">
      <alignment horizontal="center"/>
    </xf>
    <xf numFmtId="0" fontId="89" fillId="30" borderId="0" applyFont="1" applyFill="1" applyBorder="1"/>
    <xf numFmtId="0" fontId="45" fillId="30" borderId="0" applyFont="1" applyFill="1" applyBorder="1" applyAlignment="1">
      <alignment horizontal="center"/>
    </xf>
    <xf numFmtId="0" fontId="42" fillId="0" borderId="0" applyFont="1" applyFill="1"/>
    <xf numFmtId="0" fontId="42" fillId="0" borderId="0" applyFont="1" applyFill="1" applyAlignment="1">
      <alignment horizontal="center"/>
    </xf>
    <xf numFmtId="0" fontId="42" fillId="30" borderId="0" applyFont="1" applyFill="1" applyBorder="1"/>
    <xf numFmtId="0" fontId="0" fillId="33" borderId="0" applyFont="1" applyFill="1" applyBorder="1"/>
    <xf numFmtId="166" fontId="0" fillId="33" borderId="0" applyNumberFormat="1" applyFont="1" applyFill="1" applyBorder="1"/>
    <xf numFmtId="0" fontId="0" fillId="0" borderId="0" applyFont="1" applyFill="1" applyAlignment="1">
      <alignment vertical="center"/>
    </xf>
    <xf numFmtId="166" fontId="89" fillId="30" borderId="0" applyNumberFormat="1" applyFont="1" applyFill="1" applyAlignment="1">
      <alignment horizontal="center"/>
    </xf>
    <xf numFmtId="166" fontId="89" fillId="30" borderId="0" applyNumberFormat="1" applyFont="1" applyFill="1" applyBorder="1" applyAlignment="1">
      <alignment horizontal="center"/>
    </xf>
    <xf numFmtId="166" fontId="89" fillId="30" borderId="0" applyNumberFormat="1" applyFont="1" applyFill="1" applyAlignment="1">
      <alignment horizontal="center"/>
    </xf>
    <xf numFmtId="0" fontId="0" fillId="33" borderId="0" applyFont="1" applyFill="1" applyBorder="1"/>
    <xf numFmtId="0" fontId="45" fillId="30" borderId="0" applyFont="1" applyFill="1" applyAlignment="1">
      <alignment horizontal="left"/>
    </xf>
    <xf numFmtId="0" fontId="16" fillId="30" borderId="0" applyFont="1" applyFill="1"/>
    <xf numFmtId="0" fontId="89" fillId="30" borderId="0" applyFont="1" applyFill="1" applyAlignment="1">
      <alignment horizontal="left"/>
    </xf>
    <xf numFmtId="0" fontId="0" fillId="30" borderId="0" applyFont="1" applyFill="1" applyAlignment="1">
      <alignment horizontal="left"/>
    </xf>
    <xf numFmtId="0" fontId="89" fillId="30" borderId="0" applyFont="1" applyFill="1"/>
    <xf numFmtId="0" fontId="83" fillId="30" borderId="0" applyFont="1" applyFill="1" applyBorder="1" applyAlignment="1">
      <alignment horizontal="left" vertical="top" wrapText="1"/>
    </xf>
    <xf numFmtId="17" fontId="5" fillId="33" borderId="0" applyNumberFormat="1" applyFont="1" applyFill="1" applyAlignment="1">
      <alignment horizontal="left"/>
    </xf>
    <xf numFmtId="166" fontId="0" fillId="33" borderId="0" applyNumberFormat="1" applyFont="1" applyFill="1" applyBorder="1" applyAlignment="1">
      <alignment horizontal="right"/>
    </xf>
    <xf numFmtId="2" fontId="0" fillId="33" borderId="0" applyNumberFormat="1" applyFont="1" applyFill="1" applyBorder="1" applyAlignment="1">
      <alignment horizontal="right"/>
    </xf>
    <xf numFmtId="2" fontId="0" fillId="33" borderId="0" applyNumberFormat="1" applyFont="1" applyFill="1" applyBorder="1"/>
    <xf numFmtId="0" fontId="45" fillId="0" borderId="0" applyFont="1" applyFill="1" applyAlignment="1">
      <alignment horizontal="right"/>
    </xf>
    <xf numFmtId="169" fontId="40" fillId="0" borderId="0" applyNumberFormat="1" applyFont="1" applyFill="1"/>
    <xf numFmtId="17" fontId="40" fillId="0" borderId="0" applyNumberFormat="1" applyFont="1" applyFill="1" applyAlignment="1">
      <alignment horizontal="right"/>
    </xf>
    <xf numFmtId="166" fontId="40" fillId="0" borderId="0" applyNumberFormat="1" applyFont="1" applyFill="1" applyAlignment="1">
      <alignment horizontal="right"/>
    </xf>
    <xf numFmtId="0" fontId="45" fillId="0" borderId="0" applyFont="1" applyFill="1" applyAlignment="1">
      <alignment horizontal="left"/>
    </xf>
    <xf numFmtId="166" fontId="40" fillId="0" borderId="0" applyNumberFormat="1" applyFont="1" applyFill="1"/>
    <xf numFmtId="167" fontId="5" fillId="33" borderId="0" applyNumberFormat="1" applyFont="1" applyFill="1" applyAlignment="1">
      <alignment horizontal="left"/>
    </xf>
    <xf numFmtId="0" fontId="42" fillId="30" borderId="0" applyFont="1" applyFill="1" applyBorder="1" applyAlignment="1">
      <alignment horizontal="center"/>
    </xf>
    <xf numFmtId="0" fontId="51" fillId="0" borderId="0" applyFont="1" applyFill="1" applyAlignment="1">
      <alignment horizontal="centerContinuous"/>
    </xf>
    <xf numFmtId="0" fontId="5" fillId="0" borderId="0" applyFont="1" applyFill="1" applyBorder="1" applyAlignment="1">
      <alignment horizontal="right"/>
    </xf>
    <xf numFmtId="2" fontId="89" fillId="33" borderId="0" applyNumberFormat="1" applyFont="1" applyFill="1" applyBorder="1" applyAlignment="1">
      <alignment horizontal="center"/>
    </xf>
    <xf numFmtId="166" fontId="89" fillId="33" borderId="0" applyNumberFormat="1" applyFont="1" applyFill="1" applyBorder="1" applyAlignment="1">
      <alignment horizontal="center"/>
    </xf>
    <xf numFmtId="2" fontId="89" fillId="0" borderId="0" applyNumberFormat="1" applyFont="1" applyFill="1" applyBorder="1" applyAlignment="1">
      <alignment horizontal="center"/>
    </xf>
    <xf numFmtId="166" fontId="89" fillId="0" borderId="0" applyNumberFormat="1" applyFont="1" applyFill="1" applyBorder="1" applyAlignment="1">
      <alignment horizontal="center"/>
    </xf>
    <xf numFmtId="166" fontId="89" fillId="30" borderId="0" applyNumberFormat="1" applyFont="1" applyFill="1" applyBorder="1" applyAlignment="1">
      <alignment horizontal="center"/>
    </xf>
    <xf numFmtId="0" fontId="89" fillId="30" borderId="0" applyFont="1" applyFill="1" applyBorder="1"/>
    <xf numFmtId="166" fontId="89" fillId="0" borderId="0" applyNumberFormat="1" applyFont="1" applyFill="1"/>
    <xf numFmtId="2" fontId="0" fillId="0" borderId="0" applyNumberFormat="1" applyFont="1" applyFill="1" applyBorder="1" applyAlignment="1">
      <alignment horizontal="center"/>
    </xf>
    <xf numFmtId="0" fontId="40" fillId="30" borderId="0" applyFont="1" applyFill="1" applyBorder="1" applyAlignment="1">
      <alignment horizontal="right" vertical="center"/>
    </xf>
    <xf numFmtId="166" fontId="0" fillId="0" borderId="0" applyNumberFormat="1" applyFont="1" applyFill="1" applyBorder="1"/>
    <xf numFmtId="17" fontId="50" fillId="0" borderId="0" applyNumberFormat="1" applyFont="1" applyFill="1" applyAlignment="1">
      <alignment horizontal="right"/>
    </xf>
    <xf numFmtId="0" fontId="44" fillId="0" borderId="0" applyFont="1" applyFill="1"/>
    <xf numFmtId="166" fontId="0" fillId="0" borderId="0" applyNumberFormat="1" applyFont="1" applyFill="1" applyBorder="1" applyAlignment="1">
      <alignment horizontal="right"/>
    </xf>
    <xf numFmtId="2" fontId="0" fillId="0" borderId="0" applyNumberFormat="1" applyFont="1" applyFill="1" applyBorder="1" applyAlignment="1">
      <alignment horizontal="right"/>
    </xf>
    <xf numFmtId="166" fontId="89" fillId="0" borderId="0" applyNumberFormat="1" applyFont="1" applyFill="1" applyBorder="1"/>
    <xf numFmtId="2" fontId="89" fillId="0" borderId="0" applyNumberFormat="1" applyFont="1" applyFill="1" applyBorder="1"/>
    <xf numFmtId="0" fontId="46" fillId="0" borderId="0" applyFont="1" applyFill="1" applyBorder="1" applyAlignment="1">
      <alignment vertical="center"/>
    </xf>
    <xf numFmtId="0" fontId="40" fillId="0" borderId="0" applyFont="1" applyFill="1" applyAlignment="1">
      <alignment horizontal="right"/>
    </xf>
    <xf numFmtId="0" fontId="41" fillId="0" borderId="0" applyFont="1" applyFill="1" applyAlignment="1">
      <alignment horizontal="right"/>
    </xf>
    <xf numFmtId="0" fontId="0" fillId="0" borderId="0" applyFont="1" applyFill="1" applyAlignment="1">
      <alignment horizontal="right" vertical="center"/>
    </xf>
    <xf numFmtId="0" fontId="45" fillId="0" borderId="0" applyFont="1" applyFill="1"/>
    <xf numFmtId="0" fontId="50" fillId="0" borderId="0" applyFont="1" applyFill="1" applyAlignment="1">
      <alignment horizontal="right" vertical="center"/>
    </xf>
    <xf numFmtId="0" fontId="45" fillId="33" borderId="0" applyFont="1" applyFill="1" applyAlignment="1">
      <alignment horizontal="right"/>
    </xf>
    <xf numFmtId="0" fontId="45" fillId="33" borderId="0" applyFont="1" applyFill="1" applyAlignment="1">
      <alignment horizontal="left"/>
    </xf>
    <xf numFmtId="0" fontId="83" fillId="30" borderId="0" applyFont="1" applyFill="1" applyAlignment="1">
      <alignment horizontal="center"/>
    </xf>
    <xf numFmtId="166" fontId="89" fillId="30" borderId="0" applyNumberFormat="1" applyFont="1" applyFill="1" applyAlignment="1">
      <alignment horizontal="right"/>
    </xf>
    <xf numFmtId="0" fontId="51" fillId="30" borderId="0" applyFont="1" applyFill="1" applyAlignment="1">
      <alignment horizontal="right" vertical="center"/>
    </xf>
    <xf numFmtId="0" fontId="89" fillId="0" borderId="0" applyFont="1" applyFill="1" applyBorder="1"/>
    <xf numFmtId="16" fontId="89" fillId="0" borderId="0" applyNumberFormat="1" applyFont="1" applyFill="1" applyBorder="1"/>
    <xf numFmtId="165" fontId="0" fillId="0" borderId="0" applyNumberFormat="1" applyFont="1" applyFill="1"/>
    <xf numFmtId="16" fontId="44" fillId="0" borderId="0" applyNumberFormat="1" applyFont="1" applyFill="1" applyAlignment="1">
      <alignment horizontal="left"/>
    </xf>
    <xf numFmtId="166" fontId="0" fillId="0" borderId="0" applyNumberFormat="1" applyFont="1" applyFill="1" applyBorder="1"/>
    <xf numFmtId="166" fontId="0" fillId="33" borderId="0" applyNumberFormat="1" applyFont="1" applyFill="1" applyBorder="1"/>
    <xf numFmtId="0" fontId="54" fillId="30" borderId="0" applyFont="1" applyFill="1" applyAlignment="1">
      <alignment horizontal="right"/>
    </xf>
    <xf numFmtId="0" fontId="0" fillId="0" borderId="0" applyFont="1" applyFill="1" applyBorder="1" applyAlignment="1">
      <alignment horizontal="left" vertical="center"/>
    </xf>
    <xf numFmtId="0" fontId="45" fillId="0" borderId="0" applyFont="1" applyFill="1" applyBorder="1" applyAlignment="1">
      <alignment horizontal="center" vertical="center"/>
    </xf>
    <xf numFmtId="0" fontId="0" fillId="0" borderId="0" applyFont="1" applyFill="1" applyBorder="1" applyAlignment="1">
      <alignment horizontal="left" vertical="center"/>
    </xf>
    <xf numFmtId="0" fontId="89" fillId="0" borderId="19" applyFont="1" applyFill="1" applyBorder="1"/>
    <xf numFmtId="0" fontId="40" fillId="0" borderId="0" applyFont="1" applyFill="1" applyAlignment="1">
      <alignment horizontal="right"/>
    </xf>
    <xf numFmtId="2" fontId="0" fillId="0" borderId="0" applyNumberFormat="1" applyFont="1" applyFill="1" applyBorder="1"/>
    <xf numFmtId="166" fontId="45" fillId="0" borderId="0" applyNumberFormat="1" applyFont="1" applyFill="1" applyAlignment="1">
      <alignment horizontal="right"/>
    </xf>
    <xf numFmtId="0" fontId="54" fillId="33" borderId="0" applyFont="1" applyFill="1" applyAlignment="1">
      <alignment horizontal="right"/>
    </xf>
    <xf numFmtId="0" fontId="40" fillId="33" borderId="0" applyFont="1" applyFill="1" applyAlignment="1">
      <alignment horizontal="right"/>
    </xf>
    <xf numFmtId="166" fontId="45" fillId="0" borderId="0" applyNumberFormat="1" applyFont="1" applyFill="1"/>
    <xf numFmtId="169" fontId="45" fillId="0" borderId="0" applyNumberFormat="1" applyFont="1" applyFill="1"/>
    <xf numFmtId="17" fontId="45" fillId="0" borderId="0" applyNumberFormat="1" applyFont="1" applyFill="1" applyAlignment="1">
      <alignment horizontal="right"/>
    </xf>
    <xf numFmtId="166" fontId="45" fillId="0" borderId="0" applyNumberFormat="1" applyFont="1" applyFill="1" applyAlignment="1">
      <alignment horizontal="center" vertical="center"/>
    </xf>
    <xf numFmtId="0" fontId="45" fillId="0" borderId="0" applyFont="1" applyFill="1" applyAlignment="1">
      <alignment horizontal="center" vertical="center"/>
    </xf>
    <xf numFmtId="2" fontId="45" fillId="0" borderId="0" applyNumberFormat="1" applyFont="1" applyFill="1" applyAlignment="1">
      <alignment horizontal="center" vertical="center"/>
    </xf>
    <xf numFmtId="166" fontId="45" fillId="33" borderId="0" applyNumberFormat="1" applyFont="1" applyFill="1" applyAlignment="1">
      <alignment horizontal="center" vertical="center"/>
    </xf>
    <xf numFmtId="0" fontId="45" fillId="33" borderId="0" applyFont="1" applyFill="1" applyAlignment="1">
      <alignment horizontal="center" vertical="center"/>
    </xf>
    <xf numFmtId="2" fontId="45" fillId="33" borderId="0" applyNumberFormat="1" applyFont="1" applyFill="1" applyAlignment="1">
      <alignment horizontal="center" vertical="center"/>
    </xf>
    <xf numFmtId="0" fontId="0" fillId="0" borderId="0" applyFont="1" applyFill="1"/>
    <xf numFmtId="0" fontId="89" fillId="30" borderId="0" applyFont="1" applyFill="1"/>
    <xf numFmtId="49" fontId="0" fillId="0" borderId="0" applyNumberFormat="1" applyFont="1" applyFill="1" applyBorder="1" applyAlignment="1">
      <alignment horizontal="left" vertical="center"/>
    </xf>
    <xf numFmtId="49" fontId="0" fillId="0" borderId="0" applyNumberFormat="1" applyFont="1" applyFill="1"/>
    <xf numFmtId="0" fontId="44" fillId="30" borderId="0" applyFont="1" applyFill="1" applyAlignment="1">
      <alignment horizontal="center"/>
    </xf>
    <xf numFmtId="0" fontId="83" fillId="0" borderId="0" applyFont="1" applyFill="1"/>
    <xf numFmtId="0" fontId="44" fillId="0" borderId="0" applyFont="1" applyFill="1" applyAlignment="1">
      <alignment horizontal="left"/>
    </xf>
    <xf numFmtId="0" fontId="44" fillId="0" borderId="0" applyFont="1" applyFill="1" applyAlignment="1">
      <alignment horizontal="center"/>
    </xf>
    <xf numFmtId="0" fontId="83" fillId="0" borderId="0" applyFont="1" applyFill="1" applyAlignment="1">
      <alignment horizontal="right"/>
    </xf>
    <xf numFmtId="0" fontId="44" fillId="0" borderId="0" applyFont="1" applyFill="1" applyBorder="1" applyAlignment="1">
      <alignment horizontal="left"/>
    </xf>
    <xf numFmtId="16" fontId="83" fillId="30" borderId="0" applyNumberFormat="1" applyFont="1" applyFill="1" applyBorder="1" applyAlignment="1">
      <alignment horizontal="left" textRotation="90" wrapText="1"/>
    </xf>
    <xf numFmtId="0" fontId="83" fillId="0" borderId="0" applyFont="1" applyFill="1"/>
    <xf numFmtId="164" fontId="89" fillId="30" borderId="0" applyNumberFormat="1" applyFont="1" applyFill="1"/>
    <xf numFmtId="0" fontId="83" fillId="0" borderId="0" applyFont="1" applyFill="1" applyBorder="1" applyAlignment="1">
      <alignment horizontal="left" vertical="top" wrapText="1"/>
    </xf>
    <xf numFmtId="166" fontId="89" fillId="0" borderId="0" applyNumberFormat="1" applyFont="1" applyFill="1" applyBorder="1" applyAlignment="1">
      <alignment horizontal="center"/>
    </xf>
    <xf numFmtId="166" fontId="89" fillId="0" borderId="25" applyNumberFormat="1" applyFont="1" applyFill="1" applyBorder="1" applyAlignment="1">
      <alignment horizontal="center"/>
    </xf>
    <xf numFmtId="2" fontId="89" fillId="0" borderId="0" applyNumberFormat="1" applyFont="1" applyFill="1" applyBorder="1" applyAlignment="1">
      <alignment horizontal="center"/>
    </xf>
    <xf numFmtId="166" fontId="0" fillId="0" borderId="0" applyNumberFormat="1" applyFont="1" applyFill="1" applyBorder="1" applyAlignment="1">
      <alignment horizontal="center"/>
    </xf>
    <xf numFmtId="2" fontId="89" fillId="0" borderId="0" applyNumberFormat="1" applyFont="1" applyFill="1"/>
    <xf numFmtId="166" fontId="0" fillId="34" borderId="0" applyNumberFormat="1" applyFont="1" applyFill="1" applyBorder="1" applyAlignment="1">
      <alignment horizontal="right"/>
    </xf>
    <xf numFmtId="2" fontId="0" fillId="34" borderId="0" applyNumberFormat="1" applyFont="1" applyFill="1" applyBorder="1" applyAlignment="1">
      <alignment horizontal="right"/>
    </xf>
    <xf numFmtId="0" fontId="50" fillId="30" borderId="0" applyFont="1" applyFill="1" applyAlignment="1">
      <alignment horizontal="left"/>
    </xf>
    <xf numFmtId="0" fontId="89" fillId="0" borderId="0" applyFont="1" applyFill="1" applyBorder="1"/>
    <xf numFmtId="0" fontId="27" fillId="0" borderId="0" applyFont="1" applyFill="1"/>
    <xf numFmtId="0" fontId="44" fillId="30" borderId="0" applyFont="1" applyFill="1" applyAlignment="1">
      <alignment horizontal="right"/>
    </xf>
    <xf numFmtId="0" fontId="44" fillId="33" borderId="0" applyFont="1" applyFill="1" applyBorder="1" applyAlignment="1">
      <alignment horizontal="right"/>
    </xf>
    <xf numFmtId="0" fontId="89" fillId="0" borderId="0" applyFont="1" applyFill="1"/>
    <xf numFmtId="0" fontId="0" fillId="0" borderId="0" applyFont="1" applyFill="1" applyAlignment="1">
      <alignment horizontal="center"/>
    </xf>
    <xf numFmtId="0" fontId="0" fillId="0" borderId="0" applyFont="1" applyFill="1" applyBorder="1"/>
    <xf numFmtId="0" fontId="0" fillId="0" borderId="0" applyFont="1" applyFill="1" applyBorder="1" applyAlignment="1">
      <alignment horizontal="right"/>
    </xf>
    <xf numFmtId="0" fontId="0" fillId="0" borderId="0" applyNumberFormat="1" applyFont="1" applyFill="1" applyBorder="1" applyAlignment="1">
      <alignment horizontal="center"/>
    </xf>
    <xf numFmtId="166" fontId="89" fillId="33" borderId="0" applyNumberFormat="1" applyFont="1" applyFill="1" applyBorder="1" applyAlignment="1">
      <alignment horizontal="center"/>
    </xf>
    <xf numFmtId="2" fontId="89" fillId="33" borderId="0" applyNumberFormat="1" applyFont="1" applyFill="1" applyBorder="1" applyAlignment="1">
      <alignment horizontal="center"/>
    </xf>
    <xf numFmtId="0" fontId="44" fillId="30" borderId="0" applyFont="1" applyFill="1" applyBorder="1"/>
    <xf numFmtId="0" fontId="45" fillId="0" borderId="0" applyFont="1" applyFill="1" applyAlignment="1">
      <alignment horizontal="centerContinuous"/>
    </xf>
    <xf numFmtId="0" fontId="51" fillId="0" borderId="0" applyFont="1" applyFill="1" applyAlignment="1">
      <alignment horizontal="right"/>
    </xf>
    <xf numFmtId="0" fontId="0" fillId="0" borderId="0" applyFont="1" applyFill="1" applyBorder="1" applyAlignment="1">
      <alignment horizontal="center"/>
    </xf>
    <xf numFmtId="0" fontId="0" fillId="35" borderId="0" applyFont="1" applyFill="1" applyBorder="1"/>
    <xf numFmtId="0" fontId="0" fillId="35" borderId="0" applyFont="1" applyFill="1"/>
    <xf numFmtId="0" fontId="46" fillId="0" borderId="0" applyFont="1" applyFill="1" applyBorder="1" applyAlignment="1">
      <alignment vertical="center"/>
    </xf>
    <xf numFmtId="166" fontId="0" fillId="0" borderId="26" applyNumberFormat="1" applyFont="1" applyFill="1" applyBorder="1"/>
    <xf numFmtId="166" fontId="0" fillId="0" borderId="27" applyNumberFormat="1" applyFont="1" applyFill="1" applyBorder="1"/>
    <xf numFmtId="166" fontId="0" fillId="33" borderId="28" applyNumberFormat="1" applyFont="1" applyFill="1" applyBorder="1"/>
    <xf numFmtId="166" fontId="0" fillId="33" borderId="29" applyNumberFormat="1" applyFont="1" applyFill="1" applyBorder="1"/>
    <xf numFmtId="166" fontId="0" fillId="0" borderId="28" applyNumberFormat="1" applyFont="1" applyFill="1" applyBorder="1"/>
    <xf numFmtId="166" fontId="0" fillId="0" borderId="29" applyNumberFormat="1" applyFont="1" applyFill="1" applyBorder="1"/>
    <xf numFmtId="166" fontId="0" fillId="33" borderId="30" applyNumberFormat="1" applyFont="1" applyFill="1" applyBorder="1"/>
    <xf numFmtId="166" fontId="0" fillId="33" borderId="31" applyNumberFormat="1" applyFont="1" applyFill="1" applyBorder="1"/>
    <xf numFmtId="166" fontId="0" fillId="0" borderId="32" applyNumberFormat="1" applyFont="1" applyFill="1" applyBorder="1"/>
    <xf numFmtId="166" fontId="0" fillId="0" borderId="27" applyNumberFormat="1" applyFont="1" applyFill="1" applyBorder="1"/>
    <xf numFmtId="166" fontId="0" fillId="33" borderId="29" applyNumberFormat="1" applyFont="1" applyFill="1" applyBorder="1"/>
    <xf numFmtId="166" fontId="0" fillId="0" borderId="29" applyNumberFormat="1" applyFont="1" applyFill="1" applyBorder="1"/>
    <xf numFmtId="166" fontId="0" fillId="33" borderId="33" applyNumberFormat="1" applyFont="1" applyFill="1" applyBorder="1"/>
    <xf numFmtId="166" fontId="0" fillId="33" borderId="31" applyNumberFormat="1" applyFont="1" applyFill="1" applyBorder="1"/>
    <xf numFmtId="0" fontId="40" fillId="0" borderId="0" applyFont="1" applyFill="1" applyBorder="1" applyAlignment="1">
      <alignment horizontal="right" vertical="center"/>
    </xf>
    <xf numFmtId="39" fontId="0" fillId="0" borderId="26" applyNumberFormat="1" applyFont="1" applyFill="1" applyBorder="1"/>
    <xf numFmtId="39" fontId="0" fillId="33" borderId="28" applyNumberFormat="1" applyFont="1" applyFill="1" applyBorder="1"/>
    <xf numFmtId="39" fontId="0" fillId="0" borderId="28" applyNumberFormat="1" applyFont="1" applyFill="1" applyBorder="1"/>
    <xf numFmtId="39" fontId="0" fillId="33" borderId="30" applyNumberFormat="1" applyFont="1" applyFill="1" applyBorder="1"/>
    <xf numFmtId="0" fontId="44" fillId="0" borderId="7" applyFont="1" applyFill="1" applyBorder="1" applyAlignment="1">
      <alignment horizontal="center" wrapText="1"/>
    </xf>
    <xf numFmtId="0" fontId="0" fillId="33" borderId="32" applyFont="1" applyFill="1" applyBorder="1"/>
    <xf numFmtId="0" fontId="0" fillId="33" borderId="32" applyFont="1" applyFill="1" applyBorder="1"/>
    <xf numFmtId="0" fontId="0" fillId="33" borderId="33" applyFont="1" applyFill="1" applyBorder="1"/>
    <xf numFmtId="0" fontId="44" fillId="0" borderId="7" applyFont="1" applyFill="1" applyBorder="1" applyAlignment="1">
      <alignment horizontal="center"/>
    </xf>
    <xf numFmtId="1" fontId="0" fillId="33" borderId="7" applyNumberFormat="1" applyFont="1" applyFill="1" applyBorder="1"/>
    <xf numFmtId="0" fontId="58" fillId="33" borderId="0" applyFont="1" applyFill="1" applyBorder="1" applyAlignment="1">
      <alignment horizontal="right"/>
    </xf>
    <xf numFmtId="0" fontId="5" fillId="0" borderId="23" applyFont="1" applyFill="1" applyBorder="1" applyAlignment="1">
      <alignment horizontal="right"/>
    </xf>
    <xf numFmtId="0" fontId="55" fillId="0" borderId="26" applyFont="1" applyFill="1" applyBorder="1" applyAlignment="1">
      <alignment vertical="center"/>
    </xf>
    <xf numFmtId="0" fontId="89" fillId="0" borderId="32" applyFont="1" applyFill="1" applyBorder="1" applyAlignment="1">
      <alignment vertical="center"/>
    </xf>
    <xf numFmtId="0" fontId="55" fillId="0" borderId="32" applyFont="1" applyFill="1" applyBorder="1" applyAlignment="1">
      <alignment vertical="center"/>
    </xf>
    <xf numFmtId="0" fontId="55" fillId="0" borderId="27" applyFont="1" applyFill="1" applyBorder="1" applyAlignment="1">
      <alignment vertical="center"/>
    </xf>
    <xf numFmtId="0" fontId="42" fillId="0" borderId="30" applyFont="1" applyFill="1" applyBorder="1" applyAlignment="1">
      <alignment horizontal="center"/>
    </xf>
    <xf numFmtId="0" fontId="42" fillId="0" borderId="33" applyFont="1" applyFill="1" applyBorder="1" applyAlignment="1">
      <alignment horizontal="center"/>
    </xf>
    <xf numFmtId="0" fontId="42" fillId="0" borderId="31" applyFont="1" applyFill="1" applyBorder="1" applyAlignment="1">
      <alignment horizontal="center"/>
    </xf>
    <xf numFmtId="166" fontId="89" fillId="33" borderId="28" applyNumberFormat="1" applyFont="1" applyFill="1" applyBorder="1" applyAlignment="1">
      <alignment horizontal="center"/>
    </xf>
    <xf numFmtId="166" fontId="89" fillId="33" borderId="29" applyNumberFormat="1" applyFont="1" applyFill="1" applyBorder="1" applyAlignment="1">
      <alignment horizontal="center"/>
    </xf>
    <xf numFmtId="166" fontId="89" fillId="33" borderId="30" applyNumberFormat="1" applyFont="1" applyFill="1" applyBorder="1" applyAlignment="1">
      <alignment horizontal="center"/>
    </xf>
    <xf numFmtId="166" fontId="89" fillId="33" borderId="33" applyNumberFormat="1" applyFont="1" applyFill="1" applyBorder="1" applyAlignment="1">
      <alignment horizontal="center"/>
    </xf>
    <xf numFmtId="166" fontId="89" fillId="33" borderId="31" applyNumberFormat="1" applyFont="1" applyFill="1" applyBorder="1" applyAlignment="1">
      <alignment horizontal="center"/>
    </xf>
    <xf numFmtId="2" fontId="89" fillId="33" borderId="28" applyNumberFormat="1" applyFont="1" applyFill="1" applyBorder="1" applyAlignment="1">
      <alignment horizontal="center"/>
    </xf>
    <xf numFmtId="2" fontId="89" fillId="33" borderId="29" applyNumberFormat="1" applyFont="1" applyFill="1" applyBorder="1" applyAlignment="1">
      <alignment horizontal="center"/>
    </xf>
    <xf numFmtId="0" fontId="44" fillId="33" borderId="34" applyFont="1" applyFill="1" applyBorder="1"/>
    <xf numFmtId="0" fontId="44" fillId="33" borderId="35" applyFont="1" applyFill="1" applyBorder="1"/>
    <xf numFmtId="0" fontId="44" fillId="33" borderId="36" applyFont="1" applyFill="1" applyBorder="1"/>
    <xf numFmtId="0" fontId="63" fillId="35" borderId="0" applyFont="1" applyFill="1"/>
    <xf numFmtId="168" fontId="63" fillId="35" borderId="0" applyNumberFormat="1" applyFont="1" applyFill="1"/>
    <xf numFmtId="0" fontId="20" fillId="0" borderId="7" applyFont="1" applyFill="1" applyBorder="1" applyAlignment="1">
      <alignment horizontal="center"/>
    </xf>
    <xf numFmtId="0" fontId="5" fillId="0" borderId="26" applyFont="1" applyFill="1" applyBorder="1" applyAlignment="1">
      <alignment horizontal="center"/>
    </xf>
    <xf numFmtId="0" fontId="5" fillId="0" borderId="27" applyFont="1" applyFill="1" applyBorder="1" applyAlignment="1">
      <alignment horizontal="center"/>
    </xf>
    <xf numFmtId="0" fontId="5" fillId="33" borderId="28" applyFont="1" applyFill="1" applyBorder="1" applyAlignment="1">
      <alignment horizontal="center"/>
    </xf>
    <xf numFmtId="0" fontId="5" fillId="33" borderId="29" applyFont="1" applyFill="1" applyBorder="1" applyAlignment="1">
      <alignment horizontal="center"/>
    </xf>
    <xf numFmtId="0" fontId="5" fillId="0" borderId="28" applyFont="1" applyFill="1" applyBorder="1" applyAlignment="1">
      <alignment horizontal="center"/>
    </xf>
    <xf numFmtId="0" fontId="5" fillId="0" borderId="29" applyFont="1" applyFill="1" applyBorder="1" applyAlignment="1">
      <alignment horizontal="center"/>
    </xf>
    <xf numFmtId="0" fontId="5" fillId="33" borderId="30" applyFont="1" applyFill="1" applyBorder="1" applyAlignment="1">
      <alignment horizontal="center"/>
    </xf>
    <xf numFmtId="0" fontId="5" fillId="33" borderId="31" applyFont="1" applyFill="1" applyBorder="1" applyAlignment="1">
      <alignment horizontal="center"/>
    </xf>
    <xf numFmtId="3" fontId="0" fillId="0" borderId="37" applyNumberFormat="1" applyFont="1" applyFill="1" applyBorder="1"/>
    <xf numFmtId="3" fontId="89" fillId="33" borderId="38" applyNumberFormat="1" applyFont="1" applyFill="1" applyBorder="1"/>
    <xf numFmtId="3" fontId="0" fillId="0" borderId="38" applyNumberFormat="1" applyFont="1" applyFill="1" applyBorder="1"/>
    <xf numFmtId="3" fontId="89" fillId="33" borderId="39" applyNumberFormat="1" applyFont="1" applyFill="1" applyBorder="1"/>
    <xf numFmtId="0" fontId="44" fillId="0" borderId="7" applyFont="1" applyFill="1" applyBorder="1"/>
    <xf numFmtId="0" fontId="0" fillId="0" borderId="0" applyFont="1" applyFill="1" applyBorder="1" applyAlignment="1">
      <alignment horizontal="left"/>
    </xf>
    <xf numFmtId="0" fontId="44" fillId="0" borderId="37" applyFont="1" applyFill="1" applyBorder="1" applyAlignment="1">
      <alignment horizontal="center"/>
    </xf>
    <xf numFmtId="0" fontId="44" fillId="0" borderId="37" applyFont="1" applyFill="1" applyBorder="1"/>
    <xf numFmtId="0" fontId="0" fillId="30" borderId="37" applyFont="1" applyFill="1" applyBorder="1" applyAlignment="1">
      <alignment horizontal="left"/>
    </xf>
    <xf numFmtId="0" fontId="0" fillId="30" borderId="38" applyFont="1" applyFill="1" applyBorder="1" applyAlignment="1">
      <alignment horizontal="left"/>
    </xf>
    <xf numFmtId="0" fontId="0" fillId="30" borderId="39" applyFont="1" applyFill="1" applyBorder="1" applyAlignment="1">
      <alignment horizontal="left"/>
    </xf>
    <xf numFmtId="0" fontId="0" fillId="0" borderId="37" applyFont="1" applyFill="1" applyBorder="1" applyAlignment="1">
      <alignment horizontal="left"/>
    </xf>
    <xf numFmtId="0" fontId="0" fillId="33" borderId="38" applyFont="1" applyFill="1" applyBorder="1" applyAlignment="1">
      <alignment horizontal="left"/>
    </xf>
    <xf numFmtId="0" fontId="0" fillId="0" borderId="38" applyFont="1" applyFill="1" applyBorder="1" applyAlignment="1">
      <alignment horizontal="left"/>
    </xf>
    <xf numFmtId="0" fontId="0" fillId="33" borderId="39" applyFont="1" applyFill="1" applyBorder="1" applyAlignment="1">
      <alignment horizontal="left"/>
    </xf>
    <xf numFmtId="166" fontId="0" fillId="0" borderId="26" applyNumberFormat="1" applyFont="1" applyFill="1" applyBorder="1" applyAlignment="1">
      <alignment horizontal="right"/>
    </xf>
    <xf numFmtId="166" fontId="0" fillId="0" borderId="32" applyNumberFormat="1" applyFont="1" applyFill="1" applyBorder="1" applyAlignment="1">
      <alignment horizontal="right"/>
    </xf>
    <xf numFmtId="166" fontId="0" fillId="0" borderId="27" applyNumberFormat="1" applyFont="1" applyFill="1" applyBorder="1" applyAlignment="1">
      <alignment horizontal="right"/>
    </xf>
    <xf numFmtId="166" fontId="0" fillId="33" borderId="28" applyNumberFormat="1" applyFont="1" applyFill="1" applyBorder="1" applyAlignment="1">
      <alignment horizontal="right"/>
    </xf>
    <xf numFmtId="166" fontId="0" fillId="33" borderId="29" applyNumberFormat="1" applyFont="1" applyFill="1" applyBorder="1" applyAlignment="1">
      <alignment horizontal="right"/>
    </xf>
    <xf numFmtId="166" fontId="0" fillId="0" borderId="28" applyNumberFormat="1" applyFont="1" applyFill="1" applyBorder="1" applyAlignment="1">
      <alignment horizontal="right"/>
    </xf>
    <xf numFmtId="166" fontId="0" fillId="0" borderId="29" applyNumberFormat="1" applyFont="1" applyFill="1" applyBorder="1" applyAlignment="1">
      <alignment horizontal="right"/>
    </xf>
    <xf numFmtId="166" fontId="0" fillId="33" borderId="30" applyNumberFormat="1" applyFont="1" applyFill="1" applyBorder="1" applyAlignment="1">
      <alignment horizontal="right"/>
    </xf>
    <xf numFmtId="166" fontId="0" fillId="33" borderId="33" applyNumberFormat="1" applyFont="1" applyFill="1" applyBorder="1" applyAlignment="1">
      <alignment horizontal="right"/>
    </xf>
    <xf numFmtId="166" fontId="0" fillId="33" borderId="31" applyNumberFormat="1" applyFont="1" applyFill="1" applyBorder="1" applyAlignment="1">
      <alignment horizontal="right"/>
    </xf>
    <xf numFmtId="2" fontId="0" fillId="0" borderId="26" applyNumberFormat="1" applyFont="1" applyFill="1" applyBorder="1" applyAlignment="1">
      <alignment horizontal="right"/>
    </xf>
    <xf numFmtId="2" fontId="0" fillId="0" borderId="32" applyNumberFormat="1" applyFont="1" applyFill="1" applyBorder="1" applyAlignment="1">
      <alignment horizontal="right"/>
    </xf>
    <xf numFmtId="2" fontId="0" fillId="33" borderId="28" applyNumberFormat="1" applyFont="1" applyFill="1" applyBorder="1" applyAlignment="1">
      <alignment horizontal="right"/>
    </xf>
    <xf numFmtId="2" fontId="0" fillId="0" borderId="28" applyNumberFormat="1" applyFont="1" applyFill="1" applyBorder="1" applyAlignment="1">
      <alignment horizontal="right"/>
    </xf>
    <xf numFmtId="2" fontId="0" fillId="33" borderId="30" applyNumberFormat="1" applyFont="1" applyFill="1" applyBorder="1" applyAlignment="1">
      <alignment horizontal="right"/>
    </xf>
    <xf numFmtId="2" fontId="0" fillId="33" borderId="33" applyNumberFormat="1" applyFont="1" applyFill="1" applyBorder="1" applyAlignment="1">
      <alignment horizontal="right"/>
    </xf>
    <xf numFmtId="0" fontId="0" fillId="30" borderId="37" applyFont="1" applyFill="1" applyBorder="1"/>
    <xf numFmtId="0" fontId="0" fillId="30" borderId="38" applyFont="1" applyFill="1" applyBorder="1"/>
    <xf numFmtId="0" fontId="0" fillId="30" borderId="39" applyFont="1" applyFill="1" applyBorder="1"/>
    <xf numFmtId="2" fontId="0" fillId="0" borderId="26" applyNumberFormat="1" applyFont="1" applyFill="1" applyBorder="1"/>
    <xf numFmtId="166" fontId="0" fillId="0" borderId="32" applyNumberFormat="1" applyFont="1" applyFill="1" applyBorder="1"/>
    <xf numFmtId="2" fontId="0" fillId="0" borderId="32" applyNumberFormat="1" applyFont="1" applyFill="1" applyBorder="1"/>
    <xf numFmtId="2" fontId="0" fillId="33" borderId="28" applyNumberFormat="1" applyFont="1" applyFill="1" applyBorder="1"/>
    <xf numFmtId="2" fontId="0" fillId="0" borderId="28" applyNumberFormat="1" applyFont="1" applyFill="1" applyBorder="1"/>
    <xf numFmtId="166" fontId="0" fillId="0" borderId="29" applyNumberFormat="1" applyFont="1" applyFill="1" applyBorder="1"/>
    <xf numFmtId="2" fontId="0" fillId="33" borderId="30" applyNumberFormat="1" applyFont="1" applyFill="1" applyBorder="1"/>
    <xf numFmtId="166" fontId="0" fillId="33" borderId="33" applyNumberFormat="1" applyFont="1" applyFill="1" applyBorder="1"/>
    <xf numFmtId="2" fontId="0" fillId="33" borderId="33" applyNumberFormat="1" applyFont="1" applyFill="1" applyBorder="1"/>
    <xf numFmtId="2" fontId="89" fillId="0" borderId="28" applyNumberFormat="1" applyFont="1" applyFill="1" applyBorder="1"/>
    <xf numFmtId="166" fontId="89" fillId="0" borderId="29" applyNumberFormat="1" applyFont="1" applyFill="1" applyBorder="1"/>
    <xf numFmtId="2" fontId="89" fillId="33" borderId="30" applyNumberFormat="1" applyFont="1" applyFill="1" applyBorder="1"/>
    <xf numFmtId="166" fontId="89" fillId="33" borderId="33" applyNumberFormat="1" applyFont="1" applyFill="1" applyBorder="1"/>
    <xf numFmtId="2" fontId="89" fillId="33" borderId="33" applyNumberFormat="1" applyFont="1" applyFill="1" applyBorder="1"/>
    <xf numFmtId="166" fontId="89" fillId="33" borderId="31" applyNumberFormat="1" applyFont="1" applyFill="1" applyBorder="1"/>
    <xf numFmtId="166" fontId="0" fillId="0" borderId="28" applyNumberFormat="1" applyFont="1" applyFill="1" applyBorder="1"/>
    <xf numFmtId="166" fontId="89" fillId="0" borderId="28" applyNumberFormat="1" applyFont="1" applyFill="1" applyBorder="1"/>
    <xf numFmtId="166" fontId="89" fillId="33" borderId="30" applyNumberFormat="1" applyFont="1" applyFill="1" applyBorder="1"/>
    <xf numFmtId="0" fontId="89" fillId="0" borderId="37" applyFont="1" applyFill="1" applyBorder="1" applyAlignment="1">
      <alignment wrapText="1"/>
    </xf>
    <xf numFmtId="0" fontId="0" fillId="0" borderId="38" applyFont="1" applyFill="1" applyBorder="1"/>
    <xf numFmtId="0" fontId="0" fillId="0" borderId="39" applyFont="1" applyFill="1" applyBorder="1"/>
    <xf numFmtId="0" fontId="89" fillId="0" borderId="37" applyFont="1" applyFill="1" applyBorder="1"/>
    <xf numFmtId="0" fontId="0" fillId="0" borderId="37" applyFont="1" applyFill="1" applyBorder="1"/>
    <xf numFmtId="0" fontId="0" fillId="33" borderId="39" applyFont="1" applyFill="1" applyBorder="1"/>
    <xf numFmtId="0" fontId="21" fillId="0" borderId="26" applyFont="1" applyFill="1" applyBorder="1" applyAlignment="1">
      <alignment horizontal="left"/>
    </xf>
    <xf numFmtId="0" fontId="21" fillId="0" borderId="32" applyFont="1" applyFill="1" applyBorder="1" applyAlignment="1">
      <alignment horizontal="left"/>
    </xf>
    <xf numFmtId="0" fontId="21" fillId="0" borderId="32" applyFont="1" applyFill="1" applyBorder="1"/>
    <xf numFmtId="0" fontId="21" fillId="0" borderId="27" applyFont="1" applyFill="1" applyBorder="1"/>
    <xf numFmtId="0" fontId="22" fillId="0" borderId="30" applyFont="1" applyFill="1" applyBorder="1" applyAlignment="1">
      <alignment horizontal="center"/>
    </xf>
    <xf numFmtId="0" fontId="22" fillId="0" borderId="33" applyFont="1" applyFill="1" applyBorder="1" applyAlignment="1">
      <alignment horizontal="center"/>
    </xf>
    <xf numFmtId="0" fontId="22" fillId="0" borderId="31" applyFont="1" applyFill="1" applyBorder="1" applyAlignment="1">
      <alignment horizontal="center"/>
    </xf>
    <xf numFmtId="0" fontId="44" fillId="33" borderId="34" applyNumberFormat="1" applyFont="1" applyFill="1" applyBorder="1" applyAlignment="1">
      <alignment horizontal="center"/>
    </xf>
    <xf numFmtId="0" fontId="44" fillId="33" borderId="35" applyNumberFormat="1" applyFont="1" applyFill="1" applyBorder="1" applyAlignment="1">
      <alignment horizontal="center"/>
    </xf>
    <xf numFmtId="0" fontId="44" fillId="33" borderId="36" applyNumberFormat="1" applyFont="1" applyFill="1" applyBorder="1" applyAlignment="1">
      <alignment horizontal="center"/>
    </xf>
    <xf numFmtId="0" fontId="5" fillId="0" borderId="23" applyFont="1" applyFill="1" applyBorder="1" applyAlignment="1">
      <alignment horizontal="right"/>
    </xf>
    <xf numFmtId="0" fontId="44" fillId="34" borderId="40" applyFont="1" applyFill="1" applyBorder="1" applyAlignment="1">
      <alignment horizontal="right"/>
    </xf>
    <xf numFmtId="166" fontId="89" fillId="33" borderId="28" applyNumberFormat="1" applyFont="1" applyFill="1" applyBorder="1" applyAlignment="1">
      <alignment horizontal="center"/>
    </xf>
    <xf numFmtId="166" fontId="89" fillId="33" borderId="29" applyNumberFormat="1" applyFont="1" applyFill="1" applyBorder="1" applyAlignment="1">
      <alignment horizontal="center"/>
    </xf>
    <xf numFmtId="166" fontId="89" fillId="33" borderId="30" applyNumberFormat="1" applyFont="1" applyFill="1" applyBorder="1" applyAlignment="1">
      <alignment horizontal="center"/>
    </xf>
    <xf numFmtId="166" fontId="89" fillId="33" borderId="33" applyNumberFormat="1" applyFont="1" applyFill="1" applyBorder="1" applyAlignment="1">
      <alignment horizontal="center"/>
    </xf>
    <xf numFmtId="166" fontId="89" fillId="33" borderId="31" applyNumberFormat="1" applyFont="1" applyFill="1" applyBorder="1" applyAlignment="1">
      <alignment horizontal="center"/>
    </xf>
    <xf numFmtId="2" fontId="89" fillId="33" borderId="28" applyNumberFormat="1" applyFont="1" applyFill="1" applyBorder="1" applyAlignment="1">
      <alignment horizontal="center"/>
    </xf>
    <xf numFmtId="2" fontId="89" fillId="33" borderId="29" applyNumberFormat="1" applyFont="1" applyFill="1" applyBorder="1" applyAlignment="1">
      <alignment horizontal="center"/>
    </xf>
    <xf numFmtId="0" fontId="44" fillId="33" borderId="34" applyNumberFormat="1" applyFont="1" applyFill="1" applyBorder="1" applyAlignment="1">
      <alignment horizontal="center"/>
    </xf>
    <xf numFmtId="0" fontId="44" fillId="33" borderId="35" applyNumberFormat="1" applyFont="1" applyFill="1" applyBorder="1" applyAlignment="1">
      <alignment horizontal="center"/>
    </xf>
    <xf numFmtId="0" fontId="44" fillId="33" borderId="36" applyNumberFormat="1" applyFont="1" applyFill="1" applyBorder="1" applyAlignment="1">
      <alignment horizontal="center"/>
    </xf>
    <xf numFmtId="0" fontId="0" fillId="0" borderId="37" applyFont="1" applyFill="1" applyBorder="1" applyAlignment="1">
      <alignment horizontal="left"/>
    </xf>
    <xf numFmtId="0" fontId="0" fillId="0" borderId="39" applyFont="1" applyFill="1" applyBorder="1" applyAlignment="1">
      <alignment horizontal="left"/>
    </xf>
    <xf numFmtId="166" fontId="0" fillId="0" borderId="26" applyNumberFormat="1" applyFont="1" applyFill="1" applyBorder="1" applyAlignment="1">
      <alignment horizontal="right"/>
    </xf>
    <xf numFmtId="166" fontId="0" fillId="0" borderId="32" applyNumberFormat="1" applyFont="1" applyFill="1" applyBorder="1" applyAlignment="1">
      <alignment horizontal="right"/>
    </xf>
    <xf numFmtId="166" fontId="0" fillId="0" borderId="27" applyNumberFormat="1" applyFont="1" applyFill="1" applyBorder="1" applyAlignment="1">
      <alignment horizontal="right"/>
    </xf>
    <xf numFmtId="166" fontId="0" fillId="0" borderId="30" applyNumberFormat="1" applyFont="1" applyFill="1" applyBorder="1" applyAlignment="1">
      <alignment horizontal="right"/>
    </xf>
    <xf numFmtId="166" fontId="0" fillId="0" borderId="33" applyNumberFormat="1" applyFont="1" applyFill="1" applyBorder="1" applyAlignment="1">
      <alignment horizontal="right"/>
    </xf>
    <xf numFmtId="166" fontId="0" fillId="0" borderId="31" applyNumberFormat="1" applyFont="1" applyFill="1" applyBorder="1" applyAlignment="1">
      <alignment horizontal="right"/>
    </xf>
    <xf numFmtId="2" fontId="0" fillId="0" borderId="26" applyNumberFormat="1" applyFont="1" applyFill="1" applyBorder="1" applyAlignment="1">
      <alignment horizontal="right"/>
    </xf>
    <xf numFmtId="2" fontId="0" fillId="0" borderId="32" applyNumberFormat="1" applyFont="1" applyFill="1" applyBorder="1" applyAlignment="1">
      <alignment horizontal="right"/>
    </xf>
    <xf numFmtId="2" fontId="0" fillId="0" borderId="30" applyNumberFormat="1" applyFont="1" applyFill="1" applyBorder="1" applyAlignment="1">
      <alignment horizontal="right"/>
    </xf>
    <xf numFmtId="2" fontId="0" fillId="0" borderId="33" applyNumberFormat="1" applyFont="1" applyFill="1" applyBorder="1" applyAlignment="1">
      <alignment horizontal="right"/>
    </xf>
    <xf numFmtId="2" fontId="0" fillId="0" borderId="34" applyNumberFormat="1" applyFont="1" applyFill="1" applyBorder="1" applyAlignment="1">
      <alignment horizontal="right"/>
    </xf>
    <xf numFmtId="166" fontId="0" fillId="0" borderId="35" applyNumberFormat="1" applyFont="1" applyFill="1" applyBorder="1" applyAlignment="1">
      <alignment horizontal="right"/>
    </xf>
    <xf numFmtId="2" fontId="0" fillId="0" borderId="35" applyNumberFormat="1" applyFont="1" applyFill="1" applyBorder="1" applyAlignment="1">
      <alignment horizontal="right"/>
    </xf>
    <xf numFmtId="166" fontId="0" fillId="0" borderId="36" applyNumberFormat="1" applyFont="1" applyFill="1" applyBorder="1" applyAlignment="1">
      <alignment horizontal="right"/>
    </xf>
    <xf numFmtId="166" fontId="0" fillId="0" borderId="34" applyNumberFormat="1" applyFont="1" applyFill="1" applyBorder="1" applyAlignment="1">
      <alignment horizontal="right"/>
    </xf>
    <xf numFmtId="0" fontId="0" fillId="34" borderId="37" applyFont="1" applyFill="1" applyBorder="1" applyAlignment="1">
      <alignment horizontal="left"/>
    </xf>
    <xf numFmtId="0" fontId="0" fillId="34" borderId="38" applyFont="1" applyFill="1" applyBorder="1" applyAlignment="1">
      <alignment horizontal="left"/>
    </xf>
    <xf numFmtId="0" fontId="0" fillId="34" borderId="39" applyFont="1" applyFill="1" applyBorder="1" applyAlignment="1">
      <alignment horizontal="left"/>
    </xf>
    <xf numFmtId="166" fontId="0" fillId="34" borderId="26" applyNumberFormat="1" applyFont="1" applyFill="1" applyBorder="1" applyAlignment="1">
      <alignment horizontal="right"/>
    </xf>
    <xf numFmtId="166" fontId="0" fillId="34" borderId="32" applyNumberFormat="1" applyFont="1" applyFill="1" applyBorder="1" applyAlignment="1">
      <alignment horizontal="right"/>
    </xf>
    <xf numFmtId="166" fontId="0" fillId="34" borderId="27" applyNumberFormat="1" applyFont="1" applyFill="1" applyBorder="1" applyAlignment="1">
      <alignment horizontal="right"/>
    </xf>
    <xf numFmtId="166" fontId="0" fillId="34" borderId="28" applyNumberFormat="1" applyFont="1" applyFill="1" applyBorder="1" applyAlignment="1">
      <alignment horizontal="right"/>
    </xf>
    <xf numFmtId="166" fontId="0" fillId="34" borderId="29" applyNumberFormat="1" applyFont="1" applyFill="1" applyBorder="1" applyAlignment="1">
      <alignment horizontal="right"/>
    </xf>
    <xf numFmtId="166" fontId="0" fillId="34" borderId="30" applyNumberFormat="1" applyFont="1" applyFill="1" applyBorder="1" applyAlignment="1">
      <alignment horizontal="right"/>
    </xf>
    <xf numFmtId="166" fontId="0" fillId="34" borderId="33" applyNumberFormat="1" applyFont="1" applyFill="1" applyBorder="1" applyAlignment="1">
      <alignment horizontal="right"/>
    </xf>
    <xf numFmtId="166" fontId="0" fillId="34" borderId="31" applyNumberFormat="1" applyFont="1" applyFill="1" applyBorder="1" applyAlignment="1">
      <alignment horizontal="right"/>
    </xf>
    <xf numFmtId="166" fontId="0" fillId="34" borderId="34" applyNumberFormat="1" applyFont="1" applyFill="1" applyBorder="1" applyAlignment="1">
      <alignment horizontal="right"/>
    </xf>
    <xf numFmtId="166" fontId="0" fillId="34" borderId="35" applyNumberFormat="1" applyFont="1" applyFill="1" applyBorder="1" applyAlignment="1">
      <alignment horizontal="right"/>
    </xf>
    <xf numFmtId="166" fontId="0" fillId="34" borderId="36" applyNumberFormat="1" applyFont="1" applyFill="1" applyBorder="1" applyAlignment="1">
      <alignment horizontal="right"/>
    </xf>
    <xf numFmtId="2" fontId="0" fillId="34" borderId="26" applyNumberFormat="1" applyFont="1" applyFill="1" applyBorder="1" applyAlignment="1">
      <alignment horizontal="right"/>
    </xf>
    <xf numFmtId="2" fontId="0" fillId="34" borderId="32" applyNumberFormat="1" applyFont="1" applyFill="1" applyBorder="1" applyAlignment="1">
      <alignment horizontal="right"/>
    </xf>
    <xf numFmtId="2" fontId="0" fillId="34" borderId="28" applyNumberFormat="1" applyFont="1" applyFill="1" applyBorder="1" applyAlignment="1">
      <alignment horizontal="right"/>
    </xf>
    <xf numFmtId="2" fontId="0" fillId="34" borderId="30" applyNumberFormat="1" applyFont="1" applyFill="1" applyBorder="1" applyAlignment="1">
      <alignment horizontal="right"/>
    </xf>
    <xf numFmtId="2" fontId="0" fillId="34" borderId="33" applyNumberFormat="1" applyFont="1" applyFill="1" applyBorder="1" applyAlignment="1">
      <alignment horizontal="right"/>
    </xf>
    <xf numFmtId="2" fontId="0" fillId="34" borderId="34" applyNumberFormat="1" applyFont="1" applyFill="1" applyBorder="1" applyAlignment="1">
      <alignment horizontal="right"/>
    </xf>
    <xf numFmtId="2" fontId="0" fillId="34" borderId="35" applyNumberFormat="1" applyFont="1" applyFill="1" applyBorder="1" applyAlignment="1">
      <alignment horizontal="right"/>
    </xf>
    <xf numFmtId="0" fontId="89" fillId="0" borderId="19" applyFont="1" applyFill="1" applyBorder="1"/>
    <xf numFmtId="0" fontId="89" fillId="30" borderId="41" applyFont="1" applyFill="1" applyBorder="1"/>
    <xf numFmtId="0" fontId="28" fillId="0" borderId="34" applyFont="1" applyFill="1" applyBorder="1" applyAlignment="1">
      <alignment horizontal="center" wrapText="1"/>
    </xf>
    <xf numFmtId="0" fontId="28" fillId="0" borderId="35" applyFont="1" applyFill="1" applyBorder="1" applyAlignment="1">
      <alignment horizontal="center" wrapText="1"/>
    </xf>
    <xf numFmtId="0" fontId="28" fillId="0" borderId="36" applyFont="1" applyFill="1" applyBorder="1" applyAlignment="1">
      <alignment horizontal="center" wrapText="1"/>
    </xf>
    <xf numFmtId="166" fontId="0" fillId="0" borderId="26" applyNumberFormat="1" applyFont="1" applyFill="1" applyBorder="1" applyAlignment="1">
      <alignment horizontal="center"/>
    </xf>
    <xf numFmtId="166" fontId="0" fillId="0" borderId="32" applyNumberFormat="1" applyFont="1" applyFill="1" applyBorder="1" applyAlignment="1">
      <alignment horizontal="center"/>
    </xf>
    <xf numFmtId="166" fontId="0" fillId="0" borderId="27" applyNumberFormat="1" applyFont="1" applyFill="1" applyBorder="1" applyAlignment="1">
      <alignment horizontal="center"/>
    </xf>
    <xf numFmtId="166" fontId="89" fillId="33" borderId="28" applyNumberFormat="1" applyFont="1" applyFill="1" applyBorder="1" applyAlignment="1">
      <alignment horizontal="center"/>
    </xf>
    <xf numFmtId="166" fontId="89" fillId="33" borderId="29" applyNumberFormat="1" applyFont="1" applyFill="1" applyBorder="1" applyAlignment="1">
      <alignment horizontal="center"/>
    </xf>
    <xf numFmtId="166" fontId="89" fillId="0" borderId="28" applyNumberFormat="1" applyFont="1" applyFill="1" applyBorder="1" applyAlignment="1">
      <alignment horizontal="center"/>
    </xf>
    <xf numFmtId="166" fontId="89" fillId="0" borderId="29" applyNumberFormat="1" applyFont="1" applyFill="1" applyBorder="1" applyAlignment="1">
      <alignment horizontal="center"/>
    </xf>
    <xf numFmtId="166" fontId="89" fillId="33" borderId="30" applyNumberFormat="1" applyFont="1" applyFill="1" applyBorder="1" applyAlignment="1">
      <alignment horizontal="center"/>
    </xf>
    <xf numFmtId="166" fontId="89" fillId="33" borderId="33" applyNumberFormat="1" applyFont="1" applyFill="1" applyBorder="1" applyAlignment="1">
      <alignment horizontal="center"/>
    </xf>
    <xf numFmtId="166" fontId="89" fillId="33" borderId="31" applyNumberFormat="1" applyFont="1" applyFill="1" applyBorder="1" applyAlignment="1">
      <alignment horizontal="center"/>
    </xf>
    <xf numFmtId="0" fontId="5" fillId="0" borderId="30" applyFont="1" applyFill="1" applyBorder="1" applyAlignment="1">
      <alignment horizontal="center"/>
    </xf>
    <xf numFmtId="0" fontId="5" fillId="0" borderId="31" applyFont="1" applyFill="1" applyBorder="1" applyAlignment="1">
      <alignment horizontal="center"/>
    </xf>
    <xf numFmtId="166" fontId="89" fillId="0" borderId="26" applyNumberFormat="1" applyFont="1" applyFill="1" applyBorder="1" applyAlignment="1">
      <alignment horizontal="center"/>
    </xf>
    <xf numFmtId="166" fontId="89" fillId="0" borderId="32" applyNumberFormat="1" applyFont="1" applyFill="1" applyBorder="1" applyAlignment="1">
      <alignment horizontal="center"/>
    </xf>
    <xf numFmtId="166" fontId="89" fillId="0" borderId="27" applyNumberFormat="1" applyFont="1" applyFill="1" applyBorder="1" applyAlignment="1">
      <alignment horizontal="center"/>
    </xf>
    <xf numFmtId="166" fontId="89" fillId="0" borderId="30" applyNumberFormat="1" applyFont="1" applyFill="1" applyBorder="1" applyAlignment="1">
      <alignment horizontal="center"/>
    </xf>
    <xf numFmtId="166" fontId="89" fillId="0" borderId="33" applyNumberFormat="1" applyFont="1" applyFill="1" applyBorder="1" applyAlignment="1">
      <alignment horizontal="center"/>
    </xf>
    <xf numFmtId="166" fontId="89" fillId="0" borderId="31" applyNumberFormat="1" applyFont="1" applyFill="1" applyBorder="1" applyAlignment="1">
      <alignment horizontal="center"/>
    </xf>
    <xf numFmtId="0" fontId="89" fillId="30" borderId="41" applyFont="1" applyFill="1" applyBorder="1"/>
    <xf numFmtId="2" fontId="0" fillId="0" borderId="26" applyNumberFormat="1" applyFont="1" applyFill="1" applyBorder="1" applyAlignment="1">
      <alignment horizontal="center"/>
    </xf>
    <xf numFmtId="2" fontId="0" fillId="0" borderId="32" applyNumberFormat="1" applyFont="1" applyFill="1" applyBorder="1" applyAlignment="1">
      <alignment horizontal="center"/>
    </xf>
    <xf numFmtId="2" fontId="0" fillId="0" borderId="27" applyNumberFormat="1" applyFont="1" applyFill="1" applyBorder="1" applyAlignment="1">
      <alignment horizontal="center"/>
    </xf>
    <xf numFmtId="2" fontId="89" fillId="33" borderId="28" applyNumberFormat="1" applyFont="1" applyFill="1" applyBorder="1" applyAlignment="1">
      <alignment horizontal="center"/>
    </xf>
    <xf numFmtId="2" fontId="89" fillId="33" borderId="29" applyNumberFormat="1" applyFont="1" applyFill="1" applyBorder="1" applyAlignment="1">
      <alignment horizontal="center"/>
    </xf>
    <xf numFmtId="2" fontId="89" fillId="0" borderId="28" applyNumberFormat="1" applyFont="1" applyFill="1" applyBorder="1" applyAlignment="1">
      <alignment horizontal="center"/>
    </xf>
    <xf numFmtId="2" fontId="89" fillId="0" borderId="29" applyNumberFormat="1" applyFont="1" applyFill="1" applyBorder="1" applyAlignment="1">
      <alignment horizontal="center"/>
    </xf>
    <xf numFmtId="2" fontId="0" fillId="0" borderId="28" applyNumberFormat="1" applyFont="1" applyFill="1" applyBorder="1" applyAlignment="1">
      <alignment horizontal="center"/>
    </xf>
    <xf numFmtId="2" fontId="0" fillId="0" borderId="29" applyNumberFormat="1" applyFont="1" applyFill="1" applyBorder="1" applyAlignment="1">
      <alignment horizontal="center"/>
    </xf>
    <xf numFmtId="2" fontId="89" fillId="33" borderId="30" applyNumberFormat="1" applyFont="1" applyFill="1" applyBorder="1" applyAlignment="1">
      <alignment horizontal="center"/>
    </xf>
    <xf numFmtId="2" fontId="89" fillId="33" borderId="33" applyNumberFormat="1" applyFont="1" applyFill="1" applyBorder="1" applyAlignment="1">
      <alignment horizontal="center"/>
    </xf>
    <xf numFmtId="2" fontId="89" fillId="33" borderId="31" applyNumberFormat="1" applyFont="1" applyFill="1" applyBorder="1" applyAlignment="1">
      <alignment horizontal="center"/>
    </xf>
    <xf numFmtId="166" fontId="89" fillId="33" borderId="28" applyNumberFormat="1" applyFont="1" applyFill="1" applyBorder="1" applyAlignment="1">
      <alignment horizontal="center"/>
    </xf>
    <xf numFmtId="166" fontId="89" fillId="33" borderId="29" applyNumberFormat="1" applyFont="1" applyFill="1" applyBorder="1" applyAlignment="1">
      <alignment horizontal="center"/>
    </xf>
    <xf numFmtId="166" fontId="89" fillId="0" borderId="28" applyNumberFormat="1" applyFont="1" applyFill="1" applyBorder="1" applyAlignment="1">
      <alignment horizontal="center"/>
    </xf>
    <xf numFmtId="166" fontId="89" fillId="0" borderId="29" applyNumberFormat="1" applyFont="1" applyFill="1" applyBorder="1" applyAlignment="1">
      <alignment horizontal="center"/>
    </xf>
    <xf numFmtId="166" fontId="89" fillId="33" borderId="30" applyNumberFormat="1" applyFont="1" applyFill="1" applyBorder="1" applyAlignment="1">
      <alignment horizontal="center"/>
    </xf>
    <xf numFmtId="166" fontId="89" fillId="33" borderId="33" applyNumberFormat="1" applyFont="1" applyFill="1" applyBorder="1" applyAlignment="1">
      <alignment horizontal="center"/>
    </xf>
    <xf numFmtId="166" fontId="89" fillId="33" borderId="31" applyNumberFormat="1" applyFont="1" applyFill="1" applyBorder="1" applyAlignment="1">
      <alignment horizontal="center"/>
    </xf>
    <xf numFmtId="0" fontId="89" fillId="0" borderId="42" applyFont="1" applyFill="1" applyBorder="1"/>
    <xf numFmtId="2" fontId="89" fillId="0" borderId="26" applyNumberFormat="1" applyFont="1" applyFill="1" applyBorder="1" applyAlignment="1">
      <alignment horizontal="center"/>
    </xf>
    <xf numFmtId="2" fontId="89" fillId="0" borderId="32" applyNumberFormat="1" applyFont="1" applyFill="1" applyBorder="1" applyAlignment="1">
      <alignment horizontal="center"/>
    </xf>
    <xf numFmtId="2" fontId="89" fillId="0" borderId="27" applyNumberFormat="1" applyFont="1" applyFill="1" applyBorder="1" applyAlignment="1">
      <alignment horizontal="center"/>
    </xf>
    <xf numFmtId="2" fontId="89" fillId="0" borderId="30" applyNumberFormat="1" applyFont="1" applyFill="1" applyBorder="1" applyAlignment="1">
      <alignment horizontal="center"/>
    </xf>
    <xf numFmtId="2" fontId="89" fillId="0" borderId="33" applyNumberFormat="1" applyFont="1" applyFill="1" applyBorder="1" applyAlignment="1">
      <alignment horizontal="center"/>
    </xf>
    <xf numFmtId="2" fontId="89" fillId="0" borderId="31" applyNumberFormat="1" applyFont="1" applyFill="1" applyBorder="1" applyAlignment="1">
      <alignment horizontal="center"/>
    </xf>
    <xf numFmtId="166" fontId="89" fillId="0" borderId="26" applyNumberFormat="1" applyFont="1" applyFill="1" applyBorder="1" applyAlignment="1">
      <alignment horizontal="center"/>
    </xf>
    <xf numFmtId="166" fontId="89" fillId="0" borderId="32" applyNumberFormat="1" applyFont="1" applyFill="1" applyBorder="1" applyAlignment="1">
      <alignment horizontal="center"/>
    </xf>
    <xf numFmtId="166" fontId="89" fillId="0" borderId="27" applyNumberFormat="1" applyFont="1" applyFill="1" applyBorder="1" applyAlignment="1">
      <alignment horizontal="center"/>
    </xf>
    <xf numFmtId="166" fontId="89" fillId="0" borderId="30" applyNumberFormat="1" applyFont="1" applyFill="1" applyBorder="1" applyAlignment="1">
      <alignment horizontal="center"/>
    </xf>
    <xf numFmtId="166" fontId="89" fillId="0" borderId="33" applyNumberFormat="1" applyFont="1" applyFill="1" applyBorder="1" applyAlignment="1">
      <alignment horizontal="center"/>
    </xf>
    <xf numFmtId="166" fontId="89" fillId="0" borderId="31" applyNumberFormat="1" applyFont="1" applyFill="1" applyBorder="1" applyAlignment="1">
      <alignment horizontal="center"/>
    </xf>
    <xf numFmtId="0" fontId="0" fillId="35" borderId="0" applyFont="1" applyFill="1" applyAlignment="1">
      <alignment horizontal="left"/>
    </xf>
    <xf numFmtId="0" fontId="53" fillId="30" borderId="41" applyFont="1" applyFill="1" applyBorder="1"/>
    <xf numFmtId="166" fontId="89" fillId="0" borderId="34" applyNumberFormat="1" applyFont="1" applyFill="1" applyBorder="1" applyAlignment="1">
      <alignment horizontal="center"/>
    </xf>
    <xf numFmtId="166" fontId="89" fillId="0" borderId="35" applyNumberFormat="1" applyFont="1" applyFill="1" applyBorder="1" applyAlignment="1">
      <alignment horizontal="center"/>
    </xf>
    <xf numFmtId="166" fontId="89" fillId="0" borderId="36" applyNumberFormat="1" applyFont="1" applyFill="1" applyBorder="1" applyAlignment="1">
      <alignment horizontal="center"/>
    </xf>
    <xf numFmtId="166" fontId="89" fillId="0" borderId="26" applyNumberFormat="1" applyFont="1" applyFill="1" applyBorder="1" applyAlignment="1">
      <alignment horizontal="center"/>
    </xf>
    <xf numFmtId="166" fontId="89" fillId="0" borderId="32" applyNumberFormat="1" applyFont="1" applyFill="1" applyBorder="1" applyAlignment="1">
      <alignment horizontal="center"/>
    </xf>
    <xf numFmtId="166" fontId="89" fillId="0" borderId="27" applyNumberFormat="1" applyFont="1" applyFill="1" applyBorder="1" applyAlignment="1">
      <alignment horizontal="center"/>
    </xf>
    <xf numFmtId="166" fontId="89" fillId="0" borderId="28" applyNumberFormat="1" applyFont="1" applyFill="1" applyBorder="1" applyAlignment="1">
      <alignment horizontal="center"/>
    </xf>
    <xf numFmtId="166" fontId="89" fillId="0" borderId="29" applyNumberFormat="1" applyFont="1" applyFill="1" applyBorder="1" applyAlignment="1">
      <alignment horizontal="center"/>
    </xf>
    <xf numFmtId="166" fontId="89" fillId="0" borderId="30" applyNumberFormat="1" applyFont="1" applyFill="1" applyBorder="1" applyAlignment="1">
      <alignment horizontal="center"/>
    </xf>
    <xf numFmtId="166" fontId="89" fillId="0" borderId="33" applyNumberFormat="1" applyFont="1" applyFill="1" applyBorder="1" applyAlignment="1">
      <alignment horizontal="center"/>
    </xf>
    <xf numFmtId="166" fontId="89" fillId="0" borderId="31" applyNumberFormat="1" applyFont="1" applyFill="1" applyBorder="1" applyAlignment="1">
      <alignment horizontal="center"/>
    </xf>
    <xf numFmtId="166" fontId="89" fillId="33" borderId="26" applyNumberFormat="1" applyFont="1" applyFill="1" applyBorder="1" applyAlignment="1">
      <alignment horizontal="center"/>
    </xf>
    <xf numFmtId="166" fontId="89" fillId="33" borderId="32" applyNumberFormat="1" applyFont="1" applyFill="1" applyBorder="1" applyAlignment="1">
      <alignment horizontal="center"/>
    </xf>
    <xf numFmtId="166" fontId="89" fillId="33" borderId="27" applyNumberFormat="1" applyFont="1" applyFill="1" applyBorder="1" applyAlignment="1">
      <alignment horizontal="center"/>
    </xf>
    <xf numFmtId="2" fontId="89" fillId="0" borderId="34" applyNumberFormat="1" applyFont="1" applyFill="1" applyBorder="1" applyAlignment="1">
      <alignment horizontal="center"/>
    </xf>
    <xf numFmtId="2" fontId="89" fillId="0" borderId="35" applyNumberFormat="1" applyFont="1" applyFill="1" applyBorder="1" applyAlignment="1">
      <alignment horizontal="center"/>
    </xf>
    <xf numFmtId="2" fontId="89" fillId="0" borderId="36" applyNumberFormat="1" applyFont="1" applyFill="1" applyBorder="1" applyAlignment="1">
      <alignment horizontal="center"/>
    </xf>
    <xf numFmtId="2" fontId="89" fillId="0" borderId="26" applyNumberFormat="1" applyFont="1" applyFill="1" applyBorder="1" applyAlignment="1">
      <alignment horizontal="center"/>
    </xf>
    <xf numFmtId="2" fontId="89" fillId="0" borderId="32" applyNumberFormat="1" applyFont="1" applyFill="1" applyBorder="1" applyAlignment="1">
      <alignment horizontal="center"/>
    </xf>
    <xf numFmtId="2" fontId="89" fillId="0" borderId="27" applyNumberFormat="1" applyFont="1" applyFill="1" applyBorder="1" applyAlignment="1">
      <alignment horizontal="center"/>
    </xf>
    <xf numFmtId="2" fontId="89" fillId="0" borderId="28" applyNumberFormat="1" applyFont="1" applyFill="1" applyBorder="1" applyAlignment="1">
      <alignment horizontal="center"/>
    </xf>
    <xf numFmtId="2" fontId="89" fillId="0" borderId="29" applyNumberFormat="1" applyFont="1" applyFill="1" applyBorder="1" applyAlignment="1">
      <alignment horizontal="center"/>
    </xf>
    <xf numFmtId="2" fontId="89" fillId="0" borderId="30" applyNumberFormat="1" applyFont="1" applyFill="1" applyBorder="1" applyAlignment="1">
      <alignment horizontal="center"/>
    </xf>
    <xf numFmtId="2" fontId="89" fillId="0" borderId="33" applyNumberFormat="1" applyFont="1" applyFill="1" applyBorder="1" applyAlignment="1">
      <alignment horizontal="center"/>
    </xf>
    <xf numFmtId="2" fontId="89" fillId="0" borderId="31" applyNumberFormat="1" applyFont="1" applyFill="1" applyBorder="1" applyAlignment="1">
      <alignment horizontal="center"/>
    </xf>
    <xf numFmtId="2" fontId="89" fillId="33" borderId="26" applyNumberFormat="1" applyFont="1" applyFill="1" applyBorder="1" applyAlignment="1">
      <alignment horizontal="center"/>
    </xf>
    <xf numFmtId="2" fontId="89" fillId="33" borderId="32" applyNumberFormat="1" applyFont="1" applyFill="1" applyBorder="1" applyAlignment="1">
      <alignment horizontal="center"/>
    </xf>
    <xf numFmtId="2" fontId="89" fillId="33" borderId="27" applyNumberFormat="1" applyFont="1" applyFill="1" applyBorder="1" applyAlignment="1">
      <alignment horizontal="center"/>
    </xf>
    <xf numFmtId="2" fontId="89" fillId="0" borderId="19" applyNumberFormat="1" applyFont="1" applyFill="1" applyBorder="1"/>
    <xf numFmtId="166" fontId="0" fillId="0" borderId="28" applyNumberFormat="1" applyFont="1" applyFill="1" applyBorder="1" applyAlignment="1">
      <alignment horizontal="center"/>
    </xf>
    <xf numFmtId="166" fontId="0" fillId="0" borderId="29" applyNumberFormat="1" applyFont="1" applyFill="1" applyBorder="1" applyAlignment="1">
      <alignment horizontal="center"/>
    </xf>
    <xf numFmtId="2" fontId="0" fillId="0" borderId="31" applyNumberFormat="1" applyFont="1" applyFill="1" applyBorder="1" applyAlignment="1">
      <alignment horizontal="center"/>
    </xf>
    <xf numFmtId="166" fontId="0" fillId="0" borderId="31" applyNumberFormat="1" applyFont="1" applyFill="1" applyBorder="1" applyAlignment="1">
      <alignment horizontal="center"/>
    </xf>
    <xf numFmtId="0" fontId="89" fillId="30" borderId="43" applyFont="1" applyFill="1" applyBorder="1"/>
    <xf numFmtId="0" fontId="28" fillId="0" borderId="7" applyFont="1" applyFill="1" applyBorder="1" applyAlignment="1">
      <alignment horizontal="center" wrapText="1"/>
    </xf>
    <xf numFmtId="2" fontId="89" fillId="33" borderId="28" applyNumberFormat="1" applyFont="1" applyFill="1" applyBorder="1" applyAlignment="1">
      <alignment horizontal="center"/>
    </xf>
    <xf numFmtId="2" fontId="89" fillId="33" borderId="29" applyNumberFormat="1" applyFont="1" applyFill="1" applyBorder="1" applyAlignment="1">
      <alignment horizontal="center"/>
    </xf>
    <xf numFmtId="2" fontId="89" fillId="0" borderId="28" applyNumberFormat="1" applyFont="1" applyFill="1" applyBorder="1" applyAlignment="1">
      <alignment horizontal="center"/>
    </xf>
    <xf numFmtId="2" fontId="89" fillId="0" borderId="29" applyNumberFormat="1" applyFont="1" applyFill="1" applyBorder="1" applyAlignment="1">
      <alignment horizontal="center"/>
    </xf>
    <xf numFmtId="2" fontId="89" fillId="33" borderId="30" applyNumberFormat="1" applyFont="1" applyFill="1" applyBorder="1" applyAlignment="1">
      <alignment horizontal="center"/>
    </xf>
    <xf numFmtId="2" fontId="89" fillId="33" borderId="33" applyNumberFormat="1" applyFont="1" applyFill="1" applyBorder="1" applyAlignment="1">
      <alignment horizontal="center"/>
    </xf>
    <xf numFmtId="2" fontId="89" fillId="33" borderId="31" applyNumberFormat="1" applyFont="1" applyFill="1" applyBorder="1" applyAlignment="1">
      <alignment horizontal="center"/>
    </xf>
    <xf numFmtId="2" fontId="89" fillId="0" borderId="26" applyNumberFormat="1" applyFont="1" applyFill="1" applyBorder="1" applyAlignment="1">
      <alignment horizontal="center"/>
    </xf>
    <xf numFmtId="2" fontId="89" fillId="0" borderId="32" applyNumberFormat="1" applyFont="1" applyFill="1" applyBorder="1" applyAlignment="1">
      <alignment horizontal="center"/>
    </xf>
    <xf numFmtId="2" fontId="89" fillId="0" borderId="27" applyNumberFormat="1" applyFont="1" applyFill="1" applyBorder="1" applyAlignment="1">
      <alignment horizontal="center"/>
    </xf>
    <xf numFmtId="2" fontId="89" fillId="0" borderId="30" applyNumberFormat="1" applyFont="1" applyFill="1" applyBorder="1" applyAlignment="1">
      <alignment horizontal="center"/>
    </xf>
    <xf numFmtId="2" fontId="89" fillId="0" borderId="33" applyNumberFormat="1" applyFont="1" applyFill="1" applyBorder="1" applyAlignment="1">
      <alignment horizontal="center"/>
    </xf>
    <xf numFmtId="2" fontId="89" fillId="0" borderId="31" applyNumberFormat="1" applyFont="1" applyFill="1" applyBorder="1" applyAlignment="1">
      <alignment horizontal="center"/>
    </xf>
    <xf numFmtId="166" fontId="5" fillId="0" borderId="29" applyNumberFormat="1" applyFont="1" applyFill="1" applyBorder="1" applyAlignment="1">
      <alignment horizontal="center"/>
    </xf>
    <xf numFmtId="166" fontId="5" fillId="33" borderId="29" applyNumberFormat="1" applyFont="1" applyFill="1" applyBorder="1" applyAlignment="1">
      <alignment horizontal="center"/>
    </xf>
    <xf numFmtId="166" fontId="5" fillId="0" borderId="33" applyNumberFormat="1" applyFont="1" applyFill="1" applyBorder="1" applyAlignment="1">
      <alignment horizontal="center"/>
    </xf>
    <xf numFmtId="166" fontId="5" fillId="0" borderId="31" applyNumberFormat="1" applyFont="1" applyFill="1" applyBorder="1" applyAlignment="1">
      <alignment horizontal="center"/>
    </xf>
    <xf numFmtId="0" fontId="89" fillId="0" borderId="0" applyFont="1" applyFill="1" applyBorder="1" applyAlignment="1">
      <alignment horizontal="center"/>
    </xf>
    <xf numFmtId="0" fontId="89" fillId="0" borderId="0" applyFont="1" applyFill="1" applyBorder="1" applyAlignment="1">
      <alignment horizontal="center"/>
    </xf>
    <xf numFmtId="0" fontId="53" fillId="0" borderId="0" applyFont="1" applyFill="1" applyBorder="1" applyAlignment="1">
      <alignment horizontal="center"/>
    </xf>
    <xf numFmtId="0" fontId="53" fillId="0" borderId="0" applyFont="1" applyFill="1" applyBorder="1"/>
    <xf numFmtId="0" fontId="89" fillId="0" borderId="0" applyFont="1" applyFill="1" applyBorder="1"/>
    <xf numFmtId="0" fontId="89" fillId="0" borderId="0" applyFont="1" applyFill="1" applyBorder="1"/>
    <xf numFmtId="0" fontId="0" fillId="30" borderId="34" applyFont="1" applyFill="1" applyBorder="1"/>
    <xf numFmtId="0" fontId="0" fillId="30" borderId="35" applyFont="1" applyFill="1" applyBorder="1"/>
    <xf numFmtId="0" fontId="0" fillId="30" borderId="36" applyFont="1" applyFill="1" applyBorder="1"/>
    <xf numFmtId="0" fontId="55" fillId="0" borderId="28" applyFont="1" applyFill="1" applyBorder="1"/>
    <xf numFmtId="166" fontId="89" fillId="0" borderId="28" applyNumberFormat="1" applyFont="1" applyFill="1" applyBorder="1"/>
    <xf numFmtId="166" fontId="89" fillId="0" borderId="28" applyNumberFormat="1" applyFont="1" applyFill="1" applyBorder="1"/>
    <xf numFmtId="0" fontId="0" fillId="0" borderId="28" applyFont="1" applyFill="1" applyBorder="1"/>
    <xf numFmtId="166" fontId="0" fillId="0" borderId="28" applyNumberFormat="1" applyFont="1" applyFill="1" applyBorder="1"/>
    <xf numFmtId="166" fontId="0" fillId="0" borderId="28" applyNumberFormat="1" applyFont="1" applyFill="1" applyBorder="1"/>
    <xf numFmtId="166" fontId="0" fillId="0" borderId="35" applyNumberFormat="1" applyFont="1" applyFill="1" applyBorder="1"/>
    <xf numFmtId="166" fontId="0" fillId="0" borderId="0" applyNumberFormat="1" applyFont="1" applyFill="1" applyBorder="1"/>
    <xf numFmtId="0" fontId="47" fillId="30" borderId="38" applyFont="1" applyFill="1" applyBorder="1" applyAlignment="1">
      <alignment vertical="center"/>
    </xf>
    <xf numFmtId="0" fontId="44" fillId="30" borderId="38" applyFont="1" applyFill="1" applyBorder="1" applyAlignment="1">
      <alignment horizontal="center" wrapText="1"/>
    </xf>
    <xf numFmtId="0" fontId="44" fillId="30" borderId="38" applyFont="1" applyFill="1" applyBorder="1" applyAlignment="1">
      <alignment horizontal="center"/>
    </xf>
    <xf numFmtId="166" fontId="0" fillId="30" borderId="38" applyNumberFormat="1" applyFont="1" applyFill="1" applyBorder="1"/>
    <xf numFmtId="166" fontId="39" fillId="30" borderId="0" applyNumberFormat="1" applyFont="1" applyFill="1" applyAlignment="1">
      <alignment horizontal="left"/>
    </xf>
    <xf numFmtId="0" fontId="0" fillId="30" borderId="0" applyFont="1" applyFill="1"/>
    <xf numFmtId="0" fontId="44" fillId="30" borderId="0" applyFont="1" applyFill="1" applyAlignment="1">
      <alignment horizontal="center"/>
    </xf>
    <xf numFmtId="0" fontId="44" fillId="30" borderId="0" applyFont="1" applyFill="1" applyAlignment="1">
      <alignment horizontal="right"/>
    </xf>
    <xf numFmtId="0" fontId="0" fillId="30" borderId="0" applyFont="1" applyFill="1" applyAlignment="1">
      <alignment horizontal="left"/>
    </xf>
    <xf numFmtId="0" fontId="41" fillId="0" borderId="0" applyFont="1" applyFill="1" applyAlignment="1">
      <alignment horizontal="right"/>
    </xf>
    <xf numFmtId="0" fontId="45" fillId="0" borderId="0" applyFont="1" applyFill="1"/>
    <xf numFmtId="166" fontId="45" fillId="0" borderId="0" applyNumberFormat="1" applyFont="1" applyFill="1" applyAlignment="1">
      <alignment horizontal="right"/>
    </xf>
    <xf numFmtId="0" fontId="54" fillId="30" borderId="0" applyFont="1" applyFill="1" applyAlignment="1">
      <alignment horizontal="right"/>
    </xf>
    <xf numFmtId="166" fontId="45" fillId="0" borderId="0" applyNumberFormat="1" applyFont="1" applyFill="1" applyAlignment="1">
      <alignment horizontal="center" vertical="center"/>
    </xf>
    <xf numFmtId="0" fontId="45" fillId="0" borderId="0" applyFont="1" applyFill="1" applyAlignment="1">
      <alignment horizontal="center" vertical="center"/>
    </xf>
    <xf numFmtId="2" fontId="45" fillId="0" borderId="0" applyNumberFormat="1" applyFont="1" applyFill="1" applyAlignment="1">
      <alignment horizontal="center" vertical="center"/>
    </xf>
    <xf numFmtId="0" fontId="45" fillId="0" borderId="0" applyFont="1" applyFill="1" applyAlignment="1">
      <alignment horizontal="left"/>
    </xf>
    <xf numFmtId="0" fontId="45" fillId="0" borderId="0" applyFont="1" applyFill="1" applyAlignment="1">
      <alignment horizontal="right"/>
    </xf>
    <xf numFmtId="0" fontId="54" fillId="0" borderId="0" applyFont="1" applyFill="1" applyAlignment="1">
      <alignment horizontal="right"/>
    </xf>
    <xf numFmtId="0" fontId="54" fillId="33" borderId="0" applyFont="1" applyFill="1" applyAlignment="1">
      <alignment horizontal="right"/>
    </xf>
    <xf numFmtId="0" fontId="40" fillId="33" borderId="0" applyFont="1" applyFill="1" applyAlignment="1">
      <alignment horizontal="right"/>
    </xf>
    <xf numFmtId="0" fontId="45" fillId="33" borderId="0" applyFont="1" applyFill="1" applyAlignment="1">
      <alignment horizontal="right"/>
    </xf>
    <xf numFmtId="166" fontId="45" fillId="33" borderId="0" applyNumberFormat="1" applyFont="1" applyFill="1" applyAlignment="1">
      <alignment horizontal="center" vertical="center"/>
    </xf>
    <xf numFmtId="0" fontId="45" fillId="33" borderId="0" applyFont="1" applyFill="1" applyAlignment="1">
      <alignment horizontal="center" vertical="center"/>
    </xf>
    <xf numFmtId="2" fontId="45" fillId="33" borderId="0" applyNumberFormat="1" applyFont="1" applyFill="1" applyAlignment="1">
      <alignment horizontal="center" vertical="center"/>
    </xf>
    <xf numFmtId="0" fontId="45" fillId="33" borderId="0" applyFont="1" applyFill="1" applyAlignment="1">
      <alignment horizontal="left"/>
    </xf>
    <xf numFmtId="17" fontId="45" fillId="0" borderId="0" applyNumberFormat="1" applyFont="1" applyFill="1" applyAlignment="1">
      <alignment horizontal="right"/>
    </xf>
    <xf numFmtId="17" fontId="40" fillId="0" borderId="0" applyNumberFormat="1" applyFont="1" applyFill="1" applyAlignment="1">
      <alignment horizontal="right"/>
    </xf>
    <xf numFmtId="166" fontId="40" fillId="0" borderId="0" applyNumberFormat="1" applyFont="1" applyFill="1" applyAlignment="1">
      <alignment horizontal="right"/>
    </xf>
    <xf numFmtId="17" fontId="50" fillId="0" borderId="0" applyNumberFormat="1" applyFont="1" applyFill="1" applyAlignment="1">
      <alignment horizontal="right"/>
    </xf>
    <xf numFmtId="17" fontId="40" fillId="30" borderId="0" applyNumberFormat="1" applyFont="1" applyFill="1" applyAlignment="1">
      <alignment horizontal="right"/>
    </xf>
    <xf numFmtId="166" fontId="40" fillId="30" borderId="0" applyNumberFormat="1" applyFont="1" applyFill="1" applyAlignment="1">
      <alignment horizontal="right"/>
    </xf>
    <xf numFmtId="0" fontId="45" fillId="30" borderId="0" applyFont="1" applyFill="1" applyAlignment="1">
      <alignment horizontal="left"/>
    </xf>
    <xf numFmtId="0" fontId="40" fillId="30" borderId="0" applyFont="1" applyFill="1" applyAlignment="1">
      <alignment horizontal="left"/>
    </xf>
    <xf numFmtId="166" fontId="89" fillId="0" borderId="0" applyNumberFormat="1" applyFont="1" applyFill="1" applyBorder="1" applyAlignment="1">
      <alignment horizontal="right"/>
    </xf>
    <xf numFmtId="166" fontId="89" fillId="33" borderId="33" applyNumberFormat="1" applyFont="1" applyFill="1" applyBorder="1" applyAlignment="1">
      <alignment horizontal="right"/>
    </xf>
    <xf numFmtId="166" fontId="89" fillId="30" borderId="26" applyNumberFormat="1" applyFont="1" applyFill="1" applyBorder="1" applyAlignment="1">
      <alignment horizontal="center"/>
    </xf>
    <xf numFmtId="166" fontId="89" fillId="30" borderId="32" applyNumberFormat="1" applyFont="1" applyFill="1" applyBorder="1" applyAlignment="1">
      <alignment horizontal="center"/>
    </xf>
    <xf numFmtId="166" fontId="89" fillId="30" borderId="27" applyNumberFormat="1" applyFont="1" applyFill="1" applyBorder="1" applyAlignment="1">
      <alignment horizontal="center"/>
    </xf>
    <xf numFmtId="166" fontId="89" fillId="30" borderId="28" applyNumberFormat="1" applyFont="1" applyFill="1" applyBorder="1" applyAlignment="1">
      <alignment horizontal="center"/>
    </xf>
    <xf numFmtId="166" fontId="89" fillId="30" borderId="29" applyNumberFormat="1" applyFont="1" applyFill="1" applyBorder="1" applyAlignment="1">
      <alignment horizontal="center"/>
    </xf>
    <xf numFmtId="2" fontId="89" fillId="30" borderId="26" applyNumberFormat="1" applyFont="1" applyFill="1" applyBorder="1" applyAlignment="1">
      <alignment horizontal="center"/>
    </xf>
    <xf numFmtId="2" fontId="89" fillId="30" borderId="32" applyNumberFormat="1" applyFont="1" applyFill="1" applyBorder="1" applyAlignment="1">
      <alignment horizontal="center"/>
    </xf>
    <xf numFmtId="2" fontId="89" fillId="30" borderId="27" applyNumberFormat="1" applyFont="1" applyFill="1" applyBorder="1" applyAlignment="1">
      <alignment horizontal="center"/>
    </xf>
    <xf numFmtId="166" fontId="89" fillId="30" borderId="30" applyNumberFormat="1" applyFont="1" applyFill="1" applyBorder="1" applyAlignment="1">
      <alignment horizontal="center"/>
    </xf>
    <xf numFmtId="166" fontId="89" fillId="30" borderId="33" applyNumberFormat="1" applyFont="1" applyFill="1" applyBorder="1" applyAlignment="1">
      <alignment horizontal="center"/>
    </xf>
    <xf numFmtId="166" fontId="89" fillId="30" borderId="31" applyNumberFormat="1" applyFont="1" applyFill="1" applyBorder="1" applyAlignment="1">
      <alignment horizontal="center"/>
    </xf>
    <xf numFmtId="166" fontId="89" fillId="30" borderId="26" applyNumberFormat="1" applyFont="1" applyFill="1" applyBorder="1" applyAlignment="1">
      <alignment horizontal="center"/>
    </xf>
    <xf numFmtId="166" fontId="89" fillId="30" borderId="32" applyNumberFormat="1" applyFont="1" applyFill="1" applyBorder="1" applyAlignment="1">
      <alignment horizontal="center"/>
    </xf>
    <xf numFmtId="166" fontId="89" fillId="30" borderId="27" applyNumberFormat="1" applyFont="1" applyFill="1" applyBorder="1" applyAlignment="1">
      <alignment horizontal="center"/>
    </xf>
    <xf numFmtId="166" fontId="89" fillId="30" borderId="28" applyNumberFormat="1" applyFont="1" applyFill="1" applyBorder="1" applyAlignment="1">
      <alignment horizontal="center"/>
    </xf>
    <xf numFmtId="166" fontId="89" fillId="30" borderId="0" applyNumberFormat="1" applyFont="1" applyFill="1" applyBorder="1" applyAlignment="1">
      <alignment horizontal="center"/>
    </xf>
    <xf numFmtId="166" fontId="89" fillId="30" borderId="29" applyNumberFormat="1" applyFont="1" applyFill="1" applyBorder="1" applyAlignment="1">
      <alignment horizontal="center"/>
    </xf>
    <xf numFmtId="2" fontId="89" fillId="30" borderId="26" applyNumberFormat="1" applyFont="1" applyFill="1" applyBorder="1" applyAlignment="1">
      <alignment horizontal="center"/>
    </xf>
    <xf numFmtId="2" fontId="89" fillId="30" borderId="32" applyNumberFormat="1" applyFont="1" applyFill="1" applyBorder="1" applyAlignment="1">
      <alignment horizontal="center"/>
    </xf>
    <xf numFmtId="2" fontId="89" fillId="30" borderId="27" applyNumberFormat="1" applyFont="1" applyFill="1" applyBorder="1" applyAlignment="1">
      <alignment horizontal="center"/>
    </xf>
    <xf numFmtId="0" fontId="83" fillId="0" borderId="0" applyFont="1" applyFill="1" applyAlignment="1">
      <alignment horizontal="center"/>
    </xf>
    <xf numFmtId="0" fontId="53" fillId="36" borderId="0" applyFont="1" applyFill="1" applyBorder="1"/>
    <xf numFmtId="0" fontId="0" fillId="36" borderId="0" applyFont="1" applyFill="1" applyBorder="1"/>
    <xf numFmtId="0" fontId="0" fillId="36" borderId="0" applyFont="1" applyFill="1" applyBorder="1" applyAlignment="1">
      <alignment horizontal="center"/>
    </xf>
    <xf numFmtId="0" fontId="60" fillId="36" borderId="0" applyFont="1" applyFill="1" applyAlignment="1">
      <alignment horizontal="right"/>
    </xf>
    <xf numFmtId="0" fontId="45" fillId="36" borderId="0" applyFont="1" applyFill="1" applyBorder="1" applyAlignment="1">
      <alignment horizontal="right"/>
    </xf>
    <xf numFmtId="0" fontId="61" fillId="36" borderId="0" applyFont="1" applyFill="1" applyBorder="1" applyAlignment="1">
      <alignment horizontal="right"/>
    </xf>
    <xf numFmtId="0" fontId="62" fillId="36" borderId="0" applyFont="1" applyFill="1" applyBorder="1"/>
    <xf numFmtId="0" fontId="53" fillId="36" borderId="0" applyFont="1" applyFill="1" applyBorder="1" applyAlignment="1">
      <alignment horizontal="center"/>
    </xf>
    <xf numFmtId="0" fontId="56" fillId="36" borderId="0" applyFont="1" applyFill="1" applyBorder="1"/>
    <xf numFmtId="0" fontId="56" fillId="36" borderId="0" applyFont="1" applyFill="1" applyBorder="1" applyAlignment="1">
      <alignment horizontal="center"/>
    </xf>
    <xf numFmtId="0" fontId="56" fillId="36" borderId="0" applyFont="1" applyFill="1" applyBorder="1" applyAlignment="1">
      <alignment horizontal="left" vertical="top"/>
    </xf>
    <xf numFmtId="0" fontId="56" fillId="36" borderId="0" applyFont="1" applyFill="1" applyBorder="1" applyAlignment="1">
      <alignment horizontal="right" vertical="top"/>
    </xf>
    <xf numFmtId="0" fontId="2" fillId="36" borderId="0" applyFont="1" applyFill="1" applyBorder="1"/>
    <xf numFmtId="0" fontId="2" fillId="36" borderId="0" applyFont="1" applyFill="1" applyBorder="1" applyAlignment="1">
      <alignment horizontal="right"/>
    </xf>
    <xf numFmtId="0" fontId="53" fillId="36" borderId="0" applyFont="1" applyFill="1" applyBorder="1" applyAlignment="1">
      <alignment horizontal="right"/>
    </xf>
    <xf numFmtId="0" fontId="56" fillId="36" borderId="0" applyFont="1" applyFill="1" applyBorder="1"/>
    <xf numFmtId="0" fontId="56" fillId="36" borderId="0" applyFont="1" applyFill="1" applyBorder="1" applyAlignment="1">
      <alignment horizontal="right"/>
    </xf>
    <xf numFmtId="0" fontId="49" fillId="36" borderId="37" applyFont="1" applyFill="1" applyBorder="1"/>
    <xf numFmtId="0" fontId="49" fillId="36" borderId="39" applyFont="1" applyFill="1" applyBorder="1" applyAlignment="1">
      <alignment horizontal="center" wrapText="1"/>
    </xf>
    <xf numFmtId="0" fontId="49" fillId="36" borderId="37" applyFont="1" applyFill="1" applyBorder="1" applyAlignment="1">
      <alignment horizontal="center" wrapText="1"/>
    </xf>
    <xf numFmtId="0" fontId="43" fillId="36" borderId="34" applyFont="1" applyFill="1" applyBorder="1" applyAlignment="1">
      <alignment vertical="center"/>
    </xf>
    <xf numFmtId="0" fontId="43" fillId="36" borderId="35" applyFont="1" applyFill="1" applyBorder="1" applyAlignment="1">
      <alignment vertical="center"/>
    </xf>
    <xf numFmtId="0" fontId="43" fillId="36" borderId="36" applyFont="1" applyFill="1" applyBorder="1" applyAlignment="1">
      <alignment vertical="center"/>
    </xf>
    <xf numFmtId="49" fontId="56" fillId="36" borderId="34" applyNumberFormat="1" applyFont="1" applyFill="1" applyBorder="1" applyAlignment="1">
      <alignment textRotation="90" wrapText="1"/>
    </xf>
    <xf numFmtId="49" fontId="56" fillId="36" borderId="35" applyNumberFormat="1" applyFont="1" applyFill="1" applyBorder="1" applyAlignment="1">
      <alignment textRotation="90" wrapText="1"/>
    </xf>
    <xf numFmtId="49" fontId="56" fillId="36" borderId="36" applyNumberFormat="1" applyFont="1" applyFill="1" applyBorder="1" applyAlignment="1">
      <alignment textRotation="90" wrapText="1"/>
    </xf>
    <xf numFmtId="0" fontId="55" fillId="0" borderId="28" applyFont="1" applyFill="1" applyBorder="1" applyAlignment="1">
      <alignment vertical="center"/>
    </xf>
    <xf numFmtId="0" fontId="89" fillId="0" borderId="0" applyFont="1" applyFill="1" applyBorder="1" applyAlignment="1">
      <alignment vertical="center"/>
    </xf>
    <xf numFmtId="0" fontId="55" fillId="0" borderId="0" applyFont="1" applyFill="1" applyBorder="1" applyAlignment="1">
      <alignment vertical="center"/>
    </xf>
    <xf numFmtId="0" fontId="55" fillId="0" borderId="29" applyFont="1" applyFill="1" applyBorder="1" applyAlignment="1">
      <alignment vertical="center"/>
    </xf>
    <xf numFmtId="0" fontId="44" fillId="33" borderId="30" applyFont="1" applyFill="1" applyBorder="1"/>
    <xf numFmtId="0" fontId="44" fillId="33" borderId="33" applyFont="1" applyFill="1" applyBorder="1"/>
    <xf numFmtId="0" fontId="44" fillId="33" borderId="31" applyFont="1" applyFill="1" applyBorder="1"/>
    <xf numFmtId="0" fontId="0" fillId="0" borderId="35" applyFont="1" applyFill="1" applyBorder="1"/>
    <xf numFmtId="0" fontId="36" fillId="0" borderId="0" applyFont="1" applyFill="1" applyBorder="1" applyAlignment="1">
      <alignment vertical="center"/>
    </xf>
    <xf numFmtId="166" fontId="89" fillId="0" borderId="44" applyNumberFormat="1" applyFont="1" applyFill="1" applyBorder="1" applyAlignment="1">
      <alignment horizontal="center"/>
    </xf>
    <xf numFmtId="166" fontId="89" fillId="0" borderId="45" applyNumberFormat="1" applyFont="1" applyFill="1" applyBorder="1" applyAlignment="1">
      <alignment horizontal="center"/>
    </xf>
    <xf numFmtId="0" fontId="5" fillId="0" borderId="0" applyFont="1" applyFill="1" applyBorder="1"/>
    <xf numFmtId="166" fontId="89" fillId="0" borderId="46" applyNumberFormat="1" applyFont="1" applyFill="1" applyBorder="1" applyAlignment="1">
      <alignment horizontal="center"/>
    </xf>
    <xf numFmtId="2" fontId="89" fillId="33" borderId="44" applyNumberFormat="1" applyFont="1" applyFill="1" applyBorder="1" applyAlignment="1">
      <alignment horizontal="center"/>
    </xf>
    <xf numFmtId="2" fontId="89" fillId="33" borderId="25" applyNumberFormat="1" applyFont="1" applyFill="1" applyBorder="1" applyAlignment="1">
      <alignment horizontal="center"/>
    </xf>
    <xf numFmtId="2" fontId="89" fillId="33" borderId="45" applyNumberFormat="1" applyFont="1" applyFill="1" applyBorder="1" applyAlignment="1">
      <alignment horizontal="center"/>
    </xf>
    <xf numFmtId="2" fontId="89" fillId="0" borderId="46" applyNumberFormat="1" applyFont="1" applyFill="1" applyBorder="1" applyAlignment="1">
      <alignment horizontal="center"/>
    </xf>
    <xf numFmtId="0" fontId="53" fillId="36" borderId="0" applyFont="1" applyFill="1" applyBorder="1" applyAlignment="1">
      <alignment horizontal="left" vertical="top"/>
    </xf>
    <xf numFmtId="0" fontId="86" fillId="36" borderId="0" applyFont="1" applyFill="1" applyBorder="1"/>
    <xf numFmtId="0" fontId="56" fillId="36" borderId="0" applyFont="1" applyFill="1" applyBorder="1" applyAlignment="1">
      <alignment vertical="top"/>
    </xf>
    <xf numFmtId="0" fontId="97" fillId="0" borderId="0" applyFont="1" applyFill="1"/>
    <xf numFmtId="0" fontId="98" fillId="0" borderId="0" applyFont="1" applyFill="1"/>
    <xf numFmtId="0" fontId="99" fillId="0" borderId="0" applyFont="1" applyFill="1"/>
    <xf numFmtId="0" fontId="100" fillId="0" borderId="0" applyFont="1" applyFill="1" applyAlignment="1">
      <alignment vertical="top"/>
    </xf>
    <xf numFmtId="0" fontId="101" fillId="0" borderId="0" applyFont="1" applyFill="1"/>
    <xf numFmtId="0" fontId="102" fillId="0" borderId="0" applyFont="1" applyFill="1"/>
    <xf numFmtId="0" fontId="102" fillId="0" borderId="0" applyFont="1" applyFill="1"/>
    <xf numFmtId="0" fontId="97" fillId="0" borderId="0" applyFont="1" applyFill="1"/>
    <xf numFmtId="0" fontId="102" fillId="37" borderId="0" applyFont="1" applyFill="1" applyBorder="1"/>
    <xf numFmtId="0" fontId="87" fillId="37" borderId="0" applyFont="1" applyFill="1" applyBorder="1"/>
    <xf numFmtId="0" fontId="102" fillId="0" borderId="0" applyFont="1" applyFill="1" applyAlignment="1">
      <alignment vertical="top" wrapText="1"/>
    </xf>
    <xf numFmtId="0" fontId="97" fillId="0" borderId="0" applyFont="1" applyFill="1" applyAlignment="1">
      <alignment vertical="top" wrapText="1"/>
    </xf>
    <xf numFmtId="0" fontId="84" fillId="30" borderId="0" applyFont="1" applyFill="1" applyBorder="1" applyAlignment="1">
      <alignment horizontal="center"/>
    </xf>
    <xf numFmtId="166" fontId="84" fillId="30" borderId="0" applyNumberFormat="1" applyFont="1" applyFill="1" applyBorder="1" applyAlignment="1">
      <alignment horizontal="center"/>
    </xf>
    <xf numFmtId="0" fontId="84" fillId="30" borderId="0" applyFont="1" applyFill="1" applyBorder="1"/>
    <xf numFmtId="0" fontId="84" fillId="0" borderId="0" applyFont="1" applyFill="1" applyAlignment="1">
      <alignment horizontal="left"/>
    </xf>
    <xf numFmtId="0" fontId="28" fillId="30" borderId="0" applyFont="1" applyFill="1" applyBorder="1"/>
    <xf numFmtId="0" fontId="28" fillId="30" borderId="0" applyFont="1" applyFill="1" applyBorder="1" applyAlignment="1">
      <alignment horizontal="right"/>
    </xf>
    <xf numFmtId="0" fontId="28" fillId="30" borderId="0" applyFont="1" applyFill="1" applyBorder="1" applyAlignment="1">
      <alignment horizontal="centerContinuous"/>
    </xf>
    <xf numFmtId="0" fontId="28" fillId="0" borderId="0" applyFont="1" applyFill="1" applyAlignment="1">
      <alignment horizontal="right"/>
    </xf>
    <xf numFmtId="0" fontId="50" fillId="0" borderId="0" applyFont="1" applyFill="1" applyAlignment="1">
      <alignment vertical="center"/>
    </xf>
    <xf numFmtId="0" fontId="50" fillId="30" borderId="0" applyFont="1" applyFill="1" applyAlignment="1">
      <alignment vertical="center"/>
    </xf>
    <xf numFmtId="166" fontId="89" fillId="30" borderId="0" applyNumberFormat="1" applyFont="1" applyFill="1" applyBorder="1" applyAlignment="1">
      <alignment horizontal="center"/>
    </xf>
    <xf numFmtId="0" fontId="89" fillId="30" borderId="0" applyFont="1" applyFill="1" applyBorder="1" applyAlignment="1">
      <alignment horizontal="center"/>
    </xf>
    <xf numFmtId="166" fontId="89" fillId="33" borderId="0" applyNumberFormat="1" applyFont="1" applyFill="1" applyBorder="1" applyAlignment="1">
      <alignment horizontal="center"/>
    </xf>
    <xf numFmtId="0" fontId="89" fillId="33" borderId="0" applyFont="1" applyFill="1" applyBorder="1" applyAlignment="1">
      <alignment horizontal="center"/>
    </xf>
    <xf numFmtId="0" fontId="0" fillId="30" borderId="0" applyFont="1" applyFill="1" applyBorder="1" applyAlignment="1">
      <alignment horizontal="center"/>
    </xf>
    <xf numFmtId="4" fontId="89" fillId="30" borderId="0" applyNumberFormat="1" applyFont="1" applyFill="1" applyBorder="1" applyAlignment="1">
      <alignment horizontal="center"/>
    </xf>
    <xf numFmtId="167" fontId="89" fillId="30" borderId="0" applyNumberFormat="1" applyFont="1" applyFill="1" applyBorder="1" applyAlignment="1">
      <alignment horizontal="center"/>
    </xf>
    <xf numFmtId="4" fontId="89" fillId="33" borderId="0" applyNumberFormat="1" applyFont="1" applyFill="1" applyBorder="1" applyAlignment="1">
      <alignment horizontal="center"/>
    </xf>
    <xf numFmtId="167" fontId="89" fillId="33" borderId="0" applyNumberFormat="1" applyFont="1" applyFill="1" applyBorder="1" applyAlignment="1">
      <alignment horizontal="center"/>
    </xf>
    <xf numFmtId="166" fontId="89" fillId="30" borderId="0" applyNumberFormat="1" applyFont="1" applyFill="1" applyBorder="1" applyAlignment="1">
      <alignment horizontal="right"/>
    </xf>
    <xf numFmtId="166" fontId="89" fillId="33" borderId="0" applyNumberFormat="1" applyFont="1" applyFill="1" applyBorder="1" applyAlignment="1">
      <alignment horizontal="right"/>
    </xf>
    <xf numFmtId="166" fontId="89" fillId="30" borderId="0" applyNumberFormat="1" applyFont="1" applyFill="1" applyBorder="1" applyAlignment="1">
      <alignment horizontal="right"/>
    </xf>
    <xf numFmtId="4" fontId="89" fillId="30" borderId="0" applyNumberFormat="1" applyFont="1" applyFill="1" applyBorder="1" applyAlignment="1">
      <alignment horizontal="right"/>
    </xf>
    <xf numFmtId="167" fontId="0" fillId="30" borderId="0" applyNumberFormat="1" applyFont="1" applyFill="1" applyBorder="1"/>
    <xf numFmtId="4" fontId="89" fillId="33" borderId="0" applyNumberFormat="1" applyFont="1" applyFill="1" applyBorder="1" applyAlignment="1">
      <alignment horizontal="right"/>
    </xf>
    <xf numFmtId="167" fontId="0" fillId="33" borderId="0" applyNumberFormat="1" applyFont="1" applyFill="1" applyBorder="1"/>
    <xf numFmtId="165" fontId="89" fillId="30" borderId="0" applyNumberFormat="1" applyFont="1" applyFill="1" applyBorder="1" applyAlignment="1">
      <alignment horizontal="right"/>
    </xf>
    <xf numFmtId="44" fontId="89" fillId="30" borderId="0" applyNumberFormat="1" applyFont="1" applyFill="1" applyBorder="1" applyAlignment="1">
      <alignment horizontal="right"/>
    </xf>
    <xf numFmtId="166" fontId="0" fillId="30" borderId="0" applyNumberFormat="1" applyFont="1" applyFill="1" applyBorder="1"/>
    <xf numFmtId="164" fontId="89" fillId="30" borderId="0" applyNumberFormat="1" applyFont="1" applyFill="1"/>
    <xf numFmtId="0" fontId="0" fillId="30" borderId="0" applyFont="1" applyFill="1" applyAlignment="1">
      <alignment vertical="top"/>
    </xf>
    <xf numFmtId="0" fontId="0" fillId="35" borderId="0" applyFont="1" applyFill="1" applyAlignment="1">
      <alignment vertical="top"/>
    </xf>
    <xf numFmtId="0" fontId="0" fillId="0" borderId="0" applyFont="1" applyFill="1" applyAlignment="1">
      <alignment vertical="top"/>
    </xf>
    <xf numFmtId="0" fontId="84" fillId="30" borderId="0" applyFont="1" applyFill="1" applyAlignment="1">
      <alignment vertical="center"/>
    </xf>
    <xf numFmtId="0" fontId="84" fillId="35" borderId="0" applyFont="1" applyFill="1" applyAlignment="1">
      <alignment vertical="center"/>
    </xf>
    <xf numFmtId="0" fontId="84" fillId="0" borderId="0" applyFont="1" applyFill="1" applyAlignment="1">
      <alignment vertical="center"/>
    </xf>
    <xf numFmtId="0" fontId="0" fillId="0" borderId="0" applyFont="1" applyFill="1" applyAlignment="1">
      <alignment horizontal="center"/>
    </xf>
    <xf numFmtId="0" fontId="44" fillId="0" borderId="0" applyFont="1" applyFill="1" applyAlignment="1">
      <alignment horizontal="right"/>
    </xf>
    <xf numFmtId="0" fontId="89" fillId="30" borderId="0" applyFont="1" applyFill="1"/>
    <xf numFmtId="0" fontId="44" fillId="0" borderId="0" applyFont="1" applyFill="1" applyAlignment="1">
      <alignment horizontal="right"/>
    </xf>
    <xf numFmtId="0" fontId="44" fillId="0" borderId="0" applyFont="1" applyFill="1" applyAlignment="1">
      <alignment horizontal="right"/>
    </xf>
    <xf numFmtId="0" fontId="85" fillId="36" borderId="0" applyNumberFormat="1" applyFont="1" applyFill="1" applyBorder="1" applyAlignment="1">
      <alignment horizontal="left" wrapText="1"/>
    </xf>
    <xf numFmtId="0" fontId="53" fillId="36" borderId="0" applyFont="1" applyFill="1" applyBorder="1" applyAlignment="1">
      <alignment horizontal="left" wrapText="1"/>
    </xf>
    <xf numFmtId="0" fontId="84" fillId="30" borderId="0" applyNumberFormat="1" applyFont="1" applyFill="1" applyAlignment="1">
      <alignment horizontal="left" wrapText="1"/>
    </xf>
    <xf numFmtId="0" fontId="40" fillId="30" borderId="0" applyFont="1" applyFill="1" applyAlignment="1">
      <alignment horizontal="center"/>
    </xf>
    <xf numFmtId="164" fontId="89" fillId="30" borderId="0" applyNumberFormat="1" applyFont="1" applyFill="1"/>
    <xf numFmtId="0" fontId="89" fillId="30" borderId="0" applyFont="1" applyFill="1"/>
    <xf numFmtId="0" fontId="89" fillId="30" borderId="0" applyFont="1" applyFill="1" applyAlignment="1">
      <alignment horizontal="left"/>
    </xf>
    <xf numFmtId="49" fontId="65" fillId="36" borderId="34" applyNumberFormat="1" applyFont="1" applyFill="1" applyBorder="1" applyAlignment="1">
      <alignment horizontal="center"/>
    </xf>
    <xf numFmtId="0" fontId="89" fillId="36" borderId="35" applyFont="1" applyFill="1" applyBorder="1"/>
    <xf numFmtId="0" fontId="89" fillId="36" borderId="36" applyFont="1" applyFill="1" applyBorder="1"/>
    <xf numFmtId="0" fontId="0" fillId="33" borderId="0" applyFont="1" applyFill="1" applyBorder="1" applyAlignment="1">
      <alignment horizontal="right" indent="2"/>
    </xf>
    <xf numFmtId="0" fontId="0" fillId="0" borderId="0" applyFont="1" applyFill="1" applyBorder="1" applyAlignment="1">
      <alignment horizontal="right" indent="2"/>
    </xf>
    <xf numFmtId="166" fontId="0" fillId="33" borderId="33" applyNumberFormat="1" applyFont="1" applyFill="1" applyBorder="1" applyAlignment="1">
      <alignment horizontal="right" indent="2"/>
    </xf>
    <xf numFmtId="166" fontId="0" fillId="33" borderId="31" applyNumberFormat="1" applyFont="1" applyFill="1" applyBorder="1" applyAlignment="1">
      <alignment horizontal="right" indent="2"/>
    </xf>
    <xf numFmtId="166" fontId="0" fillId="0" borderId="0" applyNumberFormat="1" applyFont="1" applyFill="1" applyBorder="1" applyAlignment="1">
      <alignment horizontal="right" indent="2"/>
    </xf>
    <xf numFmtId="166" fontId="0" fillId="0" borderId="29" applyNumberFormat="1" applyFont="1" applyFill="1" applyBorder="1" applyAlignment="1">
      <alignment horizontal="right" indent="2"/>
    </xf>
    <xf numFmtId="0" fontId="44" fillId="0" borderId="27" applyFont="1" applyFill="1" applyBorder="1" applyAlignment="1">
      <alignment horizontal="center" vertical="center" wrapText="1"/>
    </xf>
    <xf numFmtId="0" fontId="44" fillId="0" borderId="31" applyFont="1" applyFill="1" applyBorder="1" applyAlignment="1">
      <alignment horizontal="center" vertical="center" wrapText="1"/>
    </xf>
    <xf numFmtId="0" fontId="44" fillId="0" borderId="47" applyFont="1" applyFill="1" applyBorder="1" applyAlignment="1">
      <alignment horizontal="center" vertical="center" wrapText="1"/>
    </xf>
    <xf numFmtId="0" fontId="44" fillId="0" borderId="48" applyFont="1" applyFill="1" applyBorder="1" applyAlignment="1">
      <alignment horizontal="center" vertical="center" wrapText="1"/>
    </xf>
    <xf numFmtId="0" fontId="44" fillId="0" borderId="0" applyFont="1" applyFill="1" applyBorder="1" applyAlignment="1">
      <alignment horizontal="center"/>
    </xf>
    <xf numFmtId="0" fontId="44" fillId="0" borderId="49" applyFont="1" applyFill="1" applyBorder="1" applyAlignment="1">
      <alignment horizontal="center" wrapText="1"/>
    </xf>
    <xf numFmtId="0" fontId="44" fillId="0" borderId="51" applyFont="1" applyFill="1" applyBorder="1" applyAlignment="1">
      <alignment horizontal="center" wrapText="1"/>
    </xf>
    <xf numFmtId="0" fontId="0" fillId="33" borderId="28" applyFont="1" applyFill="1" applyBorder="1"/>
    <xf numFmtId="0" fontId="0" fillId="33" borderId="29" applyFont="1" applyFill="1" applyBorder="1"/>
    <xf numFmtId="0" fontId="44" fillId="0" borderId="50" applyFont="1" applyFill="1" applyBorder="1" applyAlignment="1">
      <alignment horizontal="center" wrapText="1"/>
    </xf>
    <xf numFmtId="0" fontId="0" fillId="0" borderId="28" applyFont="1" applyFill="1" applyBorder="1" applyAlignment="1">
      <alignment horizontal="right" indent="2"/>
    </xf>
    <xf numFmtId="0" fontId="49" fillId="36" borderId="26" applyFont="1" applyFill="1" applyBorder="1" applyAlignment="1">
      <alignment horizontal="center" vertical="center"/>
    </xf>
    <xf numFmtId="0" fontId="49" fillId="36" borderId="32" applyFont="1" applyFill="1" applyBorder="1" applyAlignment="1">
      <alignment horizontal="center" vertical="center"/>
    </xf>
    <xf numFmtId="0" fontId="49" fillId="36" borderId="27" applyFont="1" applyFill="1" applyBorder="1" applyAlignment="1">
      <alignment horizontal="center" vertical="center"/>
    </xf>
    <xf numFmtId="0" fontId="44" fillId="30" borderId="47" applyFont="1" applyFill="1" applyBorder="1" applyAlignment="1">
      <alignment horizontal="center" vertical="center" wrapText="1"/>
    </xf>
    <xf numFmtId="0" fontId="44" fillId="30" borderId="48" applyFont="1" applyFill="1" applyBorder="1" applyAlignment="1">
      <alignment horizontal="center" vertical="center" wrapText="1"/>
    </xf>
    <xf numFmtId="0" fontId="84" fillId="30" borderId="0" applyNumberFormat="1" applyFont="1" applyFill="1" applyAlignment="1">
      <alignment horizontal="left" wrapText="1"/>
    </xf>
    <xf numFmtId="0" fontId="0" fillId="33" borderId="32" applyFont="1" applyFill="1" applyBorder="1" applyAlignment="1">
      <alignment horizontal="right" indent="2"/>
    </xf>
    <xf numFmtId="166" fontId="0" fillId="33" borderId="0" applyNumberFormat="1" applyFont="1" applyFill="1" applyBorder="1" applyAlignment="1">
      <alignment horizontal="right" indent="2"/>
    </xf>
    <xf numFmtId="166" fontId="0" fillId="33" borderId="29" applyNumberFormat="1" applyFont="1" applyFill="1" applyBorder="1" applyAlignment="1">
      <alignment horizontal="right" indent="2"/>
    </xf>
    <xf numFmtId="166" fontId="0" fillId="33" borderId="32" applyNumberFormat="1" applyFont="1" applyFill="1" applyBorder="1" applyAlignment="1">
      <alignment horizontal="right" indent="2"/>
    </xf>
    <xf numFmtId="166" fontId="0" fillId="33" borderId="27" applyNumberFormat="1" applyFont="1" applyFill="1" applyBorder="1" applyAlignment="1">
      <alignment horizontal="right" indent="2"/>
    </xf>
    <xf numFmtId="0" fontId="0" fillId="0" borderId="26" applyFont="1" applyFill="1" applyBorder="1" applyAlignment="1">
      <alignment horizontal="center" vertical="center" wrapText="1"/>
    </xf>
    <xf numFmtId="0" fontId="0" fillId="0" borderId="32" applyFont="1" applyFill="1" applyBorder="1" applyAlignment="1">
      <alignment horizontal="center" vertical="center" wrapText="1"/>
    </xf>
    <xf numFmtId="0" fontId="0" fillId="0" borderId="27" applyFont="1" applyFill="1" applyBorder="1" applyAlignment="1">
      <alignment horizontal="center" vertical="center" wrapText="1"/>
    </xf>
    <xf numFmtId="0" fontId="0" fillId="0" borderId="28" applyFont="1" applyFill="1" applyBorder="1" applyAlignment="1">
      <alignment horizontal="center" vertical="center" wrapText="1"/>
    </xf>
    <xf numFmtId="0" fontId="0" fillId="0" borderId="0" applyFont="1" applyFill="1" applyBorder="1" applyAlignment="1">
      <alignment horizontal="center" vertical="center" wrapText="1"/>
    </xf>
    <xf numFmtId="0" fontId="0" fillId="0" borderId="29" applyFont="1" applyFill="1" applyBorder="1" applyAlignment="1">
      <alignment horizontal="center" vertical="center" wrapText="1"/>
    </xf>
    <xf numFmtId="0" fontId="0" fillId="0" borderId="30" applyFont="1" applyFill="1" applyBorder="1" applyAlignment="1">
      <alignment horizontal="center" vertical="center" wrapText="1"/>
    </xf>
    <xf numFmtId="0" fontId="0" fillId="0" borderId="33" applyFont="1" applyFill="1" applyBorder="1" applyAlignment="1">
      <alignment horizontal="center" vertical="center" wrapText="1"/>
    </xf>
    <xf numFmtId="0" fontId="0" fillId="0" borderId="31" applyFont="1" applyFill="1" applyBorder="1" applyAlignment="1">
      <alignment horizontal="center" vertical="center" wrapText="1"/>
    </xf>
    <xf numFmtId="166" fontId="44" fillId="30" borderId="34" applyNumberFormat="1" applyFont="1" applyFill="1" applyBorder="1" applyAlignment="1">
      <alignment horizontal="center"/>
    </xf>
    <xf numFmtId="166" fontId="44" fillId="30" borderId="35" applyNumberFormat="1" applyFont="1" applyFill="1" applyBorder="1" applyAlignment="1">
      <alignment horizontal="center"/>
    </xf>
    <xf numFmtId="166" fontId="44" fillId="30" borderId="36" applyNumberFormat="1" applyFont="1" applyFill="1" applyBorder="1" applyAlignment="1">
      <alignment horizontal="center"/>
    </xf>
    <xf numFmtId="0" fontId="0" fillId="33" borderId="33" applyFont="1" applyFill="1" applyBorder="1" applyAlignment="1">
      <alignment horizontal="right" indent="2"/>
    </xf>
    <xf numFmtId="0" fontId="0" fillId="33" borderId="30" applyFont="1" applyFill="1" applyBorder="1" applyAlignment="1">
      <alignment horizontal="right" indent="2"/>
    </xf>
    <xf numFmtId="0" fontId="0" fillId="33" borderId="26" applyFont="1" applyFill="1" applyBorder="1" applyAlignment="1">
      <alignment horizontal="right" indent="2"/>
    </xf>
    <xf numFmtId="0" fontId="0" fillId="33" borderId="28" applyFont="1" applyFill="1" applyBorder="1" applyAlignment="1">
      <alignment horizontal="right" indent="2"/>
    </xf>
    <xf numFmtId="0" fontId="0" fillId="0" borderId="51" applyFont="1" applyFill="1" applyBorder="1"/>
    <xf numFmtId="0" fontId="0" fillId="0" borderId="51" applyFont="1" applyFill="1" applyBorder="1" applyAlignment="1">
      <alignment horizontal="center" wrapText="1"/>
    </xf>
    <xf numFmtId="0" fontId="44" fillId="0" borderId="37" applyFont="1" applyFill="1" applyBorder="1" applyAlignment="1">
      <alignment horizontal="center" vertical="center" wrapText="1"/>
    </xf>
    <xf numFmtId="0" fontId="44" fillId="0" borderId="39" applyFont="1" applyFill="1" applyBorder="1" applyAlignment="1">
      <alignment horizontal="center" vertical="center" wrapText="1"/>
    </xf>
    <xf numFmtId="0" fontId="44" fillId="0" borderId="26" applyFont="1" applyFill="1" applyBorder="1" applyAlignment="1">
      <alignment horizontal="center" vertical="center" wrapText="1"/>
    </xf>
    <xf numFmtId="0" fontId="44" fillId="0" borderId="30" applyFont="1" applyFill="1" applyBorder="1" applyAlignment="1">
      <alignment horizontal="center" vertical="center" wrapText="1"/>
    </xf>
    <xf numFmtId="1" fontId="89" fillId="33" borderId="34" applyNumberFormat="1" applyFont="1" applyFill="1" applyBorder="1"/>
    <xf numFmtId="1" fontId="89" fillId="33" borderId="36" applyNumberFormat="1" applyFont="1" applyFill="1" applyBorder="1"/>
    <xf numFmtId="0" fontId="44" fillId="0" borderId="34" applyFont="1" applyFill="1" applyBorder="1" applyAlignment="1">
      <alignment horizontal="center"/>
    </xf>
    <xf numFmtId="0" fontId="44" fillId="0" borderId="36" applyFont="1" applyFill="1" applyBorder="1" applyAlignment="1">
      <alignment horizontal="center"/>
    </xf>
    <xf numFmtId="0" fontId="0" fillId="33" borderId="26" applyFont="1" applyFill="1" applyBorder="1"/>
    <xf numFmtId="0" fontId="0" fillId="33" borderId="27" applyFont="1" applyFill="1" applyBorder="1"/>
    <xf numFmtId="0" fontId="0" fillId="33" borderId="30" applyFont="1" applyFill="1" applyBorder="1"/>
    <xf numFmtId="0" fontId="0" fillId="33" borderId="31" applyFont="1" applyFill="1" applyBorder="1"/>
    <xf numFmtId="0" fontId="0" fillId="0" borderId="28" applyFont="1" applyFill="1" applyBorder="1"/>
    <xf numFmtId="0" fontId="0" fillId="0" borderId="29" applyFont="1" applyFill="1" applyBorder="1"/>
    <xf numFmtId="0" fontId="0" fillId="0" borderId="28" applyFont="1" applyFill="1" applyBorder="1"/>
    <xf numFmtId="0" fontId="0" fillId="0" borderId="29" applyFont="1" applyFill="1" applyBorder="1"/>
    <xf numFmtId="0" fontId="89" fillId="33" borderId="30" applyFont="1" applyFill="1" applyBorder="1"/>
    <xf numFmtId="0" fontId="89" fillId="33" borderId="31" applyFont="1" applyFill="1" applyBorder="1"/>
    <xf numFmtId="0" fontId="46" fillId="0" borderId="0" applyFont="1" applyFill="1" applyBorder="1" applyAlignment="1">
      <alignment vertical="center"/>
    </xf>
    <xf numFmtId="0" fontId="0" fillId="0" borderId="26" applyFont="1" applyFill="1" applyBorder="1"/>
    <xf numFmtId="0" fontId="0" fillId="0" borderId="27" applyFont="1" applyFill="1" applyBorder="1"/>
    <xf numFmtId="0" fontId="0" fillId="0" borderId="26" applyFont="1" applyFill="1" applyBorder="1"/>
    <xf numFmtId="0" fontId="0" fillId="0" borderId="27" applyFont="1" applyFill="1" applyBorder="1"/>
    <xf numFmtId="0" fontId="89" fillId="30" borderId="0" applyFont="1" applyFill="1" applyAlignment="1">
      <alignment vertical="center"/>
    </xf>
    <xf numFmtId="164" fontId="89" fillId="30" borderId="0" applyNumberFormat="1" applyFont="1" applyFill="1" applyAlignment="1">
      <alignment vertical="center"/>
    </xf>
    <xf numFmtId="0" fontId="89" fillId="0" borderId="28" applyFont="1" applyFill="1" applyBorder="1"/>
    <xf numFmtId="0" fontId="89" fillId="0" borderId="29" applyFont="1" applyFill="1" applyBorder="1"/>
    <xf numFmtId="0" fontId="89" fillId="33" borderId="28" applyFont="1" applyFill="1" applyBorder="1"/>
    <xf numFmtId="0" fontId="89" fillId="33" borderId="29" applyFont="1" applyFill="1" applyBorder="1"/>
    <xf numFmtId="0" fontId="49" fillId="36" borderId="0" applyFont="1" applyFill="1" applyBorder="1" applyAlignment="1">
      <alignment horizontal="center" vertical="center"/>
    </xf>
    <xf numFmtId="0" fontId="49" fillId="36" borderId="52" applyFont="1" applyFill="1" applyBorder="1" applyAlignment="1">
      <alignment horizontal="center" vertical="center"/>
    </xf>
    <xf numFmtId="0" fontId="89" fillId="0" borderId="26" applyFont="1" applyFill="1" applyBorder="1"/>
    <xf numFmtId="0" fontId="89" fillId="0" borderId="27" applyFont="1" applyFill="1" applyBorder="1"/>
    <xf numFmtId="0" fontId="49" fillId="36" borderId="35" applyFont="1" applyFill="1" applyBorder="1" applyAlignment="1">
      <alignment horizontal="center" vertical="center"/>
    </xf>
    <xf numFmtId="0" fontId="49" fillId="36" borderId="36" applyFont="1" applyFill="1" applyBorder="1" applyAlignment="1">
      <alignment horizontal="center" vertical="center"/>
    </xf>
    <xf numFmtId="0" fontId="51" fillId="0" borderId="0" applyFont="1" applyFill="1" applyBorder="1" applyAlignment="1">
      <alignment horizontal="center"/>
    </xf>
    <xf numFmtId="0" fontId="44" fillId="30" borderId="27" applyFont="1" applyFill="1" applyBorder="1" applyAlignment="1">
      <alignment horizontal="center" vertical="center" wrapText="1"/>
    </xf>
    <xf numFmtId="0" fontId="44" fillId="30" borderId="31" applyFont="1" applyFill="1" applyBorder="1" applyAlignment="1">
      <alignment horizontal="center" vertical="center" wrapText="1"/>
    </xf>
    <xf numFmtId="164" fontId="89" fillId="30" borderId="0" applyNumberFormat="1" applyFont="1" applyFill="1"/>
    <xf numFmtId="0" fontId="88" fillId="0" borderId="0" applyNumberFormat="1" applyFont="1" applyFill="1" applyBorder="1" applyAlignment="1">
      <alignment horizontal="left" wrapText="1"/>
    </xf>
    <xf numFmtId="0" fontId="44" fillId="0" borderId="0" applyFont="1" applyFill="1" applyAlignment="1">
      <alignment horizontal="right"/>
    </xf>
    <xf numFmtId="0" fontId="0" fillId="0" borderId="0" applyFont="1" applyFill="1" applyAlignment="1">
      <alignment horizontal="right"/>
    </xf>
    <xf numFmtId="0" fontId="42" fillId="0" borderId="26" applyFont="1" applyFill="1" applyBorder="1" applyAlignment="1">
      <alignment horizontal="center" vertical="center" wrapText="1"/>
    </xf>
    <xf numFmtId="0" fontId="42" fillId="0" borderId="32" applyFont="1" applyFill="1" applyBorder="1" applyAlignment="1">
      <alignment horizontal="center" vertical="center" wrapText="1"/>
    </xf>
    <xf numFmtId="0" fontId="42" fillId="0" borderId="27" applyFont="1" applyFill="1" applyBorder="1" applyAlignment="1">
      <alignment horizontal="center" vertical="center" wrapText="1"/>
    </xf>
    <xf numFmtId="0" fontId="25" fillId="36" borderId="37" applyFont="1" applyFill="1" applyBorder="1" applyAlignment="1">
      <alignment horizontal="center" vertical="center"/>
    </xf>
    <xf numFmtId="0" fontId="0" fillId="36" borderId="39" applyFont="1" applyFill="1" applyBorder="1" applyAlignment="1">
      <alignment horizontal="center" vertical="center"/>
    </xf>
    <xf numFmtId="0" fontId="42" fillId="0" borderId="26" applyFont="1" applyFill="1" applyBorder="1" applyAlignment="1">
      <alignment horizontal="center" vertical="center"/>
    </xf>
    <xf numFmtId="0" fontId="42" fillId="0" borderId="32" applyFont="1" applyFill="1" applyBorder="1" applyAlignment="1">
      <alignment horizontal="center" vertical="center"/>
    </xf>
    <xf numFmtId="0" fontId="42" fillId="0" borderId="27" applyFont="1" applyFill="1" applyBorder="1" applyAlignment="1">
      <alignment horizontal="center" vertical="center"/>
    </xf>
    <xf numFmtId="0" fontId="89" fillId="0" borderId="32" applyFont="1" applyFill="1" applyBorder="1" applyAlignment="1">
      <alignment horizontal="center" vertical="center"/>
    </xf>
    <xf numFmtId="0" fontId="89" fillId="0" borderId="27" applyFont="1" applyFill="1" applyBorder="1" applyAlignment="1">
      <alignment horizontal="center" vertical="center"/>
    </xf>
    <xf numFmtId="164" fontId="51" fillId="30" borderId="0" applyNumberFormat="1" applyFont="1" applyFill="1" applyAlignment="1">
      <alignment horizontal="right"/>
    </xf>
    <xf numFmtId="0" fontId="45" fillId="0" borderId="0" applyFont="1" applyFill="1" applyBorder="1" applyAlignment="1">
      <alignment horizontal="center"/>
    </xf>
    <xf numFmtId="0" fontId="89" fillId="0" borderId="0" applyFont="1" applyFill="1"/>
    <xf numFmtId="0" fontId="42" fillId="0" borderId="28" applyFont="1" applyFill="1" applyBorder="1" applyAlignment="1">
      <alignment horizontal="center" vertical="center" wrapText="1"/>
    </xf>
    <xf numFmtId="0" fontId="42" fillId="0" borderId="0" applyFont="1" applyFill="1" applyBorder="1" applyAlignment="1">
      <alignment horizontal="center" vertical="center" wrapText="1"/>
    </xf>
    <xf numFmtId="0" fontId="42" fillId="0" borderId="29" applyFont="1" applyFill="1" applyBorder="1" applyAlignment="1">
      <alignment horizontal="center" vertical="center" wrapText="1"/>
    </xf>
    <xf numFmtId="0" fontId="42" fillId="0" borderId="28" applyFont="1" applyFill="1" applyBorder="1" applyAlignment="1">
      <alignment horizontal="center" vertical="center"/>
    </xf>
    <xf numFmtId="0" fontId="42" fillId="0" borderId="0" applyFont="1" applyFill="1" applyBorder="1" applyAlignment="1">
      <alignment horizontal="center" vertical="center"/>
    </xf>
    <xf numFmtId="0" fontId="42" fillId="0" borderId="29" applyFont="1" applyFill="1" applyBorder="1" applyAlignment="1">
      <alignment horizontal="center" vertical="center"/>
    </xf>
    <xf numFmtId="0" fontId="89" fillId="0" borderId="0" applyFont="1" applyFill="1" applyBorder="1" applyAlignment="1">
      <alignment horizontal="center" vertical="center"/>
    </xf>
    <xf numFmtId="0" fontId="89" fillId="0" borderId="29" applyFont="1" applyFill="1" applyBorder="1" applyAlignment="1">
      <alignment horizontal="center" vertical="center"/>
    </xf>
    <xf numFmtId="0" fontId="43" fillId="36" borderId="34" applyFont="1" applyFill="1" applyBorder="1" applyAlignment="1">
      <alignment horizontal="center"/>
    </xf>
    <xf numFmtId="0" fontId="43" fillId="36" borderId="35" applyFont="1" applyFill="1" applyBorder="1" applyAlignment="1">
      <alignment horizontal="center"/>
    </xf>
    <xf numFmtId="0" fontId="43" fillId="36" borderId="36" applyFont="1" applyFill="1" applyBorder="1" applyAlignment="1">
      <alignment horizontal="center"/>
    </xf>
    <xf numFmtId="0" fontId="84" fillId="0" borderId="0" applyNumberFormat="1" applyFont="1" applyFill="1" applyAlignment="1">
      <alignment horizontal="left" wrapText="1"/>
    </xf>
    <xf numFmtId="0" fontId="44" fillId="30" borderId="49" applyFont="1" applyFill="1" applyBorder="1" applyAlignment="1">
      <alignment horizontal="center"/>
    </xf>
    <xf numFmtId="0" fontId="44" fillId="30" borderId="51" applyFont="1" applyFill="1" applyBorder="1" applyAlignment="1">
      <alignment horizontal="center"/>
    </xf>
    <xf numFmtId="0" fontId="44" fillId="30" borderId="0" applyFont="1" applyFill="1" applyAlignment="1">
      <alignment horizontal="right"/>
    </xf>
    <xf numFmtId="0" fontId="49" fillId="36" borderId="26" applyFont="1" applyFill="1" applyBorder="1"/>
    <xf numFmtId="0" fontId="49" fillId="36" borderId="27" applyFont="1" applyFill="1" applyBorder="1"/>
    <xf numFmtId="0" fontId="49" fillId="36" borderId="34" applyFont="1" applyFill="1" applyBorder="1" applyAlignment="1">
      <alignment horizontal="center"/>
    </xf>
    <xf numFmtId="0" fontId="49" fillId="36" borderId="35" applyFont="1" applyFill="1" applyBorder="1" applyAlignment="1">
      <alignment horizontal="center"/>
    </xf>
    <xf numFmtId="0" fontId="49" fillId="36" borderId="36" applyFont="1" applyFill="1" applyBorder="1" applyAlignment="1">
      <alignment horizontal="center"/>
    </xf>
    <xf numFmtId="0" fontId="44" fillId="30" borderId="34" applyFont="1" applyFill="1" applyBorder="1" applyAlignment="1">
      <alignment horizontal="center"/>
    </xf>
    <xf numFmtId="0" fontId="44" fillId="30" borderId="36" applyFont="1" applyFill="1" applyBorder="1" applyAlignment="1">
      <alignment horizontal="center"/>
    </xf>
    <xf numFmtId="0" fontId="84" fillId="0" borderId="0" applyNumberFormat="1" applyFont="1" applyFill="1" applyBorder="1" applyAlignment="1">
      <alignment horizontal="left" wrapText="1"/>
    </xf>
    <xf numFmtId="0" fontId="25" fillId="36" borderId="39" applyFont="1" applyFill="1" applyBorder="1" applyAlignment="1">
      <alignment horizontal="center" vertical="center"/>
    </xf>
    <xf numFmtId="0" fontId="44" fillId="0" borderId="0" applyFont="1" applyFill="1" applyAlignment="1">
      <alignment horizontal="right"/>
    </xf>
    <xf numFmtId="164" fontId="51" fillId="30" borderId="0" applyNumberFormat="1" applyFont="1" applyFill="1" applyAlignment="1">
      <alignment horizontal="right"/>
    </xf>
    <xf numFmtId="0" fontId="0" fillId="0" borderId="34" applyFont="1" applyFill="1" applyBorder="1" applyAlignment="1">
      <alignment horizontal="center"/>
    </xf>
    <xf numFmtId="0" fontId="0" fillId="0" borderId="36" applyFont="1" applyFill="1" applyBorder="1" applyAlignment="1">
      <alignment horizontal="center"/>
    </xf>
    <xf numFmtId="0" fontId="0" fillId="34" borderId="34" applyFont="1" applyFill="1" applyBorder="1" applyAlignment="1">
      <alignment horizontal="center"/>
    </xf>
    <xf numFmtId="0" fontId="0" fillId="34" borderId="36" applyFont="1" applyFill="1" applyBorder="1" applyAlignment="1">
      <alignment horizontal="center"/>
    </xf>
    <xf numFmtId="0" fontId="40" fillId="30" borderId="0" applyFont="1" applyFill="1" applyAlignment="1">
      <alignment horizontal="center"/>
    </xf>
    <xf numFmtId="0" fontId="0" fillId="0" borderId="0" applyFont="1" applyFill="1"/>
    <xf numFmtId="49" fontId="52" fillId="36" borderId="34" applyNumberFormat="1" applyFont="1" applyFill="1" applyBorder="1" applyAlignment="1">
      <alignment horizontal="center" vertical="center"/>
    </xf>
    <xf numFmtId="49" fontId="0" fillId="36" borderId="35" applyNumberFormat="1" applyFont="1" applyFill="1" applyBorder="1" applyAlignment="1">
      <alignment horizontal="center" vertical="center"/>
    </xf>
    <xf numFmtId="49" fontId="0" fillId="36" borderId="36" applyNumberFormat="1" applyFont="1" applyFill="1" applyBorder="1" applyAlignment="1">
      <alignment horizontal="center" vertical="center"/>
    </xf>
    <xf numFmtId="0" fontId="52" fillId="36" borderId="34" applyFont="1" applyFill="1" applyBorder="1" applyAlignment="1">
      <alignment horizontal="center" vertical="center"/>
    </xf>
    <xf numFmtId="0" fontId="0" fillId="36" borderId="35" applyFont="1" applyFill="1" applyBorder="1" applyAlignment="1">
      <alignment horizontal="center" vertical="center"/>
    </xf>
    <xf numFmtId="0" fontId="0" fillId="36" borderId="33" applyFont="1" applyFill="1" applyBorder="1" applyAlignment="1">
      <alignment horizontal="center" vertical="center"/>
    </xf>
    <xf numFmtId="0" fontId="0" fillId="36" borderId="31" applyFont="1" applyFill="1" applyBorder="1" applyAlignment="1">
      <alignment horizontal="center" vertical="center"/>
    </xf>
    <xf numFmtId="0" fontId="89" fillId="30" borderId="0" applyFont="1" applyFill="1"/>
    <xf numFmtId="1" fontId="84" fillId="0" borderId="0" applyNumberFormat="1" applyFont="1" applyFill="1" applyAlignment="1">
      <alignment horizontal="left" wrapText="1"/>
    </xf>
    <xf numFmtId="166" fontId="53" fillId="36" borderId="34" applyNumberFormat="1" applyFont="1" applyFill="1" applyBorder="1" applyAlignment="1">
      <alignment horizontal="center"/>
    </xf>
    <xf numFmtId="166" fontId="53" fillId="36" borderId="35" applyNumberFormat="1" applyFont="1" applyFill="1" applyBorder="1" applyAlignment="1">
      <alignment horizontal="center"/>
    </xf>
    <xf numFmtId="166" fontId="53" fillId="36" borderId="36" applyNumberFormat="1" applyFont="1" applyFill="1" applyBorder="1" applyAlignment="1">
      <alignment horizontal="center"/>
    </xf>
    <xf numFmtId="0" fontId="20" fillId="0" borderId="34" applyFont="1" applyFill="1" applyBorder="1" applyAlignment="1">
      <alignment horizontal="center"/>
    </xf>
    <xf numFmtId="0" fontId="20" fillId="0" borderId="35" applyFont="1" applyFill="1" applyBorder="1" applyAlignment="1">
      <alignment horizontal="center"/>
    </xf>
    <xf numFmtId="0" fontId="20" fillId="0" borderId="36" applyFont="1" applyFill="1" applyBorder="1" applyAlignment="1">
      <alignment horizontal="center"/>
    </xf>
    <xf numFmtId="0" fontId="52" fillId="36" borderId="34" applyFont="1" applyFill="1" applyBorder="1"/>
    <xf numFmtId="0" fontId="52" fillId="36" borderId="35" applyFont="1" applyFill="1" applyBorder="1"/>
    <xf numFmtId="0" fontId="52" fillId="36" borderId="36" applyFont="1" applyFill="1" applyBorder="1"/>
    <xf numFmtId="0" fontId="44" fillId="0" borderId="34" applyFont="1" applyFill="1" applyBorder="1" applyAlignment="1">
      <alignment horizontal="center" vertical="center" wrapText="1"/>
    </xf>
    <xf numFmtId="0" fontId="89" fillId="0" borderId="36" applyFont="1" applyFill="1" applyBorder="1" applyAlignment="1">
      <alignment horizontal="center" vertical="center" wrapText="1"/>
    </xf>
    <xf numFmtId="0" fontId="52" fillId="36" borderId="34" applyFont="1" applyFill="1" applyBorder="1" applyAlignment="1">
      <alignment horizontal="left"/>
    </xf>
    <xf numFmtId="0" fontId="52" fillId="36" borderId="35" applyFont="1" applyFill="1" applyBorder="1" applyAlignment="1">
      <alignment horizontal="left"/>
    </xf>
    <xf numFmtId="0" fontId="52" fillId="36" borderId="36" applyFont="1" applyFill="1" applyBorder="1" applyAlignment="1">
      <alignment horizontal="left"/>
    </xf>
    <xf numFmtId="164" fontId="89" fillId="30" borderId="0" applyNumberFormat="1" applyFont="1" applyFill="1" applyAlignment="1">
      <alignment horizontal="right"/>
    </xf>
    <xf numFmtId="166" fontId="53" fillId="36" borderId="26" applyNumberFormat="1" applyFont="1" applyFill="1" applyBorder="1" applyAlignment="1">
      <alignment horizontal="center"/>
    </xf>
    <xf numFmtId="166" fontId="53" fillId="36" borderId="32" applyNumberFormat="1" applyFont="1" applyFill="1" applyBorder="1" applyAlignment="1">
      <alignment horizontal="center"/>
    </xf>
    <xf numFmtId="166" fontId="53" fillId="36" borderId="27" applyNumberFormat="1" applyFont="1" applyFill="1" applyBorder="1" applyAlignment="1">
      <alignment horizontal="center"/>
    </xf>
    <xf numFmtId="0" fontId="52" fillId="36" borderId="26" applyFont="1" applyFill="1" applyBorder="1" applyAlignment="1">
      <alignment horizontal="left"/>
    </xf>
    <xf numFmtId="0" fontId="52" fillId="36" borderId="32" applyFont="1" applyFill="1" applyBorder="1" applyAlignment="1">
      <alignment horizontal="left"/>
    </xf>
    <xf numFmtId="0" fontId="52" fillId="36" borderId="27" applyFont="1" applyFill="1" applyBorder="1" applyAlignment="1">
      <alignment horizontal="left"/>
    </xf>
    <xf numFmtId="0" fontId="52" fillId="36" borderId="26" applyFont="1" applyFill="1" applyBorder="1"/>
    <xf numFmtId="0" fontId="52" fillId="36" borderId="32" applyFont="1" applyFill="1" applyBorder="1"/>
    <xf numFmtId="0" fontId="52" fillId="36" borderId="27" applyFont="1" applyFill="1" applyBorder="1"/>
    <xf numFmtId="0" fontId="84" fillId="0" borderId="0" applyNumberFormat="1" applyFont="1" applyFill="1" applyAlignment="1">
      <alignment horizontal="left" wrapText="1"/>
    </xf>
    <xf numFmtId="0" fontId="89" fillId="0" borderId="0" applyFont="1" applyFill="1" applyAlignment="1">
      <alignment horizontal="right"/>
    </xf>
    <xf numFmtId="49" fontId="43" fillId="36" borderId="34" applyNumberFormat="1" applyFont="1" applyFill="1" applyBorder="1" applyAlignment="1">
      <alignment horizontal="center"/>
    </xf>
    <xf numFmtId="49" fontId="43" fillId="36" borderId="35" applyNumberFormat="1" applyFont="1" applyFill="1" applyBorder="1" applyAlignment="1">
      <alignment horizontal="center"/>
    </xf>
    <xf numFmtId="49" fontId="43" fillId="36" borderId="36" applyNumberFormat="1" applyFont="1" applyFill="1" applyBorder="1" applyAlignment="1">
      <alignment horizontal="center"/>
    </xf>
    <xf numFmtId="0" fontId="44" fillId="0" borderId="0" applyFont="1" applyFill="1" applyBorder="1" applyAlignment="1">
      <alignment horizontal="center" vertical="center" wrapText="1"/>
    </xf>
    <xf numFmtId="0" fontId="89" fillId="0" borderId="19" applyFont="1" applyFill="1" applyBorder="1" applyAlignment="1">
      <alignment horizontal="center" vertical="center" wrapText="1"/>
    </xf>
    <xf numFmtId="0" fontId="5" fillId="33" borderId="26" applyFont="1" applyFill="1" applyBorder="1"/>
    <xf numFmtId="0" fontId="5" fillId="33" borderId="27" applyFont="1" applyFill="1" applyBorder="1"/>
    <xf numFmtId="0" fontId="52" fillId="36" borderId="34" applyFont="1" applyFill="1" applyBorder="1" applyAlignment="1">
      <alignment horizontal="left"/>
    </xf>
    <xf numFmtId="0" fontId="52" fillId="36" borderId="35" applyFont="1" applyFill="1" applyBorder="1" applyAlignment="1">
      <alignment horizontal="left"/>
    </xf>
    <xf numFmtId="0" fontId="52" fillId="36" borderId="36" applyFont="1" applyFill="1" applyBorder="1" applyAlignment="1">
      <alignment horizontal="left"/>
    </xf>
    <xf numFmtId="0" fontId="5" fillId="0" borderId="28" applyFont="1" applyFill="1" applyBorder="1"/>
    <xf numFmtId="0" fontId="5" fillId="0" borderId="29" applyFont="1" applyFill="1" applyBorder="1"/>
    <xf numFmtId="0" fontId="5" fillId="0" borderId="34" applyFont="1" applyFill="1" applyBorder="1"/>
    <xf numFmtId="0" fontId="5" fillId="0" borderId="36" applyFont="1" applyFill="1" applyBorder="1"/>
    <xf numFmtId="0" fontId="5" fillId="33" borderId="28" applyFont="1" applyFill="1" applyBorder="1"/>
    <xf numFmtId="0" fontId="5" fillId="33" borderId="29" applyFont="1" applyFill="1" applyBorder="1"/>
    <xf numFmtId="0" fontId="5" fillId="33" borderId="30" applyFont="1" applyFill="1" applyBorder="1"/>
    <xf numFmtId="0" fontId="5" fillId="33" borderId="31" applyFont="1" applyFill="1" applyBorder="1"/>
    <xf numFmtId="0" fontId="5" fillId="0" borderId="26" applyFont="1" applyFill="1" applyBorder="1"/>
    <xf numFmtId="0" fontId="5" fillId="0" borderId="27" applyFont="1" applyFill="1" applyBorder="1"/>
    <xf numFmtId="0" fontId="52" fillId="36" borderId="26" applyFont="1" applyFill="1" applyBorder="1" applyAlignment="1">
      <alignment horizontal="left"/>
    </xf>
    <xf numFmtId="0" fontId="52" fillId="36" borderId="32" applyFont="1" applyFill="1" applyBorder="1" applyAlignment="1">
      <alignment horizontal="left"/>
    </xf>
    <xf numFmtId="0" fontId="52" fillId="36" borderId="27" applyFont="1" applyFill="1" applyBorder="1" applyAlignment="1">
      <alignment horizontal="left"/>
    </xf>
    <xf numFmtId="0" fontId="5" fillId="0" borderId="30" applyFont="1" applyFill="1" applyBorder="1"/>
    <xf numFmtId="0" fontId="5" fillId="0" borderId="31" applyFont="1" applyFill="1" applyBorder="1"/>
    <xf numFmtId="166" fontId="53" fillId="36" borderId="34" applyNumberFormat="1" applyFont="1" applyFill="1" applyBorder="1" applyAlignment="1">
      <alignment horizontal="center"/>
    </xf>
    <xf numFmtId="166" fontId="53" fillId="36" borderId="35" applyNumberFormat="1" applyFont="1" applyFill="1" applyBorder="1" applyAlignment="1">
      <alignment horizontal="center"/>
    </xf>
    <xf numFmtId="166" fontId="53" fillId="36" borderId="36" applyNumberFormat="1" applyFont="1" applyFill="1" applyBorder="1" applyAlignment="1">
      <alignment horizontal="center"/>
    </xf>
    <xf numFmtId="166" fontId="53" fillId="36" borderId="26" applyNumberFormat="1" applyFont="1" applyFill="1" applyBorder="1" applyAlignment="1">
      <alignment horizontal="center"/>
    </xf>
    <xf numFmtId="166" fontId="53" fillId="36" borderId="32" applyNumberFormat="1" applyFont="1" applyFill="1" applyBorder="1" applyAlignment="1">
      <alignment horizontal="center"/>
    </xf>
    <xf numFmtId="166" fontId="53" fillId="36" borderId="27" applyNumberFormat="1" applyFont="1" applyFill="1" applyBorder="1" applyAlignment="1">
      <alignment horizontal="center"/>
    </xf>
    <xf numFmtId="0" fontId="20" fillId="0" borderId="25" applyFont="1" applyFill="1" applyBorder="1" applyAlignment="1">
      <alignment horizontal="center"/>
    </xf>
    <xf numFmtId="0" fontId="20" fillId="0" borderId="53" applyFont="1" applyFill="1" applyBorder="1" applyAlignment="1">
      <alignment horizontal="center"/>
    </xf>
    <xf numFmtId="0" fontId="0" fillId="0" borderId="0" applyFont="1" applyFill="1"/>
    <xf numFmtId="0" fontId="0" fillId="0" borderId="0" applyFont="1" applyFill="1" applyBorder="1" applyAlignment="1">
      <alignment horizontal="left" vertical="center"/>
    </xf>
    <xf numFmtId="170" fontId="0" fillId="0" borderId="0" applyNumberFormat="1" applyFont="1" applyFill="1" applyBorder="1" applyAlignment="1">
      <alignment horizontal="left" vertical="center"/>
    </xf>
    <xf numFmtId="0" fontId="0" fillId="0" borderId="0" applyFont="1" applyFill="1" applyAlignment="1">
      <alignment horizontal="center"/>
    </xf>
    <xf numFmtId="0" fontId="44" fillId="0" borderId="0" applyFont="1" applyFill="1" applyBorder="1"/>
    <xf numFmtId="0" fontId="83" fillId="0" borderId="0" applyFont="1" applyFill="1" applyBorder="1" applyAlignment="1">
      <alignment horizontal="center"/>
    </xf>
    <xf numFmtId="0" fontId="83" fillId="33" borderId="33" applyFont="1" applyFill="1" applyBorder="1" applyAlignment="1">
      <alignment horizontal="center"/>
    </xf>
    <xf numFmtId="0" fontId="83" fillId="33" borderId="31" applyFont="1" applyFill="1" applyBorder="1" applyAlignment="1">
      <alignment horizontal="center"/>
    </xf>
    <xf numFmtId="0" fontId="83" fillId="33" borderId="30" applyFont="1" applyFill="1" applyBorder="1" applyAlignment="1">
      <alignment horizontal="center"/>
    </xf>
    <xf numFmtId="0" fontId="83" fillId="33" borderId="0" applyFont="1" applyFill="1" applyBorder="1" applyAlignment="1">
      <alignment horizontal="center"/>
    </xf>
    <xf numFmtId="0" fontId="83" fillId="33" borderId="28" applyFont="1" applyFill="1" applyBorder="1" applyAlignment="1">
      <alignment horizontal="center"/>
    </xf>
    <xf numFmtId="0" fontId="83" fillId="0" borderId="29" applyFont="1" applyFill="1" applyBorder="1" applyAlignment="1">
      <alignment horizontal="center"/>
    </xf>
    <xf numFmtId="0" fontId="30" fillId="0" borderId="0" applyFont="1" applyFill="1" applyBorder="1" applyAlignment="1">
      <alignment horizontal="center"/>
    </xf>
    <xf numFmtId="0" fontId="83" fillId="33" borderId="29" applyFont="1" applyFill="1" applyBorder="1" applyAlignment="1">
      <alignment horizontal="center"/>
    </xf>
    <xf numFmtId="0" fontId="83" fillId="0" borderId="32" applyFont="1" applyFill="1" applyBorder="1" applyAlignment="1">
      <alignment horizontal="center"/>
    </xf>
    <xf numFmtId="0" fontId="83" fillId="0" borderId="26" applyFont="1" applyFill="1" applyBorder="1" applyAlignment="1">
      <alignment horizontal="center"/>
    </xf>
    <xf numFmtId="0" fontId="40" fillId="0" borderId="0" applyFont="1" applyFill="1" applyAlignment="1">
      <alignment horizontal="center"/>
    </xf>
    <xf numFmtId="0" fontId="83" fillId="0" borderId="27" applyFont="1" applyFill="1" applyBorder="1" applyAlignment="1">
      <alignment horizontal="center"/>
    </xf>
    <xf numFmtId="0" fontId="83" fillId="0" borderId="28" applyFont="1" applyFill="1" applyBorder="1" applyAlignment="1">
      <alignment horizontal="center"/>
    </xf>
    <xf numFmtId="0" fontId="83" fillId="0" borderId="0" applyNumberFormat="1" applyFont="1" applyFill="1" applyAlignment="1">
      <alignment horizontal="left" wrapText="1"/>
    </xf>
    <xf numFmtId="0" fontId="83" fillId="33" borderId="0" applyFont="1" applyFill="1" applyBorder="1" applyAlignment="1">
      <alignment horizontal="center"/>
    </xf>
    <xf numFmtId="0" fontId="83" fillId="33" borderId="29" applyFont="1" applyFill="1" applyBorder="1" applyAlignment="1">
      <alignment horizontal="center"/>
    </xf>
    <xf numFmtId="0" fontId="83" fillId="0" borderId="0" applyFont="1" applyFill="1" applyBorder="1" applyAlignment="1">
      <alignment horizontal="center"/>
    </xf>
    <xf numFmtId="0" fontId="83" fillId="0" borderId="29" applyFont="1" applyFill="1" applyBorder="1" applyAlignment="1">
      <alignment horizontal="center"/>
    </xf>
    <xf numFmtId="0" fontId="83" fillId="0" borderId="28" applyFont="1" applyFill="1" applyBorder="1" applyAlignment="1">
      <alignment horizontal="center"/>
    </xf>
    <xf numFmtId="0" fontId="83" fillId="0" borderId="32" applyFont="1" applyFill="1" applyBorder="1" applyAlignment="1">
      <alignment horizontal="center"/>
    </xf>
    <xf numFmtId="0" fontId="83" fillId="0" borderId="27" applyFont="1" applyFill="1" applyBorder="1" applyAlignment="1">
      <alignment horizontal="center"/>
    </xf>
    <xf numFmtId="0" fontId="40" fillId="0" borderId="0" applyFont="1" applyFill="1" applyAlignment="1">
      <alignment horizontal="center"/>
    </xf>
    <xf numFmtId="0" fontId="30" fillId="0" borderId="0" applyFont="1" applyFill="1" applyBorder="1" applyAlignment="1">
      <alignment horizontal="center"/>
    </xf>
    <xf numFmtId="0" fontId="83" fillId="33" borderId="28" applyFont="1" applyFill="1" applyBorder="1" applyAlignment="1">
      <alignment horizontal="center"/>
    </xf>
    <xf numFmtId="0" fontId="83" fillId="0" borderId="26" applyFont="1" applyFill="1" applyBorder="1" applyAlignment="1">
      <alignment horizontal="center"/>
    </xf>
    <xf numFmtId="0" fontId="83" fillId="33" borderId="30" applyFont="1" applyFill="1" applyBorder="1" applyAlignment="1">
      <alignment horizontal="center"/>
    </xf>
    <xf numFmtId="0" fontId="83" fillId="33" borderId="33" applyFont="1" applyFill="1" applyBorder="1" applyAlignment="1">
      <alignment horizontal="center"/>
    </xf>
    <xf numFmtId="0" fontId="83" fillId="33" borderId="31" applyFont="1" applyFill="1" applyBorder="1" applyAlignment="1">
      <alignment horizontal="center"/>
    </xf>
    <xf numFmtId="164" fontId="0" fillId="30" borderId="0" applyNumberFormat="1" applyFont="1" applyFill="1"/>
    <xf numFmtId="0" fontId="0" fillId="30" borderId="0" applyFont="1" applyFill="1"/>
    <xf numFmtId="0" fontId="0" fillId="30" borderId="0" applyFont="1" applyFill="1" applyAlignment="1">
      <alignment horizontal="center"/>
    </xf>
    <xf numFmtId="0" fontId="5" fillId="0" borderId="0" applyFont="1" applyFill="1" applyAlignment="1">
      <alignment horizontal="left" vertical="top" wrapText="1"/>
    </xf>
    <xf numFmtId="0" fontId="5" fillId="0" borderId="0" applyFont="1" applyFill="1" applyAlignment="1">
      <alignment horizontal="left"/>
    </xf>
    <xf numFmtId="0" fontId="5" fillId="0" borderId="0" applyFont="1" applyFill="1" applyAlignment="1">
      <alignment horizontal="left" vertical="top"/>
    </xf>
    <xf numFmtId="0" fontId="87" fillId="37" borderId="0" applyFont="1" applyFill="1" applyBorder="1" applyAlignment="1">
      <alignment horizontal="left"/>
    </xf>
    <xf numFmtId="164" fontId="89" fillId="30" borderId="0" applyNumberFormat="1" applyFont="1" applyFill="1" applyBorder="1"/>
    <xf numFmtId="0" fontId="89" fillId="30" borderId="0" applyFont="1" applyFill="1" applyBorder="1" applyAlignment="1">
      <alignment horizontal="left"/>
    </xf>
    <xf numFmtId="49" fontId="53" fillId="36" borderId="34" applyNumberFormat="1" applyFont="1" applyFill="1" applyBorder="1" applyAlignment="1">
      <alignment horizontal="center"/>
    </xf>
    <xf numFmtId="49" fontId="53" fillId="36" borderId="7" applyNumberFormat="1" applyFont="1" applyFill="1" applyBorder="1" applyAlignment="1">
      <alignment horizontal="center"/>
    </xf>
    <xf numFmtId="0" fontId="40" fillId="30" borderId="0" applyFont="1" applyFill="1" applyBorder="1" applyAlignment="1">
      <alignment horizontal="center"/>
    </xf>
    <xf numFmtId="0" fontId="84" fillId="30" borderId="0" applyNumberFormat="1" applyFont="1" applyFill="1" applyBorder="1" applyAlignment="1">
      <alignment horizontal="left" wrapText="1"/>
    </xf>
    <xf numFmtId="0" fontId="89" fillId="30" borderId="0" applyFont="1" applyFill="1" applyBorder="1" applyAlignment="1">
      <alignment vertical="center"/>
    </xf>
    <xf numFmtId="164" fontId="89" fillId="30" borderId="0" applyNumberFormat="1" applyFont="1" applyFill="1" applyBorder="1" applyAlignment="1">
      <alignment vertical="center"/>
    </xf>
    <xf numFmtId="0" fontId="89" fillId="0" borderId="38" applyFont="1" applyFill="1" applyBorder="1"/>
    <xf numFmtId="0" fontId="89" fillId="33" borderId="38" applyFont="1" applyFill="1" applyBorder="1"/>
    <xf numFmtId="0" fontId="44" fillId="0" borderId="7" applyFont="1" applyFill="1" applyBorder="1" applyAlignment="1">
      <alignment horizontal="center" vertical="center" wrapText="1"/>
    </xf>
    <xf numFmtId="0" fontId="49" fillId="36" borderId="7" applyFont="1" applyFill="1" applyBorder="1" applyAlignment="1">
      <alignment horizontal="center" vertical="center"/>
    </xf>
    <xf numFmtId="0" fontId="44" fillId="30" borderId="36" applyFont="1" applyFill="1" applyBorder="1" applyAlignment="1">
      <alignment horizontal="center" vertical="center" wrapText="1"/>
    </xf>
    <xf numFmtId="0" fontId="0" fillId="33" borderId="38" applyFont="1" applyFill="1" applyBorder="1"/>
    <xf numFmtId="0" fontId="89" fillId="33" borderId="39" applyFont="1" applyFill="1" applyBorder="1"/>
    <xf numFmtId="1" fontId="89" fillId="33" borderId="7" applyNumberFormat="1" applyFont="1" applyFill="1" applyBorder="1"/>
    <xf numFmtId="166" fontId="44" fillId="30" borderId="7" applyNumberFormat="1" applyFont="1" applyFill="1" applyBorder="1" applyAlignment="1">
      <alignment horizontal="center"/>
    </xf>
    <xf numFmtId="0" fontId="0" fillId="33" borderId="37" applyFont="1" applyFill="1" applyBorder="1"/>
    <xf numFmtId="0" fontId="44" fillId="0" borderId="36" applyFont="1" applyFill="1" applyBorder="1" applyAlignment="1">
      <alignment horizontal="center" vertical="center" wrapText="1"/>
    </xf>
    <xf numFmtId="0" fontId="44" fillId="0" borderId="54" applyFont="1" applyFill="1" applyBorder="1" applyAlignment="1">
      <alignment horizontal="center" vertical="center" wrapText="1"/>
    </xf>
    <xf numFmtId="0" fontId="44" fillId="30" borderId="54" applyFont="1" applyFill="1" applyBorder="1" applyAlignment="1">
      <alignment horizontal="center" vertical="center" wrapText="1"/>
    </xf>
    <xf numFmtId="0" fontId="49" fillId="36" borderId="37" applyFont="1" applyFill="1" applyBorder="1" applyAlignment="1">
      <alignment horizontal="center" vertical="center"/>
    </xf>
    <xf numFmtId="0" fontId="0" fillId="0" borderId="34" applyFont="1" applyFill="1" applyBorder="1" applyAlignment="1">
      <alignment horizontal="center" vertical="center" wrapText="1"/>
    </xf>
    <xf numFmtId="0" fontId="0" fillId="0" borderId="37" applyFont="1" applyFill="1" applyBorder="1" applyAlignment="1">
      <alignment horizontal="center" vertical="center" wrapText="1"/>
    </xf>
    <xf numFmtId="0" fontId="0" fillId="0" borderId="7" applyFont="1" applyFill="1" applyBorder="1" applyAlignment="1">
      <alignment horizontal="center" vertical="center" wrapText="1"/>
    </xf>
    <xf numFmtId="0" fontId="42" fillId="0" borderId="37" applyFont="1" applyFill="1" applyBorder="1" applyAlignment="1">
      <alignment horizontal="center" vertical="center"/>
    </xf>
    <xf numFmtId="0" fontId="42" fillId="0" borderId="37" applyFont="1" applyFill="1" applyBorder="1" applyAlignment="1">
      <alignment horizontal="center" vertical="center" wrapText="1"/>
    </xf>
    <xf numFmtId="0" fontId="44" fillId="0" borderId="0" applyFont="1" applyFill="1" applyBorder="1" applyAlignment="1">
      <alignment horizontal="right"/>
    </xf>
    <xf numFmtId="164" fontId="51" fillId="30" borderId="0" applyNumberFormat="1" applyFont="1" applyFill="1" applyBorder="1" applyAlignment="1">
      <alignment horizontal="right"/>
    </xf>
    <xf numFmtId="164" fontId="44" fillId="30" borderId="0" applyNumberFormat="1" applyFont="1" applyFill="1" applyBorder="1" applyAlignment="1">
      <alignment horizontal="right"/>
    </xf>
    <xf numFmtId="0" fontId="42" fillId="0" borderId="38" applyFont="1" applyFill="1" applyBorder="1" applyAlignment="1">
      <alignment horizontal="center" vertical="center"/>
    </xf>
    <xf numFmtId="0" fontId="42" fillId="0" borderId="38" applyFont="1" applyFill="1" applyBorder="1" applyAlignment="1">
      <alignment horizontal="center" vertical="center" wrapText="1"/>
    </xf>
    <xf numFmtId="0" fontId="43" fillId="36" borderId="7" applyFont="1" applyFill="1" applyBorder="1" applyAlignment="1">
      <alignment horizontal="center"/>
    </xf>
    <xf numFmtId="0" fontId="44" fillId="30" borderId="0" applyFont="1" applyFill="1" applyBorder="1" applyAlignment="1">
      <alignment horizontal="right"/>
    </xf>
    <xf numFmtId="0" fontId="49" fillId="36" borderId="7" applyFont="1" applyFill="1" applyBorder="1" applyAlignment="1">
      <alignment horizontal="center"/>
    </xf>
    <xf numFmtId="0" fontId="44" fillId="30" borderId="7" applyFont="1" applyFill="1" applyBorder="1" applyAlignment="1">
      <alignment horizontal="center"/>
    </xf>
    <xf numFmtId="0" fontId="25" fillId="36" borderId="7" applyFont="1" applyFill="1" applyBorder="1" applyAlignment="1">
      <alignment horizontal="center" vertical="center"/>
    </xf>
    <xf numFmtId="0" fontId="0" fillId="0" borderId="7" applyFont="1" applyFill="1" applyBorder="1" applyAlignment="1">
      <alignment horizontal="center"/>
    </xf>
    <xf numFmtId="0" fontId="0" fillId="34" borderId="7" applyFont="1" applyFill="1" applyBorder="1" applyAlignment="1">
      <alignment horizontal="center"/>
    </xf>
    <xf numFmtId="49" fontId="49" fillId="36" borderId="34" applyNumberFormat="1" applyFont="1" applyFill="1" applyBorder="1" applyAlignment="1">
      <alignment horizontal="center" vertical="center"/>
    </xf>
    <xf numFmtId="49" fontId="49" fillId="36" borderId="7" applyNumberFormat="1" applyFont="1" applyFill="1" applyBorder="1" applyAlignment="1">
      <alignment horizontal="center" vertical="center"/>
    </xf>
    <xf numFmtId="0" fontId="49" fillId="36" borderId="34" applyFont="1" applyFill="1" applyBorder="1" applyAlignment="1">
      <alignment horizontal="center" vertical="center"/>
    </xf>
    <xf numFmtId="164" fontId="89" fillId="30" borderId="0" applyNumberFormat="1" applyFont="1" applyFill="1" applyBorder="1" applyAlignment="1">
      <alignment horizontal="right"/>
    </xf>
    <xf numFmtId="1" fontId="84" fillId="0" borderId="0" applyNumberFormat="1" applyFont="1" applyFill="1" applyBorder="1" applyAlignment="1">
      <alignment horizontal="left" wrapText="1"/>
    </xf>
    <xf numFmtId="166" fontId="53" fillId="36" borderId="7" applyNumberFormat="1" applyFont="1" applyFill="1" applyBorder="1" applyAlignment="1">
      <alignment horizontal="center"/>
    </xf>
    <xf numFmtId="0" fontId="52" fillId="36" borderId="7" applyFont="1" applyFill="1" applyBorder="1"/>
    <xf numFmtId="0" fontId="52" fillId="36" borderId="7" applyFont="1" applyFill="1" applyBorder="1" applyAlignment="1">
      <alignment horizontal="left"/>
    </xf>
    <xf numFmtId="166" fontId="53" fillId="36" borderId="37" applyNumberFormat="1" applyFont="1" applyFill="1" applyBorder="1" applyAlignment="1">
      <alignment horizontal="center"/>
    </xf>
    <xf numFmtId="0" fontId="52" fillId="36" borderId="37" applyFont="1" applyFill="1" applyBorder="1" applyAlignment="1">
      <alignment horizontal="left"/>
    </xf>
    <xf numFmtId="0" fontId="52" fillId="36" borderId="37" applyFont="1" applyFill="1" applyBorder="1"/>
    <xf numFmtId="0" fontId="5" fillId="0" borderId="38" applyFont="1" applyFill="1" applyBorder="1"/>
    <xf numFmtId="0" fontId="5" fillId="0" borderId="7" applyFont="1" applyFill="1" applyBorder="1"/>
    <xf numFmtId="0" fontId="5" fillId="0" borderId="37" applyFont="1" applyFill="1" applyBorder="1"/>
    <xf numFmtId="0" fontId="5" fillId="0" borderId="39" applyFont="1" applyFill="1" applyBorder="1"/>
    <xf numFmtId="0" fontId="5" fillId="33" borderId="39" applyFont="1" applyFill="1" applyBorder="1"/>
    <xf numFmtId="0" fontId="5" fillId="33" borderId="37" applyFont="1" applyFill="1" applyBorder="1"/>
    <xf numFmtId="0" fontId="5" fillId="33" borderId="38" applyFont="1" applyFill="1" applyBorder="1"/>
    <xf numFmtId="49" fontId="43" fillId="36" borderId="7" applyNumberFormat="1" applyFont="1" applyFill="1" applyBorder="1" applyAlignment="1">
      <alignment horizontal="center"/>
    </xf>
    <xf numFmtId="0" fontId="44" fillId="0" borderId="19" applyFont="1" applyFill="1" applyBorder="1" applyAlignment="1">
      <alignment horizontal="center" vertical="center" wrapText="1"/>
    </xf>
    <xf numFmtId="0" fontId="83" fillId="0" borderId="0" applyNumberFormat="1" applyFont="1" applyFill="1" applyBorder="1" applyAlignment="1">
      <alignment horizontal="left" wrapText="1"/>
    </xf>
    <xf numFmtId="0" fontId="40" fillId="0" borderId="0" applyFont="1" applyFill="1" applyBorder="1" applyAlignment="1">
      <alignment horizontal="center"/>
    </xf>
    <xf numFmtId="164" fontId="0" fillId="30" borderId="0" applyNumberFormat="1" applyFont="1" applyFill="1" applyBorder="1"/>
    <xf numFmtId="0" fontId="5" fillId="0" borderId="0" applyFont="1" applyFill="1" applyBorder="1" applyAlignment="1">
      <alignment horizontal="left" vertical="top" wrapText="1"/>
    </xf>
    <xf numFmtId="0" fontId="5" fillId="0" borderId="0" applyFont="1" applyFill="1" applyBorder="1" applyAlignment="1">
      <alignment horizontal="left"/>
    </xf>
    <xf numFmtId="0" fontId="5" fillId="0" borderId="0" applyFont="1" applyFill="1" applyBorder="1" applyAlignment="1">
      <alignment horizontal="left" vertical="top"/>
    </xf>
    <xf numFmtId="0" borderId="0"/>
    <xf numFmtId="0" fontId="104" fillId="36" borderId="55" applyFont="1" applyFill="1" applyBorder="1" applyAlignment="1">
      <alignment horizontal="center" vertical="bottom"/>
    </xf>
    <xf numFmtId="0" fontId="104" fillId="36" borderId="56" applyFont="1" applyFill="1" applyBorder="1" applyAlignment="1">
      <alignment horizontal="center" vertical="bottom"/>
    </xf>
    <xf numFmtId="0" fontId="104" fillId="36" borderId="57" applyFont="1" applyFill="1" applyBorder="1" applyAlignment="1">
      <alignment horizontal="center" vertical="bottom"/>
    </xf>
    <xf numFmtId="0" fontId="104" fillId="36" borderId="58" applyFont="1" applyFill="1" applyBorder="1" applyAlignment="1">
      <alignment horizontal="center" vertical="bottom"/>
    </xf>
    <xf numFmtId="0" fontId="0" fillId="0" borderId="59" applyFont="1" applyFill="1" applyBorder="1" applyAlignment="1">
      <alignment horizontal="left" vertical="center"/>
    </xf>
    <xf numFmtId="0" fontId="105" fillId="38" borderId="60" applyFont="1" applyFill="1" applyBorder="1" applyAlignment="1">
      <alignment horizontal="right" vertical="center"/>
    </xf>
    <xf numFmtId="0" fontId="44" fillId="0" borderId="59" applyFont="1" applyFill="1" applyBorder="1" applyAlignment="1">
      <alignment horizontal="right"/>
    </xf>
    <xf numFmtId="164" fontId="89" fillId="30" borderId="59" applyNumberFormat="1" applyFont="1" applyFill="1" applyBorder="1"/>
    <xf numFmtId="164" fontId="51" fillId="30" borderId="59" applyNumberFormat="1" applyFont="1" applyFill="1" applyBorder="1" applyAlignment="1">
      <alignment horizontal="right"/>
    </xf>
    <xf numFmtId="0" fontId="45" fillId="0" borderId="59" applyFont="1" applyFill="1" applyBorder="1" applyAlignment="1">
      <alignment horizontal="center"/>
    </xf>
    <xf numFmtId="0" fontId="106" fillId="0" borderId="61" applyFont="1" applyFill="1" applyBorder="1" applyAlignment="1">
      <alignment horizontal="center" vertical="center"/>
    </xf>
    <xf numFmtId="0" fontId="42" fillId="0" borderId="62" applyFont="1" applyFill="1" applyBorder="1" applyAlignment="1">
      <alignment horizontal="center" vertical="center"/>
    </xf>
    <xf numFmtId="0" fontId="42" fillId="0" borderId="62" applyFont="1" applyFill="1" applyBorder="1" applyAlignment="1">
      <alignment horizontal="center" vertical="center" wrapText="1"/>
    </xf>
    <xf numFmtId="0" fontId="42" fillId="0" borderId="63" applyFont="1" applyFill="1" applyBorder="1" applyAlignment="1">
      <alignment horizontal="center"/>
    </xf>
    <xf numFmtId="166" fontId="89" fillId="30" borderId="64" applyNumberFormat="1" applyFont="1" applyFill="1" applyBorder="1" applyAlignment="1">
      <alignment horizontal="center"/>
    </xf>
    <xf numFmtId="166" fontId="89" fillId="33" borderId="65" applyNumberFormat="1" applyFont="1" applyFill="1" applyBorder="1" applyAlignment="1">
      <alignment horizontal="center"/>
    </xf>
    <xf numFmtId="166" fontId="89" fillId="30" borderId="65" applyNumberFormat="1" applyFont="1" applyFill="1" applyBorder="1" applyAlignment="1">
      <alignment horizontal="center"/>
    </xf>
    <xf numFmtId="166" fontId="89" fillId="33" borderId="63" applyNumberFormat="1" applyFont="1" applyFill="1" applyBorder="1" applyAlignment="1">
      <alignment horizontal="center"/>
    </xf>
    <xf numFmtId="2" fontId="89" fillId="30" borderId="64" applyNumberFormat="1" applyFont="1" applyFill="1" applyBorder="1" applyAlignment="1">
      <alignment horizontal="center"/>
    </xf>
    <xf numFmtId="2" fontId="89" fillId="33" borderId="65" applyNumberFormat="1" applyFont="1" applyFill="1" applyBorder="1" applyAlignment="1">
      <alignment horizontal="center"/>
    </xf>
    <xf numFmtId="0" fontId="107" fillId="38" borderId="66" applyFont="1" applyFill="1" applyBorder="1"/>
    <xf numFmtId="0" fontId="88" fillId="0" borderId="59" applyNumberFormat="1" applyFont="1" applyFill="1" applyBorder="1" applyAlignment="1">
      <alignment horizontal="left" wrapText="1"/>
    </xf>
    <xf numFmtId="0" fontId="108" fillId="39" borderId="0" applyFont="1" applyFill="1"/>
    <xf numFmtId="49" fontId="56" fillId="36" borderId="67" applyNumberFormat="1" applyFont="1" applyFill="1" applyBorder="1" applyAlignment="1">
      <alignment textRotation="90" wrapText="1"/>
    </xf>
    <xf numFmtId="0" fontId="109" fillId="38" borderId="60" applyFont="1" applyFill="1" applyBorder="1" applyAlignment="1">
      <alignment horizontal="left" vertical="center"/>
    </xf>
    <xf numFmtId="0" fontId="109" fillId="38" borderId="60" applyFont="1" applyFill="1" applyBorder="1" applyAlignment="1">
      <alignment horizontal="right" vertical="center"/>
    </xf>
    <xf numFmtId="0" fontId="110" fillId="38" borderId="68" applyFont="1" applyFill="1" applyBorder="1" applyAlignment="1">
      <alignment horizontal="center" vertical="center"/>
    </xf>
    <xf numFmtId="0" fontId="110" fillId="38" borderId="69" applyFont="1" applyFill="1" applyBorder="1" applyAlignment="1">
      <alignment horizontal="center" vertical="center"/>
    </xf>
    <xf numFmtId="0" fontId="110" fillId="38" borderId="70" applyFont="1" applyFill="1" applyBorder="1" applyAlignment="1">
      <alignment horizontal="center" vertical="center"/>
    </xf>
    <xf numFmtId="0" fontId="109" fillId="40" borderId="60" applyFont="1" applyFill="1" applyBorder="1" applyAlignment="1">
      <alignment horizontal="left" vertical="center"/>
    </xf>
    <xf numFmtId="0" fontId="109" fillId="40" borderId="60" applyFont="1" applyFill="1" applyBorder="1" applyAlignment="1">
      <alignment horizontal="right" vertical="center"/>
    </xf>
    <xf numFmtId="0" fontId="110" fillId="40" borderId="68" applyFont="1" applyFill="1" applyBorder="1" applyAlignment="1">
      <alignment horizontal="center" vertical="center"/>
    </xf>
    <xf numFmtId="0" fontId="110" fillId="40" borderId="69" applyFont="1" applyFill="1" applyBorder="1" applyAlignment="1">
      <alignment horizontal="center" vertical="center"/>
    </xf>
    <xf numFmtId="0" fontId="110" fillId="40" borderId="70" applyFont="1" applyFill="1" applyBorder="1" applyAlignment="1">
      <alignment horizontal="center" vertical="center"/>
    </xf>
    <xf numFmtId="0" fontId="111" fillId="0" borderId="0" applyFont="1" applyFill="1" applyBorder="1" applyAlignment="1">
      <alignment horizontal="left" vertical="center"/>
    </xf>
    <xf numFmtId="0" fontId="50" fillId="0" borderId="0" applyFont="1" applyFill="1" applyBorder="1" applyAlignment="1">
      <alignment horizontal="center" vertical="bottom"/>
    </xf>
    <xf numFmtId="0" fontId="89" fillId="30" borderId="59" applyFont="1" applyFill="1" applyBorder="1"/>
    <xf numFmtId="49" fontId="52" fillId="36" borderId="7" applyNumberFormat="1" applyFont="1" applyFill="1" applyBorder="1" applyAlignment="1">
      <alignment horizontal="center" vertical="center"/>
    </xf>
    <xf numFmtId="0" fontId="40" fillId="30" borderId="59" applyFont="1" applyFill="1" applyBorder="1" applyAlignment="1">
      <alignment horizontal="center"/>
    </xf>
    <xf numFmtId="0" fontId="52" fillId="36" borderId="7" applyFont="1" applyFill="1" applyBorder="1" applyAlignment="1">
      <alignment horizontal="center" vertical="center"/>
    </xf>
    <xf numFmtId="0" fontId="84" fillId="30" borderId="59" applyNumberFormat="1" applyFont="1" applyFill="1" applyBorder="1" applyAlignment="1">
      <alignment horizontal="left" wrapText="1"/>
    </xf>
    <xf numFmtId="164" fontId="89" fillId="30" borderId="59" applyNumberFormat="1" applyFont="1" applyFill="1" applyBorder="1" applyAlignment="1">
      <alignment horizontal="right"/>
    </xf>
    <xf numFmtId="1" fontId="84" fillId="0" borderId="59" applyNumberFormat="1" applyFont="1" applyFill="1" applyBorder="1" applyAlignment="1">
      <alignment horizontal="left" wrapText="1"/>
    </xf>
    <xf numFmtId="0" fontId="52" fillId="36" borderId="62" applyFont="1" applyFill="1" applyBorder="1" applyAlignment="1">
      <alignment horizontal="left"/>
    </xf>
    <xf numFmtId="166" fontId="53" fillId="36" borderId="62" applyNumberFormat="1" applyFont="1" applyFill="1" applyBorder="1" applyAlignment="1">
      <alignment horizontal="center"/>
    </xf>
    <xf numFmtId="0" fontId="52" fillId="36" borderId="62" applyFont="1" applyFill="1" applyBorder="1"/>
    <xf numFmtId="0" fontId="89" fillId="0" borderId="59" applyFont="1" applyFill="1" applyBorder="1" applyAlignment="1">
      <alignment horizontal="right"/>
    </xf>
    <xf numFmtId="0" fontId="44" fillId="0" borderId="71" applyFont="1" applyFill="1" applyBorder="1" applyAlignment="1">
      <alignment horizontal="center" vertical="center" wrapText="1"/>
    </xf>
    <xf numFmtId="0" fontId="5" fillId="0" borderId="62" applyFont="1" applyFill="1" applyBorder="1"/>
    <xf numFmtId="0" fontId="5" fillId="0" borderId="72" applyFont="1" applyFill="1" applyBorder="1"/>
    <xf numFmtId="0" fontId="5" fillId="0" borderId="73" applyFont="1" applyFill="1" applyBorder="1"/>
    <xf numFmtId="0" fontId="5" fillId="33" borderId="62" applyFont="1" applyFill="1" applyBorder="1"/>
    <xf numFmtId="0" fontId="5" fillId="33" borderId="72" applyFont="1" applyFill="1" applyBorder="1"/>
    <xf numFmtId="0" fontId="5" fillId="33" borderId="73" applyFont="1" applyFill="1" applyBorder="1"/>
    <xf numFmtId="0" fontId="84" fillId="0" borderId="59" applyNumberFormat="1" applyFont="1" applyFill="1" applyBorder="1" applyAlignment="1">
      <alignment horizontal="left" wrapText="1"/>
    </xf>
    <xf numFmtId="0" fontId="0" fillId="0" borderId="59" applyFont="1" applyFill="1" applyBorder="1"/>
    <xf numFmtId="0" fontId="40" fillId="0" borderId="59" applyFont="1" applyFill="1" applyBorder="1" applyAlignment="1">
      <alignment horizontal="center"/>
    </xf>
    <xf numFmtId="0" fontId="30" fillId="0" borderId="59" applyFont="1" applyFill="1" applyBorder="1" applyAlignment="1">
      <alignment horizontal="center"/>
    </xf>
    <xf numFmtId="0" fontId="83" fillId="0" borderId="74" applyFont="1" applyFill="1" applyBorder="1" applyAlignment="1">
      <alignment horizontal="center"/>
    </xf>
    <xf numFmtId="0" fontId="83" fillId="0" borderId="75" applyFont="1" applyFill="1" applyBorder="1" applyAlignment="1">
      <alignment horizontal="center"/>
    </xf>
    <xf numFmtId="0" fontId="83" fillId="0" borderId="76" applyFont="1" applyFill="1" applyBorder="1" applyAlignment="1">
      <alignment horizontal="center"/>
    </xf>
    <xf numFmtId="0" fontId="83" fillId="33" borderId="77" applyFont="1" applyFill="1" applyBorder="1" applyAlignment="1">
      <alignment horizontal="center"/>
    </xf>
    <xf numFmtId="0" fontId="83" fillId="33" borderId="59" applyFont="1" applyFill="1" applyBorder="1" applyAlignment="1">
      <alignment horizontal="center"/>
    </xf>
    <xf numFmtId="0" fontId="83" fillId="33" borderId="78" applyFont="1" applyFill="1" applyBorder="1" applyAlignment="1">
      <alignment horizontal="center"/>
    </xf>
    <xf numFmtId="0" fontId="83" fillId="0" borderId="77" applyFont="1" applyFill="1" applyBorder="1" applyAlignment="1">
      <alignment horizontal="center"/>
    </xf>
    <xf numFmtId="0" fontId="83" fillId="0" borderId="59" applyFont="1" applyFill="1" applyBorder="1" applyAlignment="1">
      <alignment horizontal="center"/>
    </xf>
    <xf numFmtId="0" fontId="83" fillId="0" borderId="78" applyFont="1" applyFill="1" applyBorder="1" applyAlignment="1">
      <alignment horizontal="center"/>
    </xf>
    <xf numFmtId="0" fontId="83" fillId="33" borderId="79" applyFont="1" applyFill="1" applyBorder="1" applyAlignment="1">
      <alignment horizontal="center"/>
    </xf>
    <xf numFmtId="0" fontId="83" fillId="33" borderId="80" applyFont="1" applyFill="1" applyBorder="1" applyAlignment="1">
      <alignment horizontal="center"/>
    </xf>
    <xf numFmtId="0" fontId="83" fillId="33" borderId="81" applyFont="1" applyFill="1" applyBorder="1" applyAlignment="1">
      <alignment horizontal="center"/>
    </xf>
    <xf numFmtId="0" fontId="0" fillId="0" borderId="59" applyFont="1" applyFill="1" applyBorder="1" applyAlignment="1">
      <alignment horizontal="center"/>
    </xf>
    <xf numFmtId="0" fontId="44" fillId="0" borderId="59" applyFont="1" applyFill="1" applyBorder="1"/>
    <xf numFmtId="0" fontId="112" fillId="38" borderId="68" applyFont="1" applyFill="1" applyBorder="1" applyAlignment="1">
      <alignment horizontal="center" vertical="center"/>
    </xf>
    <xf numFmtId="0" fontId="112" fillId="38" borderId="69" applyFont="1" applyFill="1" applyBorder="1" applyAlignment="1">
      <alignment horizontal="center" vertical="center"/>
    </xf>
    <xf numFmtId="0" fontId="112" fillId="38" borderId="70" applyFont="1" applyFill="1" applyBorder="1" applyAlignment="1">
      <alignment horizontal="center" vertical="center"/>
    </xf>
    <xf numFmtId="0" fontId="112" fillId="40" borderId="68" applyFont="1" applyFill="1" applyBorder="1" applyAlignment="1">
      <alignment horizontal="center" vertical="center"/>
    </xf>
    <xf numFmtId="0" fontId="112" fillId="40" borderId="69" applyFont="1" applyFill="1" applyBorder="1" applyAlignment="1">
      <alignment horizontal="center" vertical="center"/>
    </xf>
    <xf numFmtId="0" fontId="112" fillId="40" borderId="70" applyFont="1" applyFill="1" applyBorder="1" applyAlignment="1">
      <alignment horizontal="center" vertical="center"/>
    </xf>
    <xf numFmtId="170" fontId="0" fillId="0" borderId="59" applyNumberFormat="1" applyFont="1" applyFill="1" applyBorder="1" applyAlignment="1">
      <alignment horizontal="left" vertical="center"/>
    </xf>
    <xf numFmtId="0" fontId="89" fillId="0" borderId="0" applyFont="1" applyFill="1" applyBorder="1" applyAlignment="1">
      <alignment horizontal="center" vertical="bottom"/>
    </xf>
    <xf numFmtId="0" fontId="89" fillId="0" borderId="0" applyFont="1" applyFill="1" applyBorder="1" applyAlignment="1">
      <alignment horizontal="right" vertical="bottom"/>
    </xf>
    <xf numFmtId="0" fontId="83" fillId="0" borderId="59" applyNumberFormat="1" applyFont="1" applyFill="1" applyBorder="1" applyAlignment="1">
      <alignment horizontal="left" wrapText="1"/>
    </xf>
    <xf numFmtId="0" fontId="89" fillId="30" borderId="59" applyFont="1" applyFill="1" applyBorder="1" applyAlignment="1">
      <alignment horizontal="left"/>
    </xf>
    <xf numFmtId="49" fontId="65" fillId="36" borderId="7" applyNumberFormat="1" applyFont="1" applyFill="1" applyBorder="1" applyAlignment="1">
      <alignment horizontal="center"/>
    </xf>
    <xf numFmtId="164" fontId="89" fillId="30" borderId="59" applyNumberFormat="1" applyFont="1" applyFill="1" applyBorder="1" applyAlignment="1">
      <alignment vertical="center"/>
    </xf>
    <xf numFmtId="0" fontId="89" fillId="30" borderId="59" applyFont="1" applyFill="1" applyBorder="1" applyAlignment="1">
      <alignment vertical="center"/>
    </xf>
    <xf numFmtId="0" fontId="46" fillId="0" borderId="59" applyFont="1" applyFill="1" applyBorder="1" applyAlignment="1">
      <alignment vertical="center"/>
    </xf>
    <xf numFmtId="0" fontId="49" fillId="36" borderId="82" applyFont="1" applyFill="1" applyBorder="1" applyAlignment="1">
      <alignment horizontal="center" vertical="center"/>
    </xf>
    <xf numFmtId="0" fontId="51" fillId="0" borderId="59" applyFont="1" applyFill="1" applyBorder="1" applyAlignment="1">
      <alignment horizontal="center"/>
    </xf>
    <xf numFmtId="0" fontId="44" fillId="0" borderId="83" applyFont="1" applyFill="1" applyBorder="1" applyAlignment="1">
      <alignment horizontal="center" vertical="center" wrapText="1"/>
    </xf>
    <xf numFmtId="0" fontId="44" fillId="30" borderId="83" applyFont="1" applyFill="1" applyBorder="1" applyAlignment="1">
      <alignment horizontal="center" vertical="center" wrapText="1"/>
    </xf>
    <xf numFmtId="0" fontId="44" fillId="0" borderId="59" applyFont="1" applyFill="1" applyBorder="1" applyAlignment="1">
      <alignment horizontal="center"/>
    </xf>
    <xf numFmtId="0" fontId="89" fillId="0" borderId="62" applyFont="1" applyFill="1" applyBorder="1"/>
    <xf numFmtId="0" fontId="89" fillId="33" borderId="72" applyFont="1" applyFill="1" applyBorder="1"/>
    <xf numFmtId="0" fontId="89" fillId="0" borderId="72" applyFont="1" applyFill="1" applyBorder="1"/>
    <xf numFmtId="0" fontId="89" fillId="33" borderId="73" applyFont="1" applyFill="1" applyBorder="1"/>
    <xf numFmtId="0" fontId="49" fillId="36" borderId="62" applyFont="1" applyFill="1" applyBorder="1" applyAlignment="1">
      <alignment horizontal="center" vertical="center"/>
    </xf>
    <xf numFmtId="0" fontId="0" fillId="0" borderId="62" applyFont="1" applyFill="1" applyBorder="1"/>
    <xf numFmtId="0" fontId="0" fillId="33" borderId="72" applyFont="1" applyFill="1" applyBorder="1"/>
    <xf numFmtId="0" fontId="0" fillId="0" borderId="72" applyFont="1" applyFill="1" applyBorder="1"/>
    <xf numFmtId="0" fontId="0" fillId="33" borderId="73" applyFont="1" applyFill="1" applyBorder="1"/>
    <xf numFmtId="0" fontId="0" fillId="33" borderId="62" applyFont="1" applyFill="1" applyBorder="1"/>
    <xf numFmtId="0" fontId="0" fillId="33" borderId="74" applyFont="1" applyFill="1" applyBorder="1" applyAlignment="1">
      <alignment horizontal="right" indent="2"/>
    </xf>
    <xf numFmtId="0" fontId="0" fillId="33" borderId="75" applyFont="1" applyFill="1" applyBorder="1" applyAlignment="1">
      <alignment horizontal="right" indent="2"/>
    </xf>
    <xf numFmtId="166" fontId="0" fillId="33" borderId="76" applyNumberFormat="1" applyFont="1" applyFill="1" applyBorder="1" applyAlignment="1">
      <alignment horizontal="right" indent="2"/>
    </xf>
    <xf numFmtId="0" fontId="0" fillId="0" borderId="77" applyFont="1" applyFill="1" applyBorder="1" applyAlignment="1">
      <alignment horizontal="right" indent="2"/>
    </xf>
    <xf numFmtId="0" fontId="0" fillId="0" borderId="59" applyFont="1" applyFill="1" applyBorder="1" applyAlignment="1">
      <alignment horizontal="right" indent="2"/>
    </xf>
    <xf numFmtId="166" fontId="0" fillId="0" borderId="78" applyNumberFormat="1" applyFont="1" applyFill="1" applyBorder="1" applyAlignment="1">
      <alignment horizontal="right" indent="2"/>
    </xf>
    <xf numFmtId="0" fontId="0" fillId="33" borderId="77" applyFont="1" applyFill="1" applyBorder="1" applyAlignment="1">
      <alignment horizontal="right" indent="2"/>
    </xf>
    <xf numFmtId="0" fontId="0" fillId="33" borderId="59" applyFont="1" applyFill="1" applyBorder="1" applyAlignment="1">
      <alignment horizontal="right" indent="2"/>
    </xf>
    <xf numFmtId="166" fontId="0" fillId="33" borderId="78" applyNumberFormat="1" applyFont="1" applyFill="1" applyBorder="1" applyAlignment="1">
      <alignment horizontal="right" indent="2"/>
    </xf>
    <xf numFmtId="0" fontId="0" fillId="33" borderId="79" applyFont="1" applyFill="1" applyBorder="1" applyAlignment="1">
      <alignment horizontal="right" indent="2"/>
    </xf>
    <xf numFmtId="0" fontId="0" fillId="33" borderId="80" applyFont="1" applyFill="1" applyBorder="1" applyAlignment="1">
      <alignment horizontal="right" indent="2"/>
    </xf>
    <xf numFmtId="166" fontId="0" fillId="33" borderId="81" applyNumberFormat="1" applyFont="1" applyFill="1" applyBorder="1" applyAlignment="1">
      <alignment horizontal="right" indent="2"/>
    </xf>
    <xf numFmtId="0" fontId="44" fillId="30" borderId="59" applyFont="1" applyFill="1" applyBorder="1" applyAlignment="1">
      <alignment horizontal="right"/>
    </xf>
    <xf numFmtId="0" fontId="49" fillId="36" borderId="62" applyFont="1" applyFill="1" applyBorder="1"/>
  </cellXfs>
  <cellStyles count="788">
    <cellStyle name="20% - Accent1" xfId="1" builtinId="30" customBuiltin="1"/>
    <cellStyle name="20% - Accent1 2" xfId="2"/>
    <cellStyle name="20% - Accent2" xfId="3" builtinId="34" customBuiltin="1"/>
    <cellStyle name="20% - Accent2 2" xfId="4"/>
    <cellStyle name="20% - Accent3" xfId="5" builtinId="38" customBuiltin="1"/>
    <cellStyle name="20% - Accent3 2" xfId="6"/>
    <cellStyle name="20% - Accent4" xfId="7" builtinId="42" customBuiltin="1"/>
    <cellStyle name="20% - Accent4 2" xfId="8"/>
    <cellStyle name="20% - Accent5" xfId="9" builtinId="46" customBuiltin="1"/>
    <cellStyle name="20% - Accent5 2" xfId="10"/>
    <cellStyle name="20% - Accent6" xfId="11" builtinId="50" customBuiltin="1"/>
    <cellStyle name="20% - Accent6 2" xfId="12"/>
    <cellStyle name="40% - Accent1" xfId="13" builtinId="31" customBuiltin="1"/>
    <cellStyle name="40% - Accent1 2" xfId="14"/>
    <cellStyle name="40% - Accent2" xfId="15" builtinId="35" customBuiltin="1"/>
    <cellStyle name="40% - Accent2 2" xfId="16"/>
    <cellStyle name="40% - Accent3" xfId="17" builtinId="39" customBuiltin="1"/>
    <cellStyle name="40% - Accent3 2" xfId="18"/>
    <cellStyle name="40% - Accent4" xfId="19" builtinId="43" customBuiltin="1"/>
    <cellStyle name="40% - Accent4 2" xfId="20"/>
    <cellStyle name="40% - Accent5" xfId="21" builtinId="47" customBuiltin="1"/>
    <cellStyle name="40% - Accent5 2" xfId="22"/>
    <cellStyle name="40% - Accent6" xfId="23" builtinId="51" customBuiltin="1"/>
    <cellStyle name="40% - Accent6 2" xfId="24"/>
    <cellStyle name="60% - Accent1" xfId="25" builtinId="32" customBuiltin="1"/>
    <cellStyle name="60% - Accent1 2" xfId="26"/>
    <cellStyle name="60% - Accent2" xfId="27" builtinId="36" customBuiltin="1"/>
    <cellStyle name="60% - Accent2 2" xfId="28"/>
    <cellStyle name="60% - Accent3" xfId="29" builtinId="40" customBuiltin="1"/>
    <cellStyle name="60% - Accent3 2" xfId="30"/>
    <cellStyle name="60% - Accent4" xfId="31" builtinId="44" customBuiltin="1"/>
    <cellStyle name="60% - Accent4 2" xfId="32"/>
    <cellStyle name="60% - Accent5" xfId="33" builtinId="48" customBuiltin="1"/>
    <cellStyle name="60% - Accent5 2" xfId="34"/>
    <cellStyle name="60% - Accent6" xfId="35" builtinId="52" customBuiltin="1"/>
    <cellStyle name="60% - Accent6 2" xfId="36"/>
    <cellStyle name="Accent1" xfId="37" builtinId="29" customBuiltin="1"/>
    <cellStyle name="Accent1 2" xfId="38"/>
    <cellStyle name="Accent2" xfId="39" builtinId="33" customBuiltin="1"/>
    <cellStyle name="Accent2 2" xfId="40"/>
    <cellStyle name="Accent3" xfId="41" builtinId="37" customBuiltin="1"/>
    <cellStyle name="Accent3 2" xfId="42"/>
    <cellStyle name="Accent4" xfId="43" builtinId="41" customBuiltin="1"/>
    <cellStyle name="Accent4 2" xfId="44"/>
    <cellStyle name="Accent5" xfId="45" builtinId="45" customBuiltin="1"/>
    <cellStyle name="Accent5 2" xfId="46"/>
    <cellStyle name="Accent6" xfId="47" builtinId="49" customBuiltin="1"/>
    <cellStyle name="Accent6 2" xfId="48"/>
    <cellStyle name="Bad" xfId="49" builtinId="27" customBuiltin="1"/>
    <cellStyle name="Bad 2" xfId="50"/>
    <cellStyle name="Calculation" xfId="51" builtinId="22" customBuiltin="1"/>
    <cellStyle name="Calculation 2" xfId="52"/>
    <cellStyle name="Check Cell" xfId="53" builtinId="23" customBuiltin="1"/>
    <cellStyle name="Check Cell 2" xfId="54"/>
    <cellStyle name="Comma" xfId="55" builtinId="3"/>
    <cellStyle name="Comma 2" xfId="56"/>
    <cellStyle name="Comma_Hyatt DBM Sample" xfId="57"/>
    <cellStyle name="Currency" xfId="58" builtinId="4"/>
    <cellStyle name="Currency 2" xfId="59"/>
    <cellStyle name="Explanatory Text" xfId="60" builtinId="53" customBuiltin="1"/>
    <cellStyle name="Explanatory Text 2" xfId="61"/>
    <cellStyle name="ExtStyle 0" xfId="62"/>
    <cellStyle name="ExtStyle 0 2" xfId="63"/>
    <cellStyle name="ExtStyle 0 3" xfId="64"/>
    <cellStyle name="ExtStyle 0 4" xfId="65"/>
    <cellStyle name="ExtStyle 16" xfId="66"/>
    <cellStyle name="ExtStyle 16 2" xfId="67"/>
    <cellStyle name="ExtStyle 16 3" xfId="68"/>
    <cellStyle name="ExtStyle 16 4" xfId="69"/>
    <cellStyle name="ExtStyle 17" xfId="70"/>
    <cellStyle name="ExtStyle 17 2" xfId="71"/>
    <cellStyle name="ExtStyle 17 3" xfId="72"/>
    <cellStyle name="ExtStyle 17 4" xfId="73"/>
    <cellStyle name="ExtStyle 18" xfId="74"/>
    <cellStyle name="ExtStyle 18 2" xfId="75"/>
    <cellStyle name="ExtStyle 18 3" xfId="76"/>
    <cellStyle name="ExtStyle 18 4" xfId="77"/>
    <cellStyle name="ExtStyle 19" xfId="78"/>
    <cellStyle name="ExtStyle 19 2" xfId="79"/>
    <cellStyle name="ExtStyle 19 3" xfId="80"/>
    <cellStyle name="ExtStyle 19 4" xfId="81"/>
    <cellStyle name="ExtStyle 20" xfId="82"/>
    <cellStyle name="ExtStyle 20 2" xfId="83"/>
    <cellStyle name="ExtStyle 21" xfId="84"/>
    <cellStyle name="ExtStyle 21 2" xfId="85"/>
    <cellStyle name="ExtStyle 22" xfId="86"/>
    <cellStyle name="ExtStyle 22 2" xfId="87"/>
    <cellStyle name="ExtStyle 22 3" xfId="88"/>
    <cellStyle name="ExtStyle 22 4" xfId="89"/>
    <cellStyle name="ExtStyle 28" xfId="90"/>
    <cellStyle name="ExtStyle 28 2" xfId="91"/>
    <cellStyle name="ExtStyle 29" xfId="92"/>
    <cellStyle name="ExtStyle 29 2" xfId="93"/>
    <cellStyle name="ExtStyle 30" xfId="94"/>
    <cellStyle name="ExtStyle 30 2" xfId="95"/>
    <cellStyle name="ExtStyle 30 3" xfId="96"/>
    <cellStyle name="ExtStyle 30 4" xfId="97"/>
    <cellStyle name="ExtStyle 31" xfId="98"/>
    <cellStyle name="ExtStyle 31 2" xfId="99"/>
    <cellStyle name="ExtStyle 32" xfId="100"/>
    <cellStyle name="ExtStyle 32 2" xfId="101"/>
    <cellStyle name="ExtStyle 33" xfId="102"/>
    <cellStyle name="ExtStyle 33 2" xfId="103"/>
    <cellStyle name="ExtStyle 33 3" xfId="104"/>
    <cellStyle name="ExtStyle 33 4" xfId="105"/>
    <cellStyle name="ExtStyle 34" xfId="106"/>
    <cellStyle name="ExtStyle 34 2" xfId="107"/>
    <cellStyle name="ExtStyle 35" xfId="108"/>
    <cellStyle name="ExtStyle 35 2" xfId="109"/>
    <cellStyle name="ExtStyle 36" xfId="110"/>
    <cellStyle name="ExtStyle 36 2" xfId="111"/>
    <cellStyle name="ExtStyle 36 3" xfId="112"/>
    <cellStyle name="ExtStyle 36 4" xfId="113"/>
    <cellStyle name="ExtStyle 37" xfId="114"/>
    <cellStyle name="ExtStyle 37 2" xfId="115"/>
    <cellStyle name="ExtStyle 38" xfId="116"/>
    <cellStyle name="ExtStyle 38 2" xfId="117"/>
    <cellStyle name="ExtStyle 39" xfId="118"/>
    <cellStyle name="ExtStyle 39 2" xfId="119"/>
    <cellStyle name="ExtStyle 39 3" xfId="120"/>
    <cellStyle name="ExtStyle 39 4" xfId="121"/>
    <cellStyle name="ExtStyle 43" xfId="122"/>
    <cellStyle name="ExtStyle 44" xfId="123"/>
    <cellStyle name="ExtStyle 46" xfId="124"/>
    <cellStyle name="ExtStyle 47" xfId="125"/>
    <cellStyle name="ExtStyle 69" xfId="126"/>
    <cellStyle name="ExtStyle 75" xfId="127"/>
    <cellStyle name="ExtStyle 82" xfId="128"/>
    <cellStyle name="Good" xfId="129" builtinId="26" customBuiltin="1"/>
    <cellStyle name="Good 2" xfId="130"/>
    <cellStyle name="Heading 1" xfId="131" builtinId="16" customBuiltin="1"/>
    <cellStyle name="Heading 1 2" xfId="132"/>
    <cellStyle name="Heading 2" xfId="133" builtinId="17" customBuiltin="1"/>
    <cellStyle name="Heading 2 2" xfId="134"/>
    <cellStyle name="Heading 3" xfId="135" builtinId="18" customBuiltin="1"/>
    <cellStyle name="Heading 3 2" xfId="136"/>
    <cellStyle name="Heading 4" xfId="137" builtinId="19" customBuiltin="1"/>
    <cellStyle name="Heading 4 2" xfId="138"/>
    <cellStyle name="Hyperlink 2" xfId="139"/>
    <cellStyle name="Input" xfId="140" builtinId="20" customBuiltin="1"/>
    <cellStyle name="Input 2" xfId="141"/>
    <cellStyle name="Linked Cell" xfId="142" builtinId="24" customBuiltin="1"/>
    <cellStyle name="Linked Cell 2" xfId="143"/>
    <cellStyle name="Neutral" xfId="144" builtinId="28" customBuiltin="1"/>
    <cellStyle name="Neutral 2" xfId="145"/>
    <cellStyle name="Normal" xfId="0" builtinId="0"/>
    <cellStyle name="Normal 2" xfId="146"/>
    <cellStyle name="Normal 3" xfId="147"/>
    <cellStyle name="Note" xfId="148" builtinId="10" customBuiltin="1"/>
    <cellStyle name="Note 2" xfId="149"/>
    <cellStyle name="Note 3" xfId="150"/>
    <cellStyle name="Note 4" xfId="151"/>
    <cellStyle name="Output" xfId="152" builtinId="21" customBuiltin="1"/>
    <cellStyle name="Output 2" xfId="153"/>
    <cellStyle name="Percent" xfId="154" builtinId="5"/>
    <cellStyle name="Percent 2" xfId="155"/>
    <cellStyle name="Style 1025" xfId="156"/>
    <cellStyle name="Style 1025 2" xfId="157"/>
    <cellStyle name="Style 1101" xfId="158"/>
    <cellStyle name="Style 1101 2" xfId="159"/>
    <cellStyle name="Style 1103" xfId="160"/>
    <cellStyle name="Style 1103 2" xfId="161"/>
    <cellStyle name="Style 1103 3" xfId="162"/>
    <cellStyle name="Style 1103 4" xfId="163"/>
    <cellStyle name="Style 1104" xfId="164"/>
    <cellStyle name="Style 1104 2" xfId="165"/>
    <cellStyle name="Style 1104 3" xfId="166"/>
    <cellStyle name="Style 1104 4" xfId="167"/>
    <cellStyle name="Style 1105" xfId="168"/>
    <cellStyle name="Style 1105 2" xfId="169"/>
    <cellStyle name="Style 1105 3" xfId="170"/>
    <cellStyle name="Style 1105 4" xfId="171"/>
    <cellStyle name="Style 1106" xfId="172"/>
    <cellStyle name="Style 1106 2" xfId="173"/>
    <cellStyle name="Style 1106 3" xfId="174"/>
    <cellStyle name="Style 1106 4" xfId="175"/>
    <cellStyle name="Style 1107" xfId="176"/>
    <cellStyle name="Style 1107 2" xfId="177"/>
    <cellStyle name="Style 1107 3" xfId="178"/>
    <cellStyle name="Style 1107 4" xfId="179"/>
    <cellStyle name="Style 1108" xfId="180"/>
    <cellStyle name="Style 1108 2" xfId="181"/>
    <cellStyle name="Style 1108 3" xfId="182"/>
    <cellStyle name="Style 1108 4" xfId="183"/>
    <cellStyle name="Style 1109" xfId="184"/>
    <cellStyle name="Style 1109 2" xfId="185"/>
    <cellStyle name="Style 1109 3" xfId="186"/>
    <cellStyle name="Style 1109 4" xfId="187"/>
    <cellStyle name="Style 1110" xfId="188"/>
    <cellStyle name="Style 1110 2" xfId="189"/>
    <cellStyle name="Style 1110 3" xfId="190"/>
    <cellStyle name="Style 1110 4" xfId="191"/>
    <cellStyle name="Style 1111" xfId="192"/>
    <cellStyle name="Style 1111 2" xfId="193"/>
    <cellStyle name="Style 1111 3" xfId="194"/>
    <cellStyle name="Style 1111 4" xfId="195"/>
    <cellStyle name="Style 1112" xfId="196"/>
    <cellStyle name="Style 1112 2" xfId="197"/>
    <cellStyle name="Style 1112 3" xfId="198"/>
    <cellStyle name="Style 1112 4" xfId="199"/>
    <cellStyle name="Style 1113" xfId="200"/>
    <cellStyle name="Style 1113 2" xfId="201"/>
    <cellStyle name="Style 1113 3" xfId="202"/>
    <cellStyle name="Style 1113 4" xfId="203"/>
    <cellStyle name="Style 1114" xfId="204"/>
    <cellStyle name="Style 1114 2" xfId="205"/>
    <cellStyle name="Style 1114 3" xfId="206"/>
    <cellStyle name="Style 1114 4" xfId="207"/>
    <cellStyle name="Style 1115" xfId="208"/>
    <cellStyle name="Style 1115 2" xfId="209"/>
    <cellStyle name="Style 1115 3" xfId="210"/>
    <cellStyle name="Style 1115 4" xfId="211"/>
    <cellStyle name="Style 1177" xfId="212"/>
    <cellStyle name="Style 1177 2" xfId="213"/>
    <cellStyle name="Style 1177 3" xfId="214"/>
    <cellStyle name="Style 1177 4" xfId="215"/>
    <cellStyle name="Style 1178" xfId="216"/>
    <cellStyle name="Style 1178 2" xfId="217"/>
    <cellStyle name="Style 1178 3" xfId="218"/>
    <cellStyle name="Style 1178 4" xfId="219"/>
    <cellStyle name="Style 1179" xfId="220"/>
    <cellStyle name="Style 1179 2" xfId="221"/>
    <cellStyle name="Style 1179 3" xfId="222"/>
    <cellStyle name="Style 1179 4" xfId="223"/>
    <cellStyle name="Style 1180" xfId="224"/>
    <cellStyle name="Style 1180 2" xfId="225"/>
    <cellStyle name="Style 1180 3" xfId="226"/>
    <cellStyle name="Style 1180 4" xfId="227"/>
    <cellStyle name="Style 1181" xfId="228"/>
    <cellStyle name="Style 1181 2" xfId="229"/>
    <cellStyle name="Style 1181 3" xfId="230"/>
    <cellStyle name="Style 1181 4" xfId="231"/>
    <cellStyle name="Style 1182" xfId="232"/>
    <cellStyle name="Style 1182 2" xfId="233"/>
    <cellStyle name="Style 1182 3" xfId="234"/>
    <cellStyle name="Style 1182 4" xfId="235"/>
    <cellStyle name="Style 1183" xfId="236"/>
    <cellStyle name="Style 1183 2" xfId="237"/>
    <cellStyle name="Style 1183 3" xfId="238"/>
    <cellStyle name="Style 1183 4" xfId="239"/>
    <cellStyle name="Style 1184" xfId="240"/>
    <cellStyle name="Style 1184 2" xfId="241"/>
    <cellStyle name="Style 1184 3" xfId="242"/>
    <cellStyle name="Style 1184 4" xfId="243"/>
    <cellStyle name="Style 1185" xfId="244"/>
    <cellStyle name="Style 1185 2" xfId="245"/>
    <cellStyle name="Style 1185 3" xfId="246"/>
    <cellStyle name="Style 1185 4" xfId="247"/>
    <cellStyle name="Style 1196" xfId="248"/>
    <cellStyle name="Style 1299" xfId="249"/>
    <cellStyle name="Style 1299 2" xfId="250"/>
    <cellStyle name="Style 1309" xfId="251"/>
    <cellStyle name="Style 1311" xfId="252"/>
    <cellStyle name="Style 1313" xfId="253"/>
    <cellStyle name="Style 1314" xfId="254"/>
    <cellStyle name="Style 1315" xfId="255"/>
    <cellStyle name="Style 1316" xfId="256"/>
    <cellStyle name="Style 1317" xfId="257"/>
    <cellStyle name="Style 1318" xfId="258"/>
    <cellStyle name="Style 1319" xfId="259"/>
    <cellStyle name="Style 1320" xfId="260"/>
    <cellStyle name="Style 1321" xfId="261"/>
    <cellStyle name="Style 1322" xfId="262"/>
    <cellStyle name="Style 1331" xfId="263"/>
    <cellStyle name="Style 1331 2" xfId="264"/>
    <cellStyle name="Style 1331 3" xfId="265"/>
    <cellStyle name="Style 1331 4" xfId="266"/>
    <cellStyle name="Style 1332" xfId="267"/>
    <cellStyle name="Style 1332 2" xfId="268"/>
    <cellStyle name="Style 1332 3" xfId="269"/>
    <cellStyle name="Style 1332 4" xfId="270"/>
    <cellStyle name="Style 1333" xfId="271"/>
    <cellStyle name="Style 1333 2" xfId="272"/>
    <cellStyle name="Style 1333 3" xfId="273"/>
    <cellStyle name="Style 1333 4" xfId="274"/>
    <cellStyle name="Style 1334" xfId="275"/>
    <cellStyle name="Style 1334 2" xfId="276"/>
    <cellStyle name="Style 1334 3" xfId="277"/>
    <cellStyle name="Style 1334 4" xfId="278"/>
    <cellStyle name="Style 1335" xfId="279"/>
    <cellStyle name="Style 1335 2" xfId="280"/>
    <cellStyle name="Style 1335 3" xfId="281"/>
    <cellStyle name="Style 1335 4" xfId="282"/>
    <cellStyle name="Style 1336" xfId="283"/>
    <cellStyle name="Style 1336 2" xfId="284"/>
    <cellStyle name="Style 1336 3" xfId="285"/>
    <cellStyle name="Style 1336 4" xfId="286"/>
    <cellStyle name="Style 1337" xfId="287"/>
    <cellStyle name="Style 1337 2" xfId="288"/>
    <cellStyle name="Style 1337 3" xfId="289"/>
    <cellStyle name="Style 1337 4" xfId="290"/>
    <cellStyle name="Style 1338" xfId="291"/>
    <cellStyle name="Style 1338 2" xfId="292"/>
    <cellStyle name="Style 1338 3" xfId="293"/>
    <cellStyle name="Style 1338 4" xfId="294"/>
    <cellStyle name="Style 1339" xfId="295"/>
    <cellStyle name="Style 1339 2" xfId="296"/>
    <cellStyle name="Style 1339 3" xfId="297"/>
    <cellStyle name="Style 1339 4" xfId="298"/>
    <cellStyle name="Style 1376" xfId="299"/>
    <cellStyle name="Style 1376 2" xfId="300"/>
    <cellStyle name="Style 1376 3" xfId="301"/>
    <cellStyle name="Style 1376 4" xfId="302"/>
    <cellStyle name="Style 1377" xfId="303"/>
    <cellStyle name="Style 1377 2" xfId="304"/>
    <cellStyle name="Style 1377 3" xfId="305"/>
    <cellStyle name="Style 1377 4" xfId="306"/>
    <cellStyle name="Style 1378" xfId="307"/>
    <cellStyle name="Style 1378 2" xfId="308"/>
    <cellStyle name="Style 1378 3" xfId="309"/>
    <cellStyle name="Style 1378 4" xfId="310"/>
    <cellStyle name="Style 1379" xfId="311"/>
    <cellStyle name="Style 1379 2" xfId="312"/>
    <cellStyle name="Style 1379 3" xfId="313"/>
    <cellStyle name="Style 1379 4" xfId="314"/>
    <cellStyle name="Style 1380" xfId="315"/>
    <cellStyle name="Style 1380 2" xfId="316"/>
    <cellStyle name="Style 1380 3" xfId="317"/>
    <cellStyle name="Style 1380 4" xfId="318"/>
    <cellStyle name="Style 1381" xfId="319"/>
    <cellStyle name="Style 1381 2" xfId="320"/>
    <cellStyle name="Style 1381 3" xfId="321"/>
    <cellStyle name="Style 1381 4" xfId="322"/>
    <cellStyle name="Style 1382" xfId="323"/>
    <cellStyle name="Style 1382 2" xfId="324"/>
    <cellStyle name="Style 1382 3" xfId="325"/>
    <cellStyle name="Style 1382 4" xfId="326"/>
    <cellStyle name="Style 1383" xfId="327"/>
    <cellStyle name="Style 1383 2" xfId="328"/>
    <cellStyle name="Style 1383 3" xfId="329"/>
    <cellStyle name="Style 1383 4" xfId="330"/>
    <cellStyle name="Style 1384" xfId="331"/>
    <cellStyle name="Style 1384 2" xfId="332"/>
    <cellStyle name="Style 1384 3" xfId="333"/>
    <cellStyle name="Style 1384 4" xfId="334"/>
    <cellStyle name="Style 1385" xfId="335"/>
    <cellStyle name="Style 1385 2" xfId="336"/>
    <cellStyle name="Style 1385 3" xfId="337"/>
    <cellStyle name="Style 1385 4" xfId="338"/>
    <cellStyle name="Style 1386" xfId="339"/>
    <cellStyle name="Style 1386 2" xfId="340"/>
    <cellStyle name="Style 1386 3" xfId="341"/>
    <cellStyle name="Style 1386 4" xfId="342"/>
    <cellStyle name="Style 1535" xfId="343"/>
    <cellStyle name="Style 1536" xfId="344"/>
    <cellStyle name="Style 1537" xfId="345"/>
    <cellStyle name="Style 1538" xfId="346"/>
    <cellStyle name="Style 1539" xfId="347"/>
    <cellStyle name="Style 1540" xfId="348"/>
    <cellStyle name="Style 1541" xfId="349"/>
    <cellStyle name="Style 1542" xfId="350"/>
    <cellStyle name="Style 1543" xfId="351"/>
    <cellStyle name="Style 1544" xfId="352"/>
    <cellStyle name="Style 1556" xfId="353"/>
    <cellStyle name="Style 1556 2" xfId="354"/>
    <cellStyle name="Style 1663" xfId="355"/>
    <cellStyle name="Style 1663 2" xfId="356"/>
    <cellStyle name="Style 1665" xfId="357"/>
    <cellStyle name="Style 1665 2" xfId="358"/>
    <cellStyle name="Style 1665 3" xfId="359"/>
    <cellStyle name="Style 1665 4" xfId="360"/>
    <cellStyle name="Style 1666" xfId="361"/>
    <cellStyle name="Style 1666 2" xfId="362"/>
    <cellStyle name="Style 1666 3" xfId="363"/>
    <cellStyle name="Style 1666 4" xfId="364"/>
    <cellStyle name="Style 1667" xfId="365"/>
    <cellStyle name="Style 1667 2" xfId="366"/>
    <cellStyle name="Style 1667 3" xfId="367"/>
    <cellStyle name="Style 1667 4" xfId="368"/>
    <cellStyle name="Style 1668" xfId="369"/>
    <cellStyle name="Style 1668 2" xfId="370"/>
    <cellStyle name="Style 1668 3" xfId="371"/>
    <cellStyle name="Style 1668 4" xfId="372"/>
    <cellStyle name="Style 1669" xfId="373"/>
    <cellStyle name="Style 1669 2" xfId="374"/>
    <cellStyle name="Style 1669 3" xfId="375"/>
    <cellStyle name="Style 1669 4" xfId="376"/>
    <cellStyle name="Style 1670" xfId="377"/>
    <cellStyle name="Style 1670 2" xfId="378"/>
    <cellStyle name="Style 1670 3" xfId="379"/>
    <cellStyle name="Style 1670 4" xfId="380"/>
    <cellStyle name="Style 1671" xfId="381"/>
    <cellStyle name="Style 1671 2" xfId="382"/>
    <cellStyle name="Style 1671 3" xfId="383"/>
    <cellStyle name="Style 1671 4" xfId="384"/>
    <cellStyle name="Style 1672" xfId="385"/>
    <cellStyle name="Style 1672 2" xfId="386"/>
    <cellStyle name="Style 1672 3" xfId="387"/>
    <cellStyle name="Style 1672 4" xfId="388"/>
    <cellStyle name="Style 1673" xfId="389"/>
    <cellStyle name="Style 1673 2" xfId="390"/>
    <cellStyle name="Style 1673 3" xfId="391"/>
    <cellStyle name="Style 1673 4" xfId="392"/>
    <cellStyle name="Style 1699" xfId="393"/>
    <cellStyle name="Style 1703" xfId="394"/>
    <cellStyle name="Style 1705" xfId="395"/>
    <cellStyle name="Style 1706" xfId="396"/>
    <cellStyle name="Style 1707" xfId="397"/>
    <cellStyle name="Style 1708" xfId="398"/>
    <cellStyle name="Style 1709" xfId="399"/>
    <cellStyle name="Style 1710" xfId="400"/>
    <cellStyle name="Style 1711" xfId="401"/>
    <cellStyle name="Style 1712" xfId="402"/>
    <cellStyle name="Style 1713" xfId="403"/>
    <cellStyle name="Style 1714" xfId="404"/>
    <cellStyle name="Style 1759" xfId="405"/>
    <cellStyle name="Style 1872" xfId="406"/>
    <cellStyle name="Style 1874" xfId="407"/>
    <cellStyle name="Style 1876" xfId="408"/>
    <cellStyle name="Style 1877" xfId="409"/>
    <cellStyle name="Style 1878" xfId="410"/>
    <cellStyle name="Style 1879" xfId="411"/>
    <cellStyle name="Style 1880" xfId="412"/>
    <cellStyle name="Style 1881" xfId="413"/>
    <cellStyle name="Style 1882" xfId="414"/>
    <cellStyle name="Style 1883" xfId="415"/>
    <cellStyle name="Style 1884" xfId="416"/>
    <cellStyle name="Style 1885" xfId="417"/>
    <cellStyle name="Style 1887" xfId="418"/>
    <cellStyle name="Style 1887 2" xfId="419"/>
    <cellStyle name="Style 1887 3" xfId="420"/>
    <cellStyle name="Style 1887 4" xfId="421"/>
    <cellStyle name="Style 1888" xfId="422"/>
    <cellStyle name="Style 1888 2" xfId="423"/>
    <cellStyle name="Style 1888 3" xfId="424"/>
    <cellStyle name="Style 1888 4" xfId="425"/>
    <cellStyle name="Style 1889" xfId="426"/>
    <cellStyle name="Style 1889 2" xfId="427"/>
    <cellStyle name="Style 1889 3" xfId="428"/>
    <cellStyle name="Style 1889 4" xfId="429"/>
    <cellStyle name="Style 1890" xfId="430"/>
    <cellStyle name="Style 1890 2" xfId="431"/>
    <cellStyle name="Style 1890 3" xfId="432"/>
    <cellStyle name="Style 1890 4" xfId="433"/>
    <cellStyle name="Style 1891" xfId="434"/>
    <cellStyle name="Style 1891 2" xfId="435"/>
    <cellStyle name="Style 1891 3" xfId="436"/>
    <cellStyle name="Style 1891 4" xfId="437"/>
    <cellStyle name="Style 1892" xfId="438"/>
    <cellStyle name="Style 1892 2" xfId="439"/>
    <cellStyle name="Style 1892 3" xfId="440"/>
    <cellStyle name="Style 1892 4" xfId="441"/>
    <cellStyle name="Style 1893" xfId="442"/>
    <cellStyle name="Style 1893 2" xfId="443"/>
    <cellStyle name="Style 1893 3" xfId="444"/>
    <cellStyle name="Style 1893 4" xfId="445"/>
    <cellStyle name="Style 1894" xfId="446"/>
    <cellStyle name="Style 1894 2" xfId="447"/>
    <cellStyle name="Style 1894 3" xfId="448"/>
    <cellStyle name="Style 1894 4" xfId="449"/>
    <cellStyle name="Style 1895" xfId="450"/>
    <cellStyle name="Style 1895 2" xfId="451"/>
    <cellStyle name="Style 1895 3" xfId="452"/>
    <cellStyle name="Style 1895 4" xfId="453"/>
    <cellStyle name="Style 2066" xfId="454"/>
    <cellStyle name="Style 2067" xfId="455"/>
    <cellStyle name="Style 2068" xfId="456"/>
    <cellStyle name="Style 2069" xfId="457"/>
    <cellStyle name="Style 2070" xfId="458"/>
    <cellStyle name="Style 2071" xfId="459"/>
    <cellStyle name="Style 2072" xfId="460"/>
    <cellStyle name="Style 2073" xfId="461"/>
    <cellStyle name="Style 2074" xfId="462"/>
    <cellStyle name="Style 2075" xfId="463"/>
    <cellStyle name="Style 2089" xfId="464"/>
    <cellStyle name="Style 2202" xfId="465"/>
    <cellStyle name="Style 2204" xfId="466"/>
    <cellStyle name="Style 2206" xfId="467"/>
    <cellStyle name="Style 2207" xfId="468"/>
    <cellStyle name="Style 2208" xfId="469"/>
    <cellStyle name="Style 2209" xfId="470"/>
    <cellStyle name="Style 2210" xfId="471"/>
    <cellStyle name="Style 2211" xfId="472"/>
    <cellStyle name="Style 2212" xfId="473"/>
    <cellStyle name="Style 2213" xfId="474"/>
    <cellStyle name="Style 2214" xfId="475"/>
    <cellStyle name="Style 2215" xfId="476"/>
    <cellStyle name="Style 2464" xfId="477"/>
    <cellStyle name="Style 2468" xfId="478"/>
    <cellStyle name="Style 2470" xfId="479"/>
    <cellStyle name="Style 2471" xfId="480"/>
    <cellStyle name="Style 2472" xfId="481"/>
    <cellStyle name="Style 2473" xfId="482"/>
    <cellStyle name="Style 2474" xfId="483"/>
    <cellStyle name="Style 2475" xfId="484"/>
    <cellStyle name="Style 2476" xfId="485"/>
    <cellStyle name="Style 2477" xfId="486"/>
    <cellStyle name="Style 2478" xfId="487"/>
    <cellStyle name="Style 2479" xfId="488"/>
    <cellStyle name="Style 297" xfId="489"/>
    <cellStyle name="Style 297 2" xfId="490"/>
    <cellStyle name="Style 300" xfId="491"/>
    <cellStyle name="Style 300 2" xfId="492"/>
    <cellStyle name="Style 528" xfId="493"/>
    <cellStyle name="Style 528 2" xfId="494"/>
    <cellStyle name="Style 561" xfId="495"/>
    <cellStyle name="Style 561 2" xfId="496"/>
    <cellStyle name="Style 669" xfId="497"/>
    <cellStyle name="Style 669 2" xfId="498"/>
    <cellStyle name="Style 670" xfId="499"/>
    <cellStyle name="Style 670 2" xfId="500"/>
    <cellStyle name="Style 671" xfId="501"/>
    <cellStyle name="Style 671 2" xfId="502"/>
    <cellStyle name="Style 672" xfId="503"/>
    <cellStyle name="Style 672 2" xfId="504"/>
    <cellStyle name="Style 673" xfId="505"/>
    <cellStyle name="Style 673 2" xfId="506"/>
    <cellStyle name="Style 674" xfId="507"/>
    <cellStyle name="Style 674 2" xfId="508"/>
    <cellStyle name="Style 675" xfId="509"/>
    <cellStyle name="Style 675 2" xfId="510"/>
    <cellStyle name="Style 676" xfId="511"/>
    <cellStyle name="Style 676 2" xfId="512"/>
    <cellStyle name="Style 707" xfId="513"/>
    <cellStyle name="Style 707 2" xfId="514"/>
    <cellStyle name="Style 707 3" xfId="515"/>
    <cellStyle name="Style 707 4" xfId="516"/>
    <cellStyle name="Style 708" xfId="517"/>
    <cellStyle name="Style 708 2" xfId="518"/>
    <cellStyle name="Style 708 3" xfId="519"/>
    <cellStyle name="Style 708 4" xfId="520"/>
    <cellStyle name="Style 709" xfId="521"/>
    <cellStyle name="Style 709 2" xfId="522"/>
    <cellStyle name="Style 709 3" xfId="523"/>
    <cellStyle name="Style 709 4" xfId="524"/>
    <cellStyle name="Style 710" xfId="525"/>
    <cellStyle name="Style 710 2" xfId="526"/>
    <cellStyle name="Style 710 3" xfId="527"/>
    <cellStyle name="Style 710 4" xfId="528"/>
    <cellStyle name="Style 711" xfId="529"/>
    <cellStyle name="Style 711 2" xfId="530"/>
    <cellStyle name="Style 711 3" xfId="531"/>
    <cellStyle name="Style 711 4" xfId="532"/>
    <cellStyle name="Style 712" xfId="533"/>
    <cellStyle name="Style 712 2" xfId="534"/>
    <cellStyle name="Style 712 3" xfId="535"/>
    <cellStyle name="Style 712 4" xfId="536"/>
    <cellStyle name="Style 713" xfId="537"/>
    <cellStyle name="Style 713 2" xfId="538"/>
    <cellStyle name="Style 713 3" xfId="539"/>
    <cellStyle name="Style 713 4" xfId="540"/>
    <cellStyle name="Style 714" xfId="541"/>
    <cellStyle name="Style 714 2" xfId="542"/>
    <cellStyle name="Style 714 3" xfId="543"/>
    <cellStyle name="Style 714 4" xfId="544"/>
    <cellStyle name="Style 723" xfId="545"/>
    <cellStyle name="Style 723 2" xfId="546"/>
    <cellStyle name="Style 740" xfId="547"/>
    <cellStyle name="Style 740 2" xfId="548"/>
    <cellStyle name="Style 740 3" xfId="549"/>
    <cellStyle name="Style 740 4" xfId="550"/>
    <cellStyle name="Style 741" xfId="551"/>
    <cellStyle name="Style 741 2" xfId="552"/>
    <cellStyle name="Style 741 3" xfId="553"/>
    <cellStyle name="Style 741 4" xfId="554"/>
    <cellStyle name="Style 742" xfId="555"/>
    <cellStyle name="Style 742 2" xfId="556"/>
    <cellStyle name="Style 742 3" xfId="557"/>
    <cellStyle name="Style 742 4" xfId="558"/>
    <cellStyle name="Style 743" xfId="559"/>
    <cellStyle name="Style 743 2" xfId="560"/>
    <cellStyle name="Style 743 3" xfId="561"/>
    <cellStyle name="Style 743 4" xfId="562"/>
    <cellStyle name="Style 744" xfId="563"/>
    <cellStyle name="Style 744 2" xfId="564"/>
    <cellStyle name="Style 744 3" xfId="565"/>
    <cellStyle name="Style 744 4" xfId="566"/>
    <cellStyle name="Style 745" xfId="567"/>
    <cellStyle name="Style 745 2" xfId="568"/>
    <cellStyle name="Style 745 3" xfId="569"/>
    <cellStyle name="Style 745 4" xfId="570"/>
    <cellStyle name="Style 746" xfId="571"/>
    <cellStyle name="Style 746 2" xfId="572"/>
    <cellStyle name="Style 746 3" xfId="573"/>
    <cellStyle name="Style 746 4" xfId="574"/>
    <cellStyle name="Style 747" xfId="575"/>
    <cellStyle name="Style 747 2" xfId="576"/>
    <cellStyle name="Style 747 3" xfId="577"/>
    <cellStyle name="Style 747 4" xfId="578"/>
    <cellStyle name="Style 868" xfId="579"/>
    <cellStyle name="Style 868 2" xfId="580"/>
    <cellStyle name="Style 902" xfId="581"/>
    <cellStyle name="Style 902 2" xfId="582"/>
    <cellStyle name="Style 902 3" xfId="583"/>
    <cellStyle name="Style 902 4" xfId="584"/>
    <cellStyle name="Style 903" xfId="585"/>
    <cellStyle name="Style 903 2" xfId="586"/>
    <cellStyle name="Style 903 3" xfId="587"/>
    <cellStyle name="Style 903 4" xfId="588"/>
    <cellStyle name="Style 904" xfId="589"/>
    <cellStyle name="Style 904 2" xfId="590"/>
    <cellStyle name="Style 904 3" xfId="591"/>
    <cellStyle name="Style 904 4" xfId="592"/>
    <cellStyle name="Style 905" xfId="593"/>
    <cellStyle name="Style 905 2" xfId="594"/>
    <cellStyle name="Style 905 3" xfId="595"/>
    <cellStyle name="Style 905 4" xfId="596"/>
    <cellStyle name="Style 910" xfId="597"/>
    <cellStyle name="Style 910 2" xfId="598"/>
    <cellStyle name="Style 910 3" xfId="599"/>
    <cellStyle name="Style 910 4" xfId="600"/>
    <cellStyle name="Style 911" xfId="601"/>
    <cellStyle name="Style 911 2" xfId="602"/>
    <cellStyle name="Style 911 3" xfId="603"/>
    <cellStyle name="Style 911 4" xfId="604"/>
    <cellStyle name="Style 912" xfId="605"/>
    <cellStyle name="Style 912 2" xfId="606"/>
    <cellStyle name="Style 912 3" xfId="607"/>
    <cellStyle name="Style 912 4" xfId="608"/>
    <cellStyle name="Style 913" xfId="609"/>
    <cellStyle name="Style 913 2" xfId="610"/>
    <cellStyle name="Style 913 3" xfId="611"/>
    <cellStyle name="Style 913 4" xfId="612"/>
    <cellStyle name="Style 918" xfId="613"/>
    <cellStyle name="Style 918 2" xfId="614"/>
    <cellStyle name="Style 918 3" xfId="615"/>
    <cellStyle name="Style 918 4" xfId="616"/>
    <cellStyle name="Style 919" xfId="617"/>
    <cellStyle name="Style 919 2" xfId="618"/>
    <cellStyle name="Style 919 3" xfId="619"/>
    <cellStyle name="Style 919 4" xfId="620"/>
    <cellStyle name="Style 920" xfId="621"/>
    <cellStyle name="Style 920 2" xfId="622"/>
    <cellStyle name="Style 920 3" xfId="623"/>
    <cellStyle name="Style 920 4" xfId="624"/>
    <cellStyle name="Style 921" xfId="625"/>
    <cellStyle name="Style 921 2" xfId="626"/>
    <cellStyle name="Style 921 3" xfId="627"/>
    <cellStyle name="Style 921 4" xfId="628"/>
    <cellStyle name="Style 926" xfId="629"/>
    <cellStyle name="Style 926 2" xfId="630"/>
    <cellStyle name="Style 926 3" xfId="631"/>
    <cellStyle name="Style 926 4" xfId="632"/>
    <cellStyle name="Style 927" xfId="633"/>
    <cellStyle name="Style 927 2" xfId="634"/>
    <cellStyle name="Style 927 3" xfId="635"/>
    <cellStyle name="Style 927 4" xfId="636"/>
    <cellStyle name="Style 928" xfId="637"/>
    <cellStyle name="Style 928 2" xfId="638"/>
    <cellStyle name="Style 928 3" xfId="639"/>
    <cellStyle name="Style 928 4" xfId="640"/>
    <cellStyle name="Style 929" xfId="641"/>
    <cellStyle name="Style 929 2" xfId="642"/>
    <cellStyle name="Style 929 3" xfId="643"/>
    <cellStyle name="Style 929 4" xfId="644"/>
    <cellStyle name="Style 934" xfId="645"/>
    <cellStyle name="Style 934 2" xfId="646"/>
    <cellStyle name="Style 934 3" xfId="647"/>
    <cellStyle name="Style 934 4" xfId="648"/>
    <cellStyle name="Style 935" xfId="649"/>
    <cellStyle name="Style 935 2" xfId="650"/>
    <cellStyle name="Style 935 3" xfId="651"/>
    <cellStyle name="Style 935 4" xfId="652"/>
    <cellStyle name="Style 936" xfId="653"/>
    <cellStyle name="Style 936 2" xfId="654"/>
    <cellStyle name="Style 936 3" xfId="655"/>
    <cellStyle name="Style 936 4" xfId="656"/>
    <cellStyle name="Style 937" xfId="657"/>
    <cellStyle name="Style 937 2" xfId="658"/>
    <cellStyle name="Style 937 3" xfId="659"/>
    <cellStyle name="Style 937 4" xfId="660"/>
    <cellStyle name="Style 942" xfId="661"/>
    <cellStyle name="Style 942 2" xfId="662"/>
    <cellStyle name="Style 942 3" xfId="663"/>
    <cellStyle name="Style 942 4" xfId="664"/>
    <cellStyle name="Style 943" xfId="665"/>
    <cellStyle name="Style 943 2" xfId="666"/>
    <cellStyle name="Style 943 3" xfId="667"/>
    <cellStyle name="Style 943 4" xfId="668"/>
    <cellStyle name="Style 944" xfId="669"/>
    <cellStyle name="Style 944 2" xfId="670"/>
    <cellStyle name="Style 944 3" xfId="671"/>
    <cellStyle name="Style 944 4" xfId="672"/>
    <cellStyle name="Style 945" xfId="673"/>
    <cellStyle name="Style 945 2" xfId="674"/>
    <cellStyle name="Style 945 3" xfId="675"/>
    <cellStyle name="Style 945 4" xfId="676"/>
    <cellStyle name="Style 950" xfId="677"/>
    <cellStyle name="Style 950 2" xfId="678"/>
    <cellStyle name="Style 950 3" xfId="679"/>
    <cellStyle name="Style 950 4" xfId="680"/>
    <cellStyle name="Style 951" xfId="681"/>
    <cellStyle name="Style 951 2" xfId="682"/>
    <cellStyle name="Style 951 3" xfId="683"/>
    <cellStyle name="Style 951 4" xfId="684"/>
    <cellStyle name="Style 952" xfId="685"/>
    <cellStyle name="Style 952 2" xfId="686"/>
    <cellStyle name="Style 952 3" xfId="687"/>
    <cellStyle name="Style 952 4" xfId="688"/>
    <cellStyle name="Style 953" xfId="689"/>
    <cellStyle name="Style 953 2" xfId="690"/>
    <cellStyle name="Style 953 3" xfId="691"/>
    <cellStyle name="Style 953 4" xfId="692"/>
    <cellStyle name="Style 958" xfId="693"/>
    <cellStyle name="Style 958 2" xfId="694"/>
    <cellStyle name="Style 958 3" xfId="695"/>
    <cellStyle name="Style 958 4" xfId="696"/>
    <cellStyle name="Style 959" xfId="697"/>
    <cellStyle name="Style 959 2" xfId="698"/>
    <cellStyle name="Style 959 3" xfId="699"/>
    <cellStyle name="Style 959 4" xfId="700"/>
    <cellStyle name="Style 960" xfId="701"/>
    <cellStyle name="Style 960 2" xfId="702"/>
    <cellStyle name="Style 960 3" xfId="703"/>
    <cellStyle name="Style 960 4" xfId="704"/>
    <cellStyle name="Style 961" xfId="705"/>
    <cellStyle name="Style 961 2" xfId="706"/>
    <cellStyle name="Style 961 3" xfId="707"/>
    <cellStyle name="Style 961 4" xfId="708"/>
    <cellStyle name="Style 966" xfId="709"/>
    <cellStyle name="Style 966 2" xfId="710"/>
    <cellStyle name="Style 966 3" xfId="711"/>
    <cellStyle name="Style 966 4" xfId="712"/>
    <cellStyle name="Style 967" xfId="713"/>
    <cellStyle name="Style 967 2" xfId="714"/>
    <cellStyle name="Style 967 3" xfId="715"/>
    <cellStyle name="Style 967 4" xfId="716"/>
    <cellStyle name="Style 968" xfId="717"/>
    <cellStyle name="Style 968 2" xfId="718"/>
    <cellStyle name="Style 968 3" xfId="719"/>
    <cellStyle name="Style 968 4" xfId="720"/>
    <cellStyle name="Style 969" xfId="721"/>
    <cellStyle name="Style 969 2" xfId="722"/>
    <cellStyle name="Style 969 3" xfId="723"/>
    <cellStyle name="Style 969 4" xfId="724"/>
    <cellStyle name="Style 974" xfId="725"/>
    <cellStyle name="Style 974 2" xfId="726"/>
    <cellStyle name="Style 974 3" xfId="727"/>
    <cellStyle name="Style 974 4" xfId="728"/>
    <cellStyle name="Style 975" xfId="729"/>
    <cellStyle name="Style 975 2" xfId="730"/>
    <cellStyle name="Style 975 3" xfId="731"/>
    <cellStyle name="Style 975 4" xfId="732"/>
    <cellStyle name="Style 976" xfId="733"/>
    <cellStyle name="Style 976 2" xfId="734"/>
    <cellStyle name="Style 976 3" xfId="735"/>
    <cellStyle name="Style 976 4" xfId="736"/>
    <cellStyle name="Style 977" xfId="737"/>
    <cellStyle name="Style 977 2" xfId="738"/>
    <cellStyle name="Style 977 3" xfId="739"/>
    <cellStyle name="Style 977 4" xfId="740"/>
    <cellStyle name="Style 979" xfId="741"/>
    <cellStyle name="Style 979 2" xfId="742"/>
    <cellStyle name="Style 981" xfId="743"/>
    <cellStyle name="Style 981 2" xfId="744"/>
    <cellStyle name="Style 981 3" xfId="745"/>
    <cellStyle name="Style 981 4" xfId="746"/>
    <cellStyle name="Style 982" xfId="747"/>
    <cellStyle name="Style 982 2" xfId="748"/>
    <cellStyle name="Style 982 3" xfId="749"/>
    <cellStyle name="Style 982 4" xfId="750"/>
    <cellStyle name="Style 983" xfId="751"/>
    <cellStyle name="Style 983 2" xfId="752"/>
    <cellStyle name="Style 983 3" xfId="753"/>
    <cellStyle name="Style 983 4" xfId="754"/>
    <cellStyle name="Style 984" xfId="755"/>
    <cellStyle name="Style 984 2" xfId="756"/>
    <cellStyle name="Style 984 3" xfId="757"/>
    <cellStyle name="Style 984 4" xfId="758"/>
    <cellStyle name="Style 985" xfId="759"/>
    <cellStyle name="Style 985 2" xfId="760"/>
    <cellStyle name="Style 985 3" xfId="761"/>
    <cellStyle name="Style 985 4" xfId="762"/>
    <cellStyle name="Style 986" xfId="763"/>
    <cellStyle name="Style 986 2" xfId="764"/>
    <cellStyle name="Style 986 3" xfId="765"/>
    <cellStyle name="Style 986 4" xfId="766"/>
    <cellStyle name="Style 987" xfId="767"/>
    <cellStyle name="Style 987 2" xfId="768"/>
    <cellStyle name="Style 987 3" xfId="769"/>
    <cellStyle name="Style 987 4" xfId="770"/>
    <cellStyle name="Style 988" xfId="771"/>
    <cellStyle name="Style 988 2" xfId="772"/>
    <cellStyle name="Style 988 3" xfId="773"/>
    <cellStyle name="Style 988 4" xfId="774"/>
    <cellStyle name="Style 989" xfId="775"/>
    <cellStyle name="Style 989 2" xfId="776"/>
    <cellStyle name="Style 989 3" xfId="777"/>
    <cellStyle name="Style 989 4" xfId="778"/>
    <cellStyle name="Style 991" xfId="779"/>
    <cellStyle name="Style 991 2" xfId="780"/>
    <cellStyle name="Title" xfId="781" builtinId="15" customBuiltin="1"/>
    <cellStyle name="Title 2" xfId="782"/>
    <cellStyle name="Total" xfId="783" builtinId="25" customBuiltin="1"/>
    <cellStyle name="Total 2" xfId="784"/>
    <cellStyle name="Warning Text" xfId="785" builtinId="11" customBuiltin="1"/>
    <cellStyle name="Warning Text 2" xfId="786"/>
    <cellStyle name="Hyperlink" xfId="787" builtinId="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E5000"/>
      <rgbColor rgb="0000FF00"/>
      <rgbColor rgb="00009CDE"/>
      <rgbColor rgb="00FEDB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A0A0A0"/>
      <rgbColor rgb="00CC9900"/>
      <rgbColor rgb="00008C99"/>
      <rgbColor rgb="00579A32"/>
      <rgbColor rgb="00CC6633"/>
      <rgbColor rgb="003366FF"/>
      <rgbColor rgb="00666666"/>
      <rgbColor rgb="0000CC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800000"/>
    </indexedColors>
  </colors>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xml version="1.0" encoding="utf-8" standalone="yes" ?>
<Relationships xmlns="http://schemas.openxmlformats.org/package/2006/relationships">
<Relationship Id="rId59" Type="http://schemas.openxmlformats.org/officeDocument/2006/relationships/worksheet" Target="worksheets/sheet26.xml" />
<Relationship Id="rId53" Type="http://schemas.openxmlformats.org/officeDocument/2006/relationships/worksheet" Target="worksheets/sheet3.xml" />
<Relationship Id="rId57" Type="http://schemas.openxmlformats.org/officeDocument/2006/relationships/worksheet" Target="worksheets/sheet21.xml" />
<Relationship Id="rId54" Type="http://schemas.openxmlformats.org/officeDocument/2006/relationships/worksheet" Target="worksheets/sheet7.xml" />
<Relationship Id="rId52" Type="http://schemas.openxmlformats.org/officeDocument/2006/relationships/worksheet" Target="worksheets/sheet2.xml" />
<Relationship Id="rId56" Type="http://schemas.openxmlformats.org/officeDocument/2006/relationships/worksheet" Target="worksheets/sheet20.xml" />
<Relationship Id="rId60" Type="http://schemas.openxmlformats.org/officeDocument/2006/relationships/sharedStrings" Target="/xl/sharedStrings.xml" />
<Relationship Id="rId51" Type="http://schemas.openxmlformats.org/officeDocument/2006/relationships/worksheet" Target="worksheets/sheet1.xml" />
<Relationship Id="rId58" Type="http://schemas.openxmlformats.org/officeDocument/2006/relationships/worksheet" Target="worksheets/sheet23.xml" />
<Relationship Id="rId61" Type="http://schemas.openxmlformats.org/officeDocument/2006/relationships/styles" Target="/xl/styles.xml" />
<Relationship Id="rId55" Type="http://schemas.openxmlformats.org/officeDocument/2006/relationships/worksheet" Target="worksheets/sheet9.xml" />
<Relationship Id="rId62" Type="http://schemas.openxmlformats.org/officeDocument/2006/relationships/theme" Target="/xl/theme/theme1.xml" />
<Relationship Id="rId50" Type="http://schemas.openxmlformats.org/officeDocument/2006/relationships/worksheet" Target="worksheets/sheet28.xml" />
<Relationship Id="rId49" Type="http://schemas.openxmlformats.org/officeDocument/2006/relationships/worksheet" Target="worksheets/sheet32.xml" />
<Relationship Id="rId48" Type="http://schemas.openxmlformats.org/officeDocument/2006/relationships/worksheet" Target="worksheets/sheet36.xml" />
<Relationship Id="rId47" Type="http://schemas.openxmlformats.org/officeDocument/2006/relationships/worksheet" Target="worksheets/sheet40.xml" />
<Relationship Id="rId46" Type="http://schemas.openxmlformats.org/officeDocument/2006/relationships/worksheet" Target="worksheets/sheet44.xml" />
<Relationship Id="rId45" Type="http://schemas.openxmlformats.org/officeDocument/2006/relationships/worksheet" Target="worksheets/sheet48.xml" />
<Relationship Id="rId44" Type="http://schemas.openxmlformats.org/officeDocument/2006/relationships/worksheet" Target="worksheets/sheet52.xml" />
<Relationship Id="rId43" Type="http://schemas.openxmlformats.org/officeDocument/2006/relationships/worksheet" Target="worksheets/sheet56.xml" />
<Relationship Id="rId42" Type="http://schemas.openxmlformats.org/officeDocument/2006/relationships/worksheet" Target="worksheets/sheet59.xml" />
<Relationship Id="rId41" Type="http://schemas.openxmlformats.org/officeDocument/2006/relationships/worksheet" Target="worksheets/sheet62.xml" />
<Relationship Id="rId40" Type="http://schemas.openxmlformats.org/officeDocument/2006/relationships/worksheet" Target="worksheets/sheet65.xml" />
<Relationship Id="rId39" Type="http://schemas.openxmlformats.org/officeDocument/2006/relationships/worksheet" Target="worksheets/sheet69.xml" />
<Relationship Id="rId38" Type="http://schemas.openxmlformats.org/officeDocument/2006/relationships/worksheet" Target="worksheets/sheet73.xml" />
<Relationship Id="rId37" Type="http://schemas.openxmlformats.org/officeDocument/2006/relationships/worksheet" Target="worksheets/sheet77.xml" />
<Relationship Id="rId36" Type="http://schemas.openxmlformats.org/officeDocument/2006/relationships/worksheet" Target="worksheets/sheet80.xml" />
<Relationship Id="rId35" Type="http://schemas.openxmlformats.org/officeDocument/2006/relationships/worksheet" Target="worksheets/sheet84.xml" />
<Relationship Id="rId34" Type="http://schemas.openxmlformats.org/officeDocument/2006/relationships/worksheet" Target="worksheets/sheet88.xml" />
<Relationship Id="rId33" Type="http://schemas.openxmlformats.org/officeDocument/2006/relationships/worksheet" Target="worksheets/sheet92.xml" />
<Relationship Id="rId32" Type="http://schemas.openxmlformats.org/officeDocument/2006/relationships/worksheet" Target="worksheets/sheet95.xml" />
<Relationship Id="rId31" Type="http://schemas.openxmlformats.org/officeDocument/2006/relationships/worksheet" Target="worksheets/sheet98.xml" />
<Relationship Id="rId30" Type="http://schemas.openxmlformats.org/officeDocument/2006/relationships/worksheet" Target="worksheets/sheet101.xml" />
<Relationship Id="rId29" Type="http://schemas.openxmlformats.org/officeDocument/2006/relationships/worksheet" Target="worksheets/sheet104.xml" />
<Relationship Id="rId28" Type="http://schemas.openxmlformats.org/officeDocument/2006/relationships/worksheet" Target="worksheets/sheet107.xml" />
<Relationship Id="rId27" Type="http://schemas.openxmlformats.org/officeDocument/2006/relationships/worksheet" Target="worksheets/sheet110.xml" />
<Relationship Id="rId26" Type="http://schemas.openxmlformats.org/officeDocument/2006/relationships/worksheet" Target="worksheets/sheet113.xml" />
<Relationship Id="rId25" Type="http://schemas.openxmlformats.org/officeDocument/2006/relationships/worksheet" Target="worksheets/sheet116.xml" />
<Relationship Id="rId24" Type="http://schemas.openxmlformats.org/officeDocument/2006/relationships/worksheet" Target="worksheets/sheet119.xml" />
<Relationship Id="rId23" Type="http://schemas.openxmlformats.org/officeDocument/2006/relationships/worksheet" Target="worksheets/sheet122.xml" />
<Relationship Id="rId22" Type="http://schemas.openxmlformats.org/officeDocument/2006/relationships/worksheet" Target="worksheets/sheet126.xml" />
<Relationship Id="rId21" Type="http://schemas.openxmlformats.org/officeDocument/2006/relationships/worksheet" Target="worksheets/sheet130.xml" />
<Relationship Id="rId20" Type="http://schemas.openxmlformats.org/officeDocument/2006/relationships/worksheet" Target="worksheets/sheet133.xml" />
<Relationship Id="rId19" Type="http://schemas.openxmlformats.org/officeDocument/2006/relationships/worksheet" Target="worksheets/sheet136.xml" />
<Relationship Id="rId18" Type="http://schemas.openxmlformats.org/officeDocument/2006/relationships/worksheet" Target="worksheets/sheet139.xml" />
<Relationship Id="rId17" Type="http://schemas.openxmlformats.org/officeDocument/2006/relationships/worksheet" Target="worksheets/sheet142.xml" />
<Relationship Id="rId16" Type="http://schemas.openxmlformats.org/officeDocument/2006/relationships/worksheet" Target="worksheets/sheet145.xml" />
<Relationship Id="rId15" Type="http://schemas.openxmlformats.org/officeDocument/2006/relationships/worksheet" Target="worksheets/sheet148.xml" />
<Relationship Id="rId14" Type="http://schemas.openxmlformats.org/officeDocument/2006/relationships/worksheet" Target="worksheets/sheet151.xml" />
<Relationship Id="rId13" Type="http://schemas.openxmlformats.org/officeDocument/2006/relationships/worksheet" Target="worksheets/sheet154.xml" />
<Relationship Id="rId12" Type="http://schemas.openxmlformats.org/officeDocument/2006/relationships/worksheet" Target="worksheets/sheet157.xml" />
<Relationship Id="rId11" Type="http://schemas.openxmlformats.org/officeDocument/2006/relationships/worksheet" Target="worksheets/sheet160.xml" />
<Relationship Id="rId10" Type="http://schemas.openxmlformats.org/officeDocument/2006/relationships/worksheet" Target="worksheets/sheet163.xml" />
<Relationship Id="rId9" Type="http://schemas.openxmlformats.org/officeDocument/2006/relationships/worksheet" Target="worksheets/sheet166.xml" />
<Relationship Id="rId8" Type="http://schemas.openxmlformats.org/officeDocument/2006/relationships/worksheet" Target="worksheets/sheet169.xml" />
<Relationship Id="rId7" Type="http://schemas.openxmlformats.org/officeDocument/2006/relationships/worksheet" Target="worksheets/sheet172.xml" />
<Relationship Id="rId6" Type="http://schemas.openxmlformats.org/officeDocument/2006/relationships/worksheet" Target="worksheets/sheet175.xml" />
<Relationship Id="rId5" Type="http://schemas.openxmlformats.org/officeDocument/2006/relationships/worksheet" Target="worksheets/sheet178.xml" />
<Relationship Id="rId4" Type="http://schemas.openxmlformats.org/officeDocument/2006/relationships/worksheet" Target="worksheets/sheet181.xml" />
<Relationship Id="rId3" Type="http://schemas.openxmlformats.org/officeDocument/2006/relationships/worksheet" Target="worksheets/sheet184.xml" />
<Relationship Id="rId2" Type="http://schemas.openxmlformats.org/officeDocument/2006/relationships/worksheet" Target="worksheets/sheet187.xml" />
<Relationship Id="rId1" Type="http://schemas.openxmlformats.org/officeDocument/2006/relationships/worksheet" Target="worksheets/sheet190.xml" />
</Relationships>
</file>

<file path=xl/charts/chart193.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Monthly Indexes</a:t>
            </a:r>
          </a:p>
        </rich>
      </tx>
      <overlay val="0"/>
    </title>
    <plotArea>
      <lineChart>
        <grouping/>
        <ser>
          <idx val="0"/>
          <order val="0"/>
          <tx>
            <v>Occupancy Index (MPI)</v>
          </tx>
          <spPr>
            <a:ln w="38100">
              <a:solidFill>
                <a:srgbClr val="009CDE"/>
              </a:solidFill>
              <a:prstDash val="solid"/>
            </a:ln>
          </spPr>
          <marker>
            <symbol val="circle"/>
            <size val="6"/>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Comp!$C$20:$T$20</f>
            </multiLvlStrRef>
          </cat>
          <val>
            <numRef>
              <f>Comp!$C$23:$T$23</f>
              <numCache>
                <formatCode>General</formatCode>
                <ptCount val="18"/>
                <pt idx="0">
                  <v>60.9782493928835</v>
                </pt>
                <pt idx="0">
                  <v>61.6943061002636</v>
                </pt>
                <pt idx="0">
                  <v>62.9284649776453</v>
                </pt>
                <pt idx="0">
                  <v>69.221675771259</v>
                </pt>
                <pt idx="0">
                  <v>62.8219665783473</v>
                </pt>
                <pt idx="0">
                  <v>71.2637310223879</v>
                </pt>
                <pt idx="0">
                  <v>86.7736669939975</v>
                </pt>
                <pt idx="0">
                  <v>84.7178821229025</v>
                </pt>
                <pt idx="0">
                  <v>86.8486665115387</v>
                </pt>
                <pt idx="0">
                  <v>86.2223123092688</v>
                </pt>
                <pt idx="0">
                  <v>88.5090317645362</v>
                </pt>
                <pt idx="0">
                  <v>77.2191504864772</v>
                </pt>
                <pt idx="0">
                  <v>84.9022914872107</v>
                </pt>
                <pt idx="0">
                  <v>93.0258015274391</v>
                </pt>
                <pt idx="0">
                  <v>90.5910811115272</v>
                </pt>
                <pt idx="0">
                  <v>89.9608340120388</v>
                </pt>
                <pt idx="0">
                  <v>91.2137817718609</v>
                </pt>
                <pt idx="0">
                  <v>106.881807940627</v>
                </pt>
              </numCache>
            </numRef>
          </val>
          <smooth val="0"/>
        </ser>
        <ser>
          <idx val="1"/>
          <order val="1"/>
          <tx>
            <v>ADR Index (ARI)</v>
          </tx>
          <spPr>
            <a:ln w="38100">
              <a:solidFill>
                <a:srgbClr val="D22630"/>
              </a:solidFill>
              <a:prstDash val="solid"/>
            </a:ln>
          </spPr>
          <marker>
            <symbol val="diamond"/>
            <size val="6"/>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Comp!$C$20:$T$20</f>
            </multiLvlStrRef>
          </cat>
          <val>
            <numRef>
              <f>Comp!$C$35:$T$35</f>
              <numCache>
                <formatCode>General</formatCode>
                <ptCount val="18"/>
                <pt idx="0">
                  <v>77.0111006804555</v>
                </pt>
                <pt idx="0">
                  <v>81.9622264598206</v>
                </pt>
                <pt idx="0">
                  <v>83.805007619328</v>
                </pt>
                <pt idx="0">
                  <v>84.6841674644929</v>
                </pt>
                <pt idx="0">
                  <v>85.3932743761691</v>
                </pt>
                <pt idx="0">
                  <v>81.3015279967222</v>
                </pt>
                <pt idx="0">
                  <v>84.2388131581294</v>
                </pt>
                <pt idx="0">
                  <v>84.6458965549415</v>
                </pt>
                <pt idx="0">
                  <v>83.7115677160501</v>
                </pt>
                <pt idx="0">
                  <v>83.0758539344708</v>
                </pt>
                <pt idx="0">
                  <v>87.1768267541643</v>
                </pt>
                <pt idx="0">
                  <v>85.4745175156552</v>
                </pt>
                <pt idx="0">
                  <v>86.855536180295</v>
                </pt>
                <pt idx="0">
                  <v>82.0420697255094</v>
                </pt>
                <pt idx="0">
                  <v>83.8347770421987</v>
                </pt>
                <pt idx="0">
                  <v>85.1460146907397</v>
                </pt>
                <pt idx="0">
                  <v>85.3152818025911</v>
                </pt>
                <pt idx="0">
                  <v>80.2242937027053</v>
                </pt>
              </numCache>
            </numRef>
          </val>
          <smooth val="0"/>
        </ser>
        <ser>
          <idx val="2"/>
          <order val="2"/>
          <tx>
            <v>RevPAR Index (RGI)</v>
          </tx>
          <spPr>
            <a:ln w="38100">
              <a:solidFill>
                <a:srgbClr val="84BD00"/>
              </a:solidFill>
              <a:prstDash val="lgDash"/>
            </a:ln>
          </spPr>
          <marker>
            <symbol val="square"/>
            <size val="6"/>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Comp!$C$20:$T$20</f>
            </multiLvlStrRef>
          </cat>
          <val>
            <numRef>
              <f>Comp!$C$47:$T$47</f>
              <numCache>
                <formatCode>General</formatCode>
                <ptCount val="18"/>
                <pt idx="0">
                  <v>46.9600210331328</v>
                </pt>
                <pt idx="0">
                  <v>50.5660268787129</v>
                </pt>
                <pt idx="0">
                  <v>52.7372048692418</v>
                </pt>
                <pt idx="0">
                  <v>58.6197998318613</v>
                </pt>
                <pt idx="0">
                  <v>53.6457342887533</v>
                </pt>
                <pt idx="0">
                  <v>57.9385022286755</v>
                </pt>
                <pt idx="0">
                  <v>73.0971072095309</v>
                </pt>
                <pt idx="0">
                  <v>71.7102108652893</v>
                </pt>
                <pt idx="0">
                  <v>72.7023802772932</v>
                </pt>
                <pt idx="0">
                  <v>71.6299222329714</v>
                </pt>
                <pt idx="0">
                  <v>77.159365283158</v>
                </pt>
                <pt idx="0">
                  <v>66.0026963080041</v>
                </pt>
                <pt idx="0">
                  <v>73.7423405005737</v>
                </pt>
                <pt idx="0">
                  <v>76.3202929518555</v>
                </pt>
                <pt idx="0">
                  <v>75.9468308699662</v>
                </pt>
                <pt idx="0">
                  <v>76.5980649438025</v>
                </pt>
                <pt idx="0">
                  <v>77.8192949614636</v>
                </pt>
                <pt idx="0">
                  <v>85.7451755170502</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Comp!$C$20:$T$20</f>
            </multiLvlStrRef>
          </cat>
          <val>
            <numRef>
              <f>Comp!$C$60:$T$60</f>
              <numCache>
                <formatCode>General</formatCode>
                <ptCount val="18"/>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a:p>
            <a:pPr>
              <a:defRPr sz="1200" b="0" i="0" u="none" strike="noStrike" baseline="0">
                <a:solidFill>
                  <a:sysClr val="windowText"/>
                </a:solidFill>
                <a:latin typeface="Arial"/>
              </a:defRPr>
            </a:pPr>
          </a:p>
        </txPr>
        <crossAx val="4"/>
      </catAx>
      <valAx>
        <axId val="4"/>
        <scaling>
          <orientation/>
          <max val="112"/>
          <min val="42"/>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200" b="0" i="0" u="none" strike="noStrike" baseline="0">
                <a:solidFill>
                  <a:sysClr val="windowText"/>
                </a:solidFill>
                <a:latin typeface="Arial"/>
              </a:defRPr>
            </a:pPr>
          </a:p>
        </txPr>
      </legendEntry>
      <legendEntry>
        <idx val="1"/>
        <txPr>
          <a:bodyPr/>
          <a:p>
            <a:pPr>
              <a:defRPr sz="1200" b="0" i="0" u="none" strike="noStrike" baseline="0">
                <a:solidFill>
                  <a:sysClr val="windowText"/>
                </a:solidFill>
                <a:latin typeface="Arial"/>
              </a:defRPr>
            </a:pPr>
          </a:p>
        </txPr>
      </legendEntry>
      <legendEntry>
        <idx val="2"/>
        <txPr>
          <a:bodyPr/>
          <a:p>
            <a:pPr>
              <a:defRPr sz="1200" b="0" i="0" u="none" strike="noStrike" baseline="0">
                <a:solidFill>
                  <a:sysClr val="windowText"/>
                </a:solidFill>
                <a:latin typeface="Arial"/>
              </a:defRPr>
            </a:pPr>
          </a:p>
        </txPr>
      </legendEntry>
      <legendEntry>
        <idx val="3"/>
        <txPr>
          <a:bodyPr/>
          <a:p>
            <a:pPr>
              <a:defRPr sz="1200" b="0" i="0" u="none" strike="noStrike" baseline="0">
                <a:solidFill>
                  <a:sysClr val="windowText"/>
                </a:solidFill>
                <a:latin typeface="Arial"/>
              </a:defRPr>
            </a:pPr>
          </a:p>
        </txPr>
      </legendEntry>
      <overlay val="0"/>
      <spPr>
        <a:ln w="9525">
          <a:noFill/>
        </a:ln>
      </spPr>
      <txPr>
        <a:bodyPr/>
        <a:p>
          <a:pPr>
            <a:defRPr sz="120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194.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RevPAR Percent Change</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Comp!$B$67:$B$69</f>
            </multiLvlStrRef>
          </cat>
          <val>
            <numRef>
              <f>Comp!$X$50,Comp!$AB$50,Comp!$AF$50</f>
              <numCache>
                <formatCode>General</formatCode>
                <ptCount val="3"/>
                <pt idx="0">
                  <v>84.7594698251427</v>
                </pt>
                <pt idx="0">
                  <v>51.3004870840631</v>
                </pt>
                <pt idx="0">
                  <v>84.7594698251427</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Comp!$B$67:$B$69</f>
            </multiLvlStrRef>
          </cat>
          <val>
            <numRef>
              <f>Comp!$X$51,Comp!$AB$51,Comp!$AF$51</f>
              <numCache>
                <formatCode>General</formatCode>
                <ptCount val="3"/>
                <pt idx="0">
                  <v>3.58389614052383</v>
                </pt>
                <pt idx="0">
                  <v>5.95581874368997</v>
                </pt>
                <pt idx="0">
                  <v>3.58389614052383</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90"/>
          <min val="-1"/>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000" b="0" i="0" u="none" strike="noStrike" baseline="0">
                <a:solidFill>
                  <a:sysClr val="windowText"/>
                </a:solidFill>
                <a:latin typeface="Arial"/>
              </a:defRPr>
            </a:pPr>
          </a:p>
        </txPr>
      </legendEntry>
      <legendEntry>
        <idx val="1"/>
        <txPr>
          <a:bodyPr/>
          <a:p>
            <a:pPr>
              <a:defRPr sz="1000" b="0" i="0" u="none" strike="noStrike" baseline="0">
                <a:solidFill>
                  <a:sysClr val="windowText"/>
                </a:solidFill>
                <a:latin typeface="Arial"/>
              </a:defRPr>
            </a:pPr>
          </a:p>
        </txPr>
      </legendEntry>
      <overlay val="0"/>
      <spPr>
        <a:ln w="9525">
          <a:noFill/>
        </a:ln>
      </spPr>
      <txPr>
        <a:bodyPr/>
        <a:p>
          <a:pPr>
            <a:defRPr sz="1000" b="0" i="0" u="none" strike="noStrike" baseline="0">
              <a:solidFill>
                <a:sysClr val="windowText"/>
              </a:solidFill>
              <a:latin typeface="Arial"/>
            </a:defRPr>
          </a:pPr>
        </a:p>
      </txPr>
    </legend>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195.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400" b="1" i="0" u="none" strike="noStrike" baseline="0">
                <a:solidFill>
                  <a:sysClr val="windowText"/>
                </a:solidFill>
                <a:latin typeface="Arial"/>
              </a:defRPr>
            </a:pPr>
            <a:r>
              <a:rPr sz="1400" b="1" i="0" u="none" strike="noStrike" baseline="0">
                <a:latin typeface="Arial" charset="0"/>
              </a:rPr>
              <a:t>Current Month Occupancy</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Week'!$X$13:$AF$13</f>
            </multiLvlStrRef>
          </cat>
          <val>
            <numRef>
              <f>'Day of Week'!$X$14:$AF$14</f>
              <numCache>
                <formatCode>General</formatCode>
                <ptCount val="9"/>
                <pt idx="0">
                  <v>0</v>
                </pt>
                <pt idx="0">
                  <v>0</v>
                </pt>
                <pt idx="0">
                  <v>0</v>
                </pt>
                <pt idx="0">
                  <v>0</v>
                </pt>
                <pt idx="0">
                  <v>0</v>
                </pt>
                <pt idx="0">
                  <v>0</v>
                </pt>
                <pt idx="0">
                  <v>0</v>
                </pt>
                <pt idx="0">
                  <v>0</v>
                </pt>
                <pt idx="0">
                  <v>0</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Week'!$X$13:$AF$13</f>
            </multiLvlStrRef>
          </cat>
          <val>
            <numRef>
              <f>'Day of Week'!$X$15:$AF$15</f>
              <numCache>
                <formatCode>General</formatCode>
                <ptCount val="9"/>
                <pt idx="0">
                  <v>0</v>
                </pt>
                <pt idx="0">
                  <v>0</v>
                </pt>
                <pt idx="0">
                  <v>0</v>
                </pt>
                <pt idx="0">
                  <v>0</v>
                </pt>
                <pt idx="0">
                  <v>0</v>
                </pt>
                <pt idx="0">
                  <v>0</v>
                </pt>
                <pt idx="0">
                  <v>0</v>
                </pt>
                <pt idx="0">
                  <v>0</v>
                </pt>
                <pt idx="0">
                  <v>0</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97"/>
          <min val="72"/>
        </scaling>
        <delete val="0"/>
        <axPos val="l"/>
        <majorGridlines>
          <spPr>
            <a:ln w="9525">
              <a:solidFill>
                <a:srgbClr val="A0A0A0"/>
              </a:solidFill>
              <a:prstDash val="sysDash"/>
            </a:ln>
          </spPr>
        </majorGridlines>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r"/>
      <legendEntry>
        <idx val="0"/>
        <txPr>
          <a:bodyPr/>
          <a:p>
            <a:pPr>
              <a:defRPr sz="1000" b="0" i="0" u="none" strike="noStrike" baseline="0">
                <a:solidFill>
                  <a:sysClr val="windowText"/>
                </a:solidFill>
                <a:latin typeface="Arial"/>
              </a:defRPr>
            </a:pPr>
          </a:p>
        </txPr>
      </legendEntry>
      <legendEntry>
        <idx val="1"/>
        <txPr>
          <a:bodyPr/>
          <a:p>
            <a:pPr>
              <a:defRPr sz="1000" b="0" i="0" u="none" strike="noStrike" baseline="0">
                <a:solidFill>
                  <a:sysClr val="windowText"/>
                </a:solidFill>
                <a:latin typeface="Arial"/>
              </a:defRPr>
            </a:pPr>
          </a:p>
        </txPr>
      </legendEntry>
      <overlay val="0"/>
      <spPr>
        <a:ln w="9525">
          <a:noFill/>
        </a:ln>
      </spPr>
      <txPr>
        <a:bodyPr/>
        <a:p>
          <a:pPr>
            <a:defRPr sz="1000" b="0" i="0" u="none" strike="noStrike" baseline="0">
              <a:solidFill>
                <a:sysClr val="windowText"/>
              </a:solidFill>
              <a:latin typeface="Arial"/>
            </a:defRPr>
          </a:pPr>
        </a:p>
      </txPr>
    </legend>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196.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400" b="1" i="0" u="none" strike="noStrike" baseline="0">
                <a:solidFill>
                  <a:sysClr val="windowText"/>
                </a:solidFill>
                <a:latin typeface="Arial"/>
              </a:defRPr>
            </a:pPr>
            <a:r>
              <a:rPr sz="1400" b="1" i="0" u="none" strike="noStrike" baseline="0">
                <a:latin typeface="Arial" charset="0"/>
              </a:rPr>
              <a:t>Current Month ADR</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Week'!$X$13:$AF$13</f>
            </multiLvlStrRef>
          </cat>
          <val>
            <numRef>
              <f>'Day of Week'!$X$16:$AF$16</f>
              <numCache>
                <formatCode>General</formatCode>
                <ptCount val="9"/>
                <pt idx="0">
                  <v>0</v>
                </pt>
                <pt idx="0">
                  <v>0</v>
                </pt>
                <pt idx="0">
                  <v>0</v>
                </pt>
                <pt idx="0">
                  <v>0</v>
                </pt>
                <pt idx="0">
                  <v>0</v>
                </pt>
                <pt idx="0">
                  <v>0</v>
                </pt>
                <pt idx="0">
                  <v>0</v>
                </pt>
                <pt idx="0">
                  <v>0</v>
                </pt>
                <pt idx="0">
                  <v>0</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Week'!$X$13:$AF$13</f>
            </multiLvlStrRef>
          </cat>
          <val>
            <numRef>
              <f>'Day of Week'!$X$17:$AF$17</f>
              <numCache>
                <formatCode>General</formatCode>
                <ptCount val="9"/>
                <pt idx="0">
                  <v>0</v>
                </pt>
                <pt idx="0">
                  <v>0</v>
                </pt>
                <pt idx="0">
                  <v>0</v>
                </pt>
                <pt idx="0">
                  <v>0</v>
                </pt>
                <pt idx="0">
                  <v>0</v>
                </pt>
                <pt idx="0">
                  <v>0</v>
                </pt>
                <pt idx="0">
                  <v>0</v>
                </pt>
                <pt idx="0">
                  <v>0</v>
                </pt>
                <pt idx="0">
                  <v>0</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364"/>
          <min val="205"/>
        </scaling>
        <delete val="0"/>
        <axPos val="l"/>
        <majorGridlines>
          <spPr>
            <a:ln w="9525">
              <a:solidFill>
                <a:srgbClr val="A0A0A0"/>
              </a:solidFill>
              <a:prstDash val="sysDash"/>
            </a:ln>
          </spPr>
        </majorGridlines>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197.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0" i="0" u="none" strike="noStrike" baseline="0">
                <a:solidFill>
                  <a:sysClr val="windowText"/>
                </a:solidFill>
                <a:latin typeface="Arial"/>
              </a:defRPr>
            </a:pPr>
            <a:r>
              <a:rPr sz="1800" b="0" i="0" u="none" strike="noStrike" baseline="0">
                <a:latin typeface="Arial" charset="0"/>
              </a:rPr>
              <a:t>Daily Indexes for the Month of December</a:t>
            </a:r>
          </a:p>
        </rich>
      </tx>
      <overlay val="0"/>
    </title>
    <plotArea>
      <lineChart>
        <grouping/>
        <ser>
          <idx val="0"/>
          <order val="0"/>
          <tx>
            <v>Occupancy Index (MPI)</v>
          </tx>
          <spPr>
            <a:ln w="38100">
              <a:solidFill>
                <a:srgbClr val="009CDE"/>
              </a:solidFill>
              <a:prstDash val="solid"/>
            </a:ln>
          </spPr>
          <marker>
            <symbol val="circle"/>
            <size val="6"/>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Month'!$C$28:$AG$28</f>
              <numCache>
                <formatCode>General</formatCode>
                <ptCount val="31"/>
                <pt idx="0">
                  <v>84.7051118663268</v>
                </pt>
                <pt idx="0">
                  <v>97.2576117469229</v>
                </pt>
                <pt idx="0">
                  <v>102.438136826783</v>
                </pt>
                <pt idx="0">
                  <v>100.153355416513</v>
                </pt>
                <pt idx="0">
                  <v>100.75161059413</v>
                </pt>
                <pt idx="0">
                  <v>106.842472824437</v>
                </pt>
                <pt idx="0">
                  <v>108.167760074977</v>
                </pt>
                <pt idx="0">
                  <v>101.331893448524</v>
                </pt>
                <pt idx="0">
                  <v>111.520016680567</v>
                </pt>
                <pt idx="0">
                  <v>112.35565372394</v>
                </pt>
                <pt idx="0">
                  <v>113.198334051415</v>
                </pt>
                <pt idx="0">
                  <v>122.539987851792</v>
                </pt>
                <pt idx="0">
                  <v>116.322314049587</v>
                </pt>
                <pt idx="0">
                  <v>108.321308321308</v>
                </pt>
                <pt idx="0">
                  <v>103.746928746929</v>
                </pt>
                <pt idx="0">
                  <v>103.429924242424</v>
                </pt>
                <pt idx="0">
                  <v>115.621577217963</v>
                </pt>
                <pt idx="0">
                  <v>98.6977210117706</v>
                </pt>
                <pt idx="0">
                  <v>105.857977364001</v>
                </pt>
                <pt idx="0">
                  <v>108.567493112948</v>
                </pt>
                <pt idx="0">
                  <v>105.622855917667</v>
                </pt>
                <pt idx="0">
                  <v>123.148740930431</v>
                </pt>
                <pt idx="0">
                  <v>120.84595959596</v>
                </pt>
                <pt idx="0">
                  <v>117.316521861976</v>
                </pt>
                <pt idx="0">
                  <v>103.281695882593</v>
                </pt>
                <pt idx="0">
                  <v>104.836707410237</v>
                </pt>
                <pt idx="0">
                  <v>101.040276983673</v>
                </pt>
                <pt idx="0">
                  <v>103.593812891726</v>
                </pt>
                <pt idx="0">
                  <v>107.697212607032</v>
                </pt>
                <pt idx="0">
                  <v>109.362859362859</v>
                </pt>
                <pt idx="0">
                  <v>98.0044006238859</v>
                </pt>
              </numCache>
            </numRef>
          </val>
          <smooth val="0"/>
        </ser>
        <ser>
          <idx val="1"/>
          <order val="1"/>
          <tx>
            <v>ADR Index (ARI)</v>
          </tx>
          <spPr>
            <a:ln w="38100">
              <a:solidFill>
                <a:srgbClr val="D22630"/>
              </a:solidFill>
              <a:prstDash val="solid"/>
            </a:ln>
          </spPr>
          <marker>
            <symbol val="diamond"/>
            <size val="6"/>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Month'!$C$38:$AG$38</f>
              <numCache>
                <formatCode>General</formatCode>
                <ptCount val="31"/>
                <pt idx="0">
                  <v>87.0370186868737</v>
                </pt>
                <pt idx="0">
                  <v>85.7932467268158</v>
                </pt>
                <pt idx="0">
                  <v>87.6675988347149</v>
                </pt>
                <pt idx="0">
                  <v>76.7341758003008</v>
                </pt>
                <pt idx="0">
                  <v>92.6805348786698</v>
                </pt>
                <pt idx="0">
                  <v>95.6477832997587</v>
                </pt>
                <pt idx="0">
                  <v>88.2908090451269</v>
                </pt>
                <pt idx="0">
                  <v>75.2783617271209</v>
                </pt>
                <pt idx="0">
                  <v>84.6317097838225</v>
                </pt>
                <pt idx="0">
                  <v>83.317149149274</v>
                </pt>
                <pt idx="0">
                  <v>83.755343688657</v>
                </pt>
                <pt idx="0">
                  <v>92.7425944780571</v>
                </pt>
                <pt idx="0">
                  <v>79.1910185134056</v>
                </pt>
                <pt idx="0">
                  <v>74.9509839282203</v>
                </pt>
                <pt idx="0">
                  <v>77.2915149710837</v>
                </pt>
                <pt idx="0">
                  <v>73.9477651184285</v>
                </pt>
                <pt idx="0">
                  <v>82.6536468369149</v>
                </pt>
                <pt idx="0">
                  <v>75.7418806973069</v>
                </pt>
                <pt idx="0">
                  <v>77.0167404011599</v>
                </pt>
                <pt idx="0">
                  <v>76.3530248125404</v>
                </pt>
                <pt idx="0">
                  <v>77.8200725279969</v>
                </pt>
                <pt idx="0">
                  <v>85.4885259370503</v>
                </pt>
                <pt idx="0">
                  <v>86.0083189727257</v>
                </pt>
                <pt idx="0">
                  <v>84.4716641932075</v>
                </pt>
                <pt idx="0">
                  <v>85.4710170515271</v>
                </pt>
                <pt idx="0">
                  <v>75.1858669968329</v>
                </pt>
                <pt idx="0">
                  <v>78.2956860378302</v>
                </pt>
                <pt idx="0">
                  <v>76.9408297579431</v>
                </pt>
                <pt idx="0">
                  <v>65.5354468886137</v>
                </pt>
                <pt idx="0">
                  <v>73.8735327887644</v>
                </pt>
                <pt idx="0">
                  <v>81.0162791221737</v>
                </pt>
              </numCache>
            </numRef>
          </val>
          <smooth val="0"/>
        </ser>
        <ser>
          <idx val="2"/>
          <order val="2"/>
          <tx>
            <v>RevPAR Index (RGI)</v>
          </tx>
          <spPr>
            <a:ln w="38100">
              <a:solidFill>
                <a:srgbClr val="84BD00"/>
              </a:solidFill>
              <a:prstDash val="lgDash"/>
            </a:ln>
          </spPr>
          <marker>
            <symbol val="square"/>
            <size val="6"/>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Month'!$C$48:$AG$48</f>
              <numCache>
                <formatCode>General</formatCode>
                <ptCount val="31"/>
                <pt idx="0">
                  <v>73.7248040438321</v>
                </pt>
                <pt idx="0">
                  <v>83.4404628066462</v>
                </pt>
                <pt idx="0">
                  <v>89.8050548470606</v>
                </pt>
                <pt idx="0">
                  <v>76.8518518152074</v>
                </pt>
                <pt idx="0">
                  <v>93.3771315975145</v>
                </pt>
                <pt idx="0">
                  <v>102.192456879221</v>
                </pt>
                <pt idx="0">
                  <v>95.5021904961886</v>
                </pt>
                <pt idx="0">
                  <v>76.2809892951207</v>
                </pt>
                <pt idx="0">
                  <v>94.3812968679681</v>
                </pt>
                <pt idx="0">
                  <v>93.611527590817</v>
                </pt>
                <pt idx="0">
                  <v>94.8096537345963</v>
                </pt>
                <pt idx="0">
                  <v>113.646764006848</v>
                </pt>
                <pt idx="0">
                  <v>92.1168252542301</v>
                </pt>
                <pt idx="0">
                  <v>81.1878863907418</v>
                </pt>
                <pt idx="0">
                  <v>80.187572964472</v>
                </pt>
                <pt idx="0">
                  <v>76.4841174409564</v>
                </pt>
                <pt idx="0">
                  <v>95.5654501010058</v>
                </pt>
                <pt idx="0">
                  <v>74.7555100996961</v>
                </pt>
                <pt idx="0">
                  <v>81.5283636203517</v>
                </pt>
                <pt idx="0">
                  <v>82.894564954882</v>
                </pt>
                <pt idx="0">
                  <v>82.1957830812703</v>
                </pt>
                <pt idx="0">
                  <v>105.278043331462</v>
                </pt>
                <pt idx="0">
                  <v>103.937578394944</v>
                </pt>
                <pt idx="0">
                  <v>99.0992183903996</v>
                </pt>
                <pt idx="0">
                  <v>88.2759158989172</v>
                </pt>
                <pt idx="0">
                  <v>78.8223873973195</v>
                </pt>
                <pt idx="0">
                  <v>79.1101780388908</v>
                </pt>
                <pt idx="0">
                  <v>79.7059392167847</v>
                </pt>
                <pt idx="0">
                  <v>70.5798495685989</v>
                </pt>
                <pt idx="0">
                  <v>80.7902077701522</v>
                </pt>
                <pt idx="0">
                  <v>79.3995187614607</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Month'!$C$60:$AG$60</f>
              <numCache>
                <formatCode>General</formatCode>
                <ptCount val="31"/>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numFmt formatCode="General" sourceLinked="0"/>
        <majorTickMark val="none"/>
        <minorTickMark val="none"/>
        <spPr>
          <a:ln w="9525">
            <a:solidFill>
              <a:srgbClr val="A0A0A0"/>
            </a:solidFill>
            <a:prstDash val="solid"/>
          </a:ln>
        </spPr>
        <txPr>
          <a:bodyPr/>
          <a:p>
            <a:pPr>
              <a:defRPr sz="1200" b="0" i="0" u="none" strike="noStrike" baseline="0">
                <a:solidFill>
                  <a:sysClr val="windowText"/>
                </a:solidFill>
                <a:latin typeface="Arial"/>
              </a:defRPr>
            </a:pPr>
          </a:p>
        </txPr>
        <crossAx val="4"/>
      </catAx>
      <valAx>
        <axId val="4"/>
        <scaling>
          <orientation/>
          <max val="128"/>
          <min val="61"/>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200" b="0" i="0" u="none" strike="noStrike" baseline="0">
                <a:solidFill>
                  <a:sysClr val="windowText"/>
                </a:solidFill>
                <a:latin typeface="Arial"/>
              </a:defRPr>
            </a:pPr>
          </a:p>
        </txPr>
      </legendEntry>
      <legendEntry>
        <idx val="1"/>
        <txPr>
          <a:bodyPr/>
          <a:p>
            <a:pPr>
              <a:defRPr sz="1200" b="0" i="0" u="none" strike="noStrike" baseline="0">
                <a:solidFill>
                  <a:sysClr val="windowText"/>
                </a:solidFill>
                <a:latin typeface="Arial"/>
              </a:defRPr>
            </a:pPr>
          </a:p>
        </txPr>
      </legendEntry>
      <legendEntry>
        <idx val="2"/>
        <txPr>
          <a:bodyPr/>
          <a:p>
            <a:pPr>
              <a:defRPr sz="1200" b="0" i="0" u="none" strike="noStrike" baseline="0">
                <a:solidFill>
                  <a:sysClr val="windowText"/>
                </a:solidFill>
                <a:latin typeface="Arial"/>
              </a:defRPr>
            </a:pPr>
          </a:p>
        </txPr>
      </legendEntry>
      <legendEntry>
        <idx val="3"/>
        <txPr>
          <a:bodyPr/>
          <a:p>
            <a:pPr>
              <a:defRPr sz="1200" b="0" i="0" u="none" strike="noStrike" baseline="0">
                <a:solidFill>
                  <a:sysClr val="windowText"/>
                </a:solidFill>
                <a:latin typeface="Arial"/>
              </a:defRPr>
            </a:pPr>
          </a:p>
        </txPr>
      </legendEntry>
      <overlay val="0"/>
      <spPr>
        <a:ln w="9525">
          <a:noFill/>
        </a:ln>
      </spPr>
      <txPr>
        <a:bodyPr/>
        <a:p>
          <a:pPr>
            <a:defRPr sz="120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198.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Monthly Indexes</a:t>
            </a:r>
          </a:p>
        </rich>
      </tx>
      <overlay val="0"/>
    </title>
    <plotArea>
      <lineChart>
        <grouping/>
        <ser>
          <idx val="0"/>
          <order val="0"/>
          <tx>
            <v>Occupancy Index (MPI)</v>
          </tx>
          <spPr>
            <a:ln w="38100">
              <a:solidFill>
                <a:srgbClr val="009CDE"/>
              </a:solidFill>
              <a:prstDash val="solid"/>
            </a:ln>
          </spPr>
          <marker>
            <symbol val="circle"/>
            <size val="6"/>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'Comp_2'!$C$20:$T$20</f>
            </multiLvlStrRef>
          </cat>
          <val>
            <numRef>
              <f>'Comp_2'!$C$23:$T$23</f>
              <numCache>
                <formatCode>General</formatCode>
                <ptCount val="18"/>
                <pt idx="0">
                  <v>54.587902804657</v>
                </pt>
                <pt idx="0">
                  <v>55.3485677493285</v>
                </pt>
                <pt idx="0">
                  <v>56.5122377622378</v>
                </pt>
                <pt idx="0">
                  <v>63.2587144378375</v>
                </pt>
                <pt idx="0">
                  <v>56.4000778276148</v>
                </pt>
                <pt idx="0">
                  <v>65.4992115162674</v>
                </pt>
                <pt idx="0">
                  <v>83.3955178185084</v>
                </pt>
                <pt idx="0">
                  <v>80.9300558971333</v>
                </pt>
                <pt idx="0">
                  <v>83.4860274913561</v>
                </pt>
                <pt idx="0">
                  <v>82.7313658240533</v>
                </pt>
                <pt idx="0">
                  <v>85.5000493434241</v>
                </pt>
                <pt idx="0">
                  <v>72.182969592296</v>
                </pt>
                <pt idx="0">
                  <v>81.1500028619026</v>
                </pt>
                <pt idx="0">
                  <v>91.0803708774188</v>
                </pt>
                <pt idx="0">
                  <v>88.0537096955007</v>
                </pt>
                <pt idx="0">
                  <v>87.2773689720935</v>
                </pt>
                <pt idx="0">
                  <v>88.8236209661505</v>
                </pt>
                <pt idx="0">
                  <v>109.183007391125</v>
                </pt>
              </numCache>
            </numRef>
          </val>
          <smooth val="0"/>
        </ser>
        <ser>
          <idx val="1"/>
          <order val="1"/>
          <tx>
            <v>ADR Index (ARI)</v>
          </tx>
          <spPr>
            <a:ln w="38100">
              <a:solidFill>
                <a:srgbClr val="D22630"/>
              </a:solidFill>
              <a:prstDash val="solid"/>
            </a:ln>
          </spPr>
          <marker>
            <symbol val="diamond"/>
            <size val="6"/>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'Comp_2'!$C$20:$T$20</f>
            </multiLvlStrRef>
          </cat>
          <val>
            <numRef>
              <f>'Comp_2'!$C$35:$T$35</f>
              <numCache>
                <formatCode>General</formatCode>
                <ptCount val="18"/>
                <pt idx="0">
                  <v>74.2170174422851</v>
                </pt>
                <pt idx="0">
                  <v>79.5841365713127</v>
                </pt>
                <pt idx="0">
                  <v>81.5200182594704</v>
                </pt>
                <pt idx="0">
                  <v>82.2437695812855</v>
                </pt>
                <pt idx="0">
                  <v>83.291765146816</v>
                </pt>
                <pt idx="0">
                  <v>78.3622168278459</v>
                </pt>
                <pt idx="0">
                  <v>80.9789423538719</v>
                </pt>
                <pt idx="0">
                  <v>81.5426534217542</v>
                </pt>
                <pt idx="0">
                  <v>80.3645777419868</v>
                </pt>
                <pt idx="0">
                  <v>79.6598896550181</v>
                </pt>
                <pt idx="0">
                  <v>84.3446769871997</v>
                </pt>
                <pt idx="0">
                  <v>82.8151891199398</v>
                </pt>
                <pt idx="0">
                  <v>84.1078654516398</v>
                </pt>
                <pt idx="0">
                  <v>78.1283786308401</v>
                </pt>
                <pt idx="0">
                  <v>80.3327565182336</v>
                </pt>
                <pt idx="0">
                  <v>81.8944257427933</v>
                </pt>
                <pt idx="0">
                  <v>82.0380578397815</v>
                </pt>
                <pt idx="0">
                  <v>75.2482936825492</v>
                </pt>
              </numCache>
            </numRef>
          </val>
          <smooth val="0"/>
        </ser>
        <ser>
          <idx val="2"/>
          <order val="2"/>
          <tx>
            <v>RevPAR Index (RGI)</v>
          </tx>
          <spPr>
            <a:ln w="38100">
              <a:solidFill>
                <a:srgbClr val="84BD00"/>
              </a:solidFill>
              <a:prstDash val="lgDash"/>
            </a:ln>
          </spPr>
          <marker>
            <symbol val="square"/>
            <size val="6"/>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'Comp_2'!$C$20:$T$20</f>
            </multiLvlStrRef>
          </cat>
          <val>
            <numRef>
              <f>'Comp_2'!$C$47:$T$47</f>
              <numCache>
                <formatCode>General</formatCode>
                <ptCount val="18"/>
                <pt idx="0">
                  <v>40.5135133459099</v>
                </pt>
                <pt idx="0">
                  <v>44.0486797478911</v>
                </pt>
                <pt idx="0">
                  <v>46.0687865426115</v>
                </pt>
                <pt idx="0">
                  <v>52.0263513423385</v>
                </pt>
                <pt idx="0">
                  <v>46.9766203667984</v>
                </pt>
                <pt idx="0">
                  <v>51.3266341489069</v>
                </pt>
                <pt idx="0">
                  <v>67.5328082999629</v>
                </pt>
                <pt idx="0">
                  <v>65.9925149942313</v>
                </pt>
                <pt idx="0">
                  <v>67.0931934669873</v>
                </pt>
                <pt idx="0">
                  <v>65.9037147255302</v>
                </pt>
                <pt idx="0">
                  <v>72.1147404426074</v>
                </pt>
                <pt idx="0">
                  <v>59.7784627802486</v>
                </pt>
                <pt idx="0">
                  <v>68.2535352210909</v>
                </pt>
                <pt idx="0">
                  <v>71.1596170174833</v>
                </pt>
                <pt idx="0">
                  <v>70.7359722149588</v>
                </pt>
                <pt idx="0">
                  <v>71.4753001231148</v>
                </pt>
                <pt idx="0">
                  <v>72.8691735435989</v>
                </pt>
                <pt idx="0">
                  <v>82.158350053113</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'Comp_2'!$C$20:$T$20</f>
            </multiLvlStrRef>
          </cat>
          <val>
            <numRef>
              <f>'Comp_2'!$C$60:$T$60</f>
              <numCache>
                <formatCode>General</formatCode>
                <ptCount val="18"/>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a:p>
            <a:pPr>
              <a:defRPr sz="1200" b="0" i="0" u="none" strike="noStrike" baseline="0">
                <a:solidFill>
                  <a:sysClr val="windowText"/>
                </a:solidFill>
                <a:latin typeface="Arial"/>
              </a:defRPr>
            </a:pPr>
          </a:p>
        </txPr>
        <crossAx val="4"/>
      </catAx>
      <valAx>
        <axId val="4"/>
        <scaling>
          <orientation/>
          <max val="114"/>
          <min val="36"/>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200" b="0" i="0" u="none" strike="noStrike" baseline="0">
                <a:solidFill>
                  <a:sysClr val="windowText"/>
                </a:solidFill>
                <a:latin typeface="Arial"/>
              </a:defRPr>
            </a:pPr>
          </a:p>
        </txPr>
      </legendEntry>
      <legendEntry>
        <idx val="1"/>
        <txPr>
          <a:bodyPr/>
          <a:p>
            <a:pPr>
              <a:defRPr sz="1200" b="0" i="0" u="none" strike="noStrike" baseline="0">
                <a:solidFill>
                  <a:sysClr val="windowText"/>
                </a:solidFill>
                <a:latin typeface="Arial"/>
              </a:defRPr>
            </a:pPr>
          </a:p>
        </txPr>
      </legendEntry>
      <legendEntry>
        <idx val="2"/>
        <txPr>
          <a:bodyPr/>
          <a:p>
            <a:pPr>
              <a:defRPr sz="1200" b="0" i="0" u="none" strike="noStrike" baseline="0">
                <a:solidFill>
                  <a:sysClr val="windowText"/>
                </a:solidFill>
                <a:latin typeface="Arial"/>
              </a:defRPr>
            </a:pPr>
          </a:p>
        </txPr>
      </legendEntry>
      <legendEntry>
        <idx val="3"/>
        <txPr>
          <a:bodyPr/>
          <a:p>
            <a:pPr>
              <a:defRPr sz="1200" b="0" i="0" u="none" strike="noStrike" baseline="0">
                <a:solidFill>
                  <a:sysClr val="windowText"/>
                </a:solidFill>
                <a:latin typeface="Arial"/>
              </a:defRPr>
            </a:pPr>
          </a:p>
        </txPr>
      </legendEntry>
      <overlay val="0"/>
      <spPr>
        <a:ln w="9525">
          <a:noFill/>
        </a:ln>
      </spPr>
      <txPr>
        <a:bodyPr/>
        <a:p>
          <a:pPr>
            <a:defRPr sz="120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199.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RevPAR Percent Change</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'Comp_2'!$B$67:$B$69</f>
            </multiLvlStrRef>
          </cat>
          <val>
            <numRef>
              <f>'Comp_2'!$X$50,'Comp_2'!$AB$50,'Comp_2'!$AF$50</f>
              <numCache>
                <formatCode>General</formatCode>
                <ptCount val="3"/>
                <pt idx="0">
                  <v>84.7594698251427</v>
                </pt>
                <pt idx="0">
                  <v>51.3004870840631</v>
                </pt>
                <pt idx="0">
                  <v>84.7594698251427</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'Comp_2'!$B$67:$B$69</f>
            </multiLvlStrRef>
          </cat>
          <val>
            <numRef>
              <f>'Comp_2'!$X$51,'Comp_2'!$AB$51,'Comp_2'!$AF$51</f>
              <numCache>
                <formatCode>General</formatCode>
                <ptCount val="3"/>
                <pt idx="0">
                  <v>-3.31728670104598</v>
                </pt>
                <pt idx="0">
                  <v>-1.02353943668644</v>
                </pt>
                <pt idx="0">
                  <v>-3.31728670104598</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90"/>
          <min val="-8"/>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000" b="0" i="0" u="none" strike="noStrike" baseline="0">
                <a:solidFill>
                  <a:sysClr val="windowText"/>
                </a:solidFill>
                <a:latin typeface="Arial"/>
              </a:defRPr>
            </a:pPr>
          </a:p>
        </txPr>
      </legendEntry>
      <legendEntry>
        <idx val="1"/>
        <txPr>
          <a:bodyPr/>
          <a:p>
            <a:pPr>
              <a:defRPr sz="1000" b="0" i="0" u="none" strike="noStrike" baseline="0">
                <a:solidFill>
                  <a:sysClr val="windowText"/>
                </a:solidFill>
                <a:latin typeface="Arial"/>
              </a:defRPr>
            </a:pPr>
          </a:p>
        </txPr>
      </legendEntry>
      <overlay val="0"/>
      <spPr>
        <a:ln w="9525">
          <a:noFill/>
        </a:ln>
      </spPr>
      <txPr>
        <a:bodyPr/>
        <a:p>
          <a:pPr>
            <a:defRPr sz="1000" b="0" i="0" u="none" strike="noStrike" baseline="0">
              <a:solidFill>
                <a:sysClr val="windowText"/>
              </a:solidFill>
              <a:latin typeface="Arial"/>
            </a:defRPr>
          </a:pPr>
        </a:p>
      </txPr>
    </legend>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200.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400" b="1" i="0" u="none" strike="noStrike" baseline="0">
                <a:solidFill>
                  <a:sysClr val="windowText"/>
                </a:solidFill>
                <a:latin typeface="Arial"/>
              </a:defRPr>
            </a:pPr>
            <a:r>
              <a:rPr sz="1400" b="1" i="0" u="none" strike="noStrike" baseline="0">
                <a:latin typeface="Arial" charset="0"/>
              </a:rPr>
              <a:t>Current Month Occupancy</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Week_2'!$X$13:$AF$13</f>
            </multiLvlStrRef>
          </cat>
          <val>
            <numRef>
              <f>'Day of Week_2'!$X$14:$AF$14</f>
              <numCache>
                <formatCode>General</formatCode>
                <ptCount val="9"/>
                <pt idx="0">
                  <v>0</v>
                </pt>
                <pt idx="0">
                  <v>0</v>
                </pt>
                <pt idx="0">
                  <v>0</v>
                </pt>
                <pt idx="0">
                  <v>0</v>
                </pt>
                <pt idx="0">
                  <v>0</v>
                </pt>
                <pt idx="0">
                  <v>0</v>
                </pt>
                <pt idx="0">
                  <v>0</v>
                </pt>
                <pt idx="0">
                  <v>0</v>
                </pt>
                <pt idx="0">
                  <v>0</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Week_2'!$X$13:$AF$13</f>
            </multiLvlStrRef>
          </cat>
          <val>
            <numRef>
              <f>'Day of Week_2'!$X$15:$AF$15</f>
              <numCache>
                <formatCode>General</formatCode>
                <ptCount val="9"/>
                <pt idx="0">
                  <v>0</v>
                </pt>
                <pt idx="0">
                  <v>0</v>
                </pt>
                <pt idx="0">
                  <v>0</v>
                </pt>
                <pt idx="0">
                  <v>0</v>
                </pt>
                <pt idx="0">
                  <v>0</v>
                </pt>
                <pt idx="0">
                  <v>0</v>
                </pt>
                <pt idx="0">
                  <v>0</v>
                </pt>
                <pt idx="0">
                  <v>0</v>
                </pt>
                <pt idx="0">
                  <v>0</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97"/>
          <min val="70"/>
        </scaling>
        <delete val="0"/>
        <axPos val="l"/>
        <majorGridlines>
          <spPr>
            <a:ln w="9525">
              <a:solidFill>
                <a:srgbClr val="A0A0A0"/>
              </a:solidFill>
              <a:prstDash val="sysDash"/>
            </a:ln>
          </spPr>
        </majorGridlines>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r"/>
      <legendEntry>
        <idx val="0"/>
        <txPr>
          <a:bodyPr/>
          <a:p>
            <a:pPr>
              <a:defRPr sz="1000" b="0" i="0" u="none" strike="noStrike" baseline="0">
                <a:solidFill>
                  <a:sysClr val="windowText"/>
                </a:solidFill>
                <a:latin typeface="Arial"/>
              </a:defRPr>
            </a:pPr>
          </a:p>
        </txPr>
      </legendEntry>
      <legendEntry>
        <idx val="1"/>
        <txPr>
          <a:bodyPr/>
          <a:p>
            <a:pPr>
              <a:defRPr sz="1000" b="0" i="0" u="none" strike="noStrike" baseline="0">
                <a:solidFill>
                  <a:sysClr val="windowText"/>
                </a:solidFill>
                <a:latin typeface="Arial"/>
              </a:defRPr>
            </a:pPr>
          </a:p>
        </txPr>
      </legendEntry>
      <overlay val="0"/>
      <spPr>
        <a:ln w="9525">
          <a:noFill/>
        </a:ln>
      </spPr>
      <txPr>
        <a:bodyPr/>
        <a:p>
          <a:pPr>
            <a:defRPr sz="1000" b="0" i="0" u="none" strike="noStrike" baseline="0">
              <a:solidFill>
                <a:sysClr val="windowText"/>
              </a:solidFill>
              <a:latin typeface="Arial"/>
            </a:defRPr>
          </a:pPr>
        </a:p>
      </txPr>
    </legend>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201.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400" b="1" i="0" u="none" strike="noStrike" baseline="0">
                <a:solidFill>
                  <a:sysClr val="windowText"/>
                </a:solidFill>
                <a:latin typeface="Arial"/>
              </a:defRPr>
            </a:pPr>
            <a:r>
              <a:rPr sz="1400" b="1" i="0" u="none" strike="noStrike" baseline="0">
                <a:latin typeface="Arial" charset="0"/>
              </a:rPr>
              <a:t>Current Month ADR</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Week_2'!$X$13:$AF$13</f>
            </multiLvlStrRef>
          </cat>
          <val>
            <numRef>
              <f>'Day of Week_2'!$X$16:$AF$16</f>
              <numCache>
                <formatCode>General</formatCode>
                <ptCount val="9"/>
                <pt idx="0">
                  <v>0</v>
                </pt>
                <pt idx="0">
                  <v>0</v>
                </pt>
                <pt idx="0">
                  <v>0</v>
                </pt>
                <pt idx="0">
                  <v>0</v>
                </pt>
                <pt idx="0">
                  <v>0</v>
                </pt>
                <pt idx="0">
                  <v>0</v>
                </pt>
                <pt idx="0">
                  <v>0</v>
                </pt>
                <pt idx="0">
                  <v>0</v>
                </pt>
                <pt idx="0">
                  <v>0</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Week_2'!$X$13:$AF$13</f>
            </multiLvlStrRef>
          </cat>
          <val>
            <numRef>
              <f>'Day of Week_2'!$X$17:$AF$17</f>
              <numCache>
                <formatCode>General</formatCode>
                <ptCount val="9"/>
                <pt idx="0">
                  <v>0</v>
                </pt>
                <pt idx="0">
                  <v>0</v>
                </pt>
                <pt idx="0">
                  <v>0</v>
                </pt>
                <pt idx="0">
                  <v>0</v>
                </pt>
                <pt idx="0">
                  <v>0</v>
                </pt>
                <pt idx="0">
                  <v>0</v>
                </pt>
                <pt idx="0">
                  <v>0</v>
                </pt>
                <pt idx="0">
                  <v>0</v>
                </pt>
                <pt idx="0">
                  <v>0</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386"/>
          <min val="205"/>
        </scaling>
        <delete val="0"/>
        <axPos val="l"/>
        <majorGridlines>
          <spPr>
            <a:ln w="9525">
              <a:solidFill>
                <a:srgbClr val="A0A0A0"/>
              </a:solidFill>
              <a:prstDash val="sysDash"/>
            </a:ln>
          </spPr>
        </majorGridlines>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202.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0" i="0" u="none" strike="noStrike" baseline="0">
                <a:solidFill>
                  <a:sysClr val="windowText"/>
                </a:solidFill>
                <a:latin typeface="Arial"/>
              </a:defRPr>
            </a:pPr>
            <a:r>
              <a:rPr sz="1800" b="0" i="0" u="none" strike="noStrike" baseline="0">
                <a:latin typeface="Arial" charset="0"/>
              </a:rPr>
              <a:t>Daily Indexes for the Month of December</a:t>
            </a:r>
          </a:p>
        </rich>
      </tx>
      <overlay val="0"/>
    </title>
    <plotArea>
      <lineChart>
        <grouping/>
        <ser>
          <idx val="0"/>
          <order val="0"/>
          <tx>
            <v>Occupancy Index (MPI)</v>
          </tx>
          <spPr>
            <a:ln w="38100">
              <a:solidFill>
                <a:srgbClr val="009CDE"/>
              </a:solidFill>
              <a:prstDash val="solid"/>
            </a:ln>
          </spPr>
          <marker>
            <symbol val="circle"/>
            <size val="6"/>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Month_2'!$C$25:$AG$25</f>
            </multiLvlStrRef>
          </cat>
          <val>
            <numRef>
              <f>'Daily by Month_2'!$C$28:$AG$28</f>
              <numCache>
                <formatCode>General</formatCode>
                <ptCount val="31"/>
                <pt idx="0">
                  <v>80.9148334658539</v>
                </pt>
                <pt idx="0">
                  <v>96.4475524475525</v>
                </pt>
                <pt idx="0">
                  <v>103.208812260536</v>
                </pt>
                <pt idx="0">
                  <v>100.200416867084</v>
                </pt>
                <pt idx="0">
                  <v>100.984067478913</v>
                </pt>
                <pt idx="0">
                  <v>109.129395559877</v>
                </pt>
                <pt idx="0">
                  <v>110.942993470618</v>
                </pt>
                <pt idx="0">
                  <v>101.746931067044</v>
                </pt>
                <pt idx="0">
                  <v>115.59853190288</v>
                </pt>
                <pt idx="0">
                  <v>116.774515993266</v>
                </pt>
                <pt idx="0">
                  <v>117.966764418377</v>
                </pt>
                <pt idx="0">
                  <v>131.626420454545</v>
                </pt>
                <pt idx="0">
                  <v>122.443181818182</v>
                </pt>
                <pt idx="0">
                  <v>111.154094132818</v>
                </pt>
                <pt idx="0">
                  <v>104.951298701299</v>
                </pt>
                <pt idx="0">
                  <v>104.52795279528</v>
                </pt>
                <pt idx="0">
                  <v>121.431254695718</v>
                </pt>
                <pt idx="0">
                  <v>98.3056370153144</v>
                </pt>
                <pt idx="0">
                  <v>107.791860916861</v>
                </pt>
                <pt idx="0">
                  <v>111.492978566149</v>
                </pt>
                <pt idx="0">
                  <v>107.473639213451</v>
                </pt>
                <pt idx="0">
                  <v>132.545754575458</v>
                </pt>
                <pt idx="0">
                  <v>129.087385482734</v>
                </pt>
                <pt idx="0">
                  <v>123.886777745299</v>
                </pt>
                <pt idx="0">
                  <v>104.330285099516</v>
                </pt>
                <pt idx="0">
                  <v>106.413015953406</v>
                </pt>
                <pt idx="0">
                  <v>101.36322011322</v>
                </pt>
                <pt idx="0">
                  <v>104.746715273031</v>
                </pt>
                <pt idx="0">
                  <v>110.297343407263</v>
                </pt>
                <pt idx="0">
                  <v>112.591431556949</v>
                </pt>
                <pt idx="0">
                  <v>97.4090547479569</v>
                </pt>
              </numCache>
            </numRef>
          </val>
          <smooth val="0"/>
        </ser>
        <ser>
          <idx val="1"/>
          <order val="1"/>
          <tx>
            <v>ADR Index (ARI)</v>
          </tx>
          <spPr>
            <a:ln w="38100">
              <a:solidFill>
                <a:srgbClr val="D22630"/>
              </a:solidFill>
              <a:prstDash val="solid"/>
            </a:ln>
          </spPr>
          <marker>
            <symbol val="diamond"/>
            <size val="6"/>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Month_2'!$C$25:$AG$25</f>
            </multiLvlStrRef>
          </cat>
          <val>
            <numRef>
              <f>'Daily by Month_2'!$C$38:$AG$38</f>
              <numCache>
                <formatCode>General</formatCode>
                <ptCount val="31"/>
                <pt idx="0">
                  <v>84.328063456142</v>
                </pt>
                <pt idx="0">
                  <v>82.3379697649484</v>
                </pt>
                <pt idx="0">
                  <v>84.3783836492965</v>
                </pt>
                <pt idx="0">
                  <v>71.6206232047373</v>
                </pt>
                <pt idx="0">
                  <v>90.6289207818254</v>
                </pt>
                <pt idx="0">
                  <v>94.2764216133133</v>
                </pt>
                <pt idx="0">
                  <v>84.9125323103241</v>
                </pt>
                <pt idx="0">
                  <v>69.8939897044208</v>
                </pt>
                <pt idx="0">
                  <v>80.2645573814065</v>
                </pt>
                <pt idx="0">
                  <v>78.6259801728101</v>
                </pt>
                <pt idx="0">
                  <v>79.1122182348399</v>
                </pt>
                <pt idx="0">
                  <v>90.1064040363738</v>
                </pt>
                <pt idx="0">
                  <v>73.4587610205154</v>
                </pt>
                <pt idx="0">
                  <v>69.0618553350788</v>
                </pt>
                <pt idx="0">
                  <v>72.0336654293603</v>
                </pt>
                <pt idx="0">
                  <v>68.2551778952649</v>
                </pt>
                <pt idx="0">
                  <v>77.6446921813952</v>
                </pt>
                <pt idx="0">
                  <v>70.5865761398113</v>
                </pt>
                <pt idx="0">
                  <v>71.5852641490127</v>
                </pt>
                <pt idx="0">
                  <v>70.648460542147</v>
                </pt>
                <pt idx="0">
                  <v>72.5252890380662</v>
                </pt>
                <pt idx="0">
                  <v>80.7327254511082</v>
                </pt>
                <pt idx="0">
                  <v>81.5000655638396</v>
                </pt>
                <pt idx="0">
                  <v>79.7716915111498</v>
                </pt>
                <pt idx="0">
                  <v>81.6791468549205</v>
                </pt>
                <pt idx="0">
                  <v>69.5604718021219</v>
                </pt>
                <pt idx="0">
                  <v>73.3532347983503</v>
                </pt>
                <pt idx="0">
                  <v>71.6412219144189</v>
                </pt>
                <pt idx="0">
                  <v>58.701331360461</v>
                </pt>
                <pt idx="0">
                  <v>67.7682090263787</v>
                </pt>
                <pt idx="0">
                  <v>76.6739270072781</v>
                </pt>
              </numCache>
            </numRef>
          </val>
          <smooth val="0"/>
        </ser>
        <ser>
          <idx val="2"/>
          <order val="2"/>
          <tx>
            <v>RevPAR Index (RGI)</v>
          </tx>
          <spPr>
            <a:ln w="38100">
              <a:solidFill>
                <a:srgbClr val="84BD00"/>
              </a:solidFill>
              <a:prstDash val="lgDash"/>
            </a:ln>
          </spPr>
          <marker>
            <symbol val="square"/>
            <size val="6"/>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Month_2'!$C$25:$AG$25</f>
            </multiLvlStrRef>
          </cat>
          <val>
            <numRef>
              <f>'Daily by Month_2'!$C$48:$AG$48</f>
              <numCache>
                <formatCode>General</formatCode>
                <ptCount val="31"/>
                <pt idx="0">
                  <v>68.2339121105169</v>
                </pt>
                <pt idx="0">
                  <v>79.4129565732985</v>
                </pt>
                <pt idx="0">
                  <v>87.0859275690776</v>
                </pt>
                <pt idx="0">
                  <v>71.7641630139499</v>
                </pt>
                <pt idx="0">
                  <v>91.520770517729</v>
                </pt>
                <pt idx="0">
                  <v>102.88328906209</v>
                </pt>
                <pt idx="0">
                  <v>94.2045051767791</v>
                </pt>
                <pt idx="0">
                  <v>71.1149895245642</v>
                </pt>
                <pt idx="0">
                  <v>92.7846499712504</v>
                </pt>
                <pt idx="0">
                  <v>91.8151077917603</v>
                </pt>
                <pt idx="0">
                  <v>93.3261241112461</v>
                </pt>
                <pt idx="0">
                  <v>118.603834233389</v>
                </pt>
                <pt idx="0">
                  <v>89.9452443177333</v>
                </pt>
                <pt idx="0">
                  <v>76.7650796890238</v>
                </pt>
                <pt idx="0">
                  <v>75.6002673702621</v>
                </pt>
                <pt idx="0">
                  <v>71.3457401306966</v>
                </pt>
                <pt idx="0">
                  <v>94.2849239204959</v>
                </pt>
                <pt idx="0">
                  <v>69.3905833215414</v>
                </pt>
                <pt idx="0">
                  <v>77.1630883684712</v>
                </pt>
                <pt idx="0">
                  <v>78.7680729695704</v>
                </pt>
                <pt idx="0">
                  <v>77.9455674792839</v>
                </pt>
                <pt idx="0">
                  <v>107.007800138504</v>
                </pt>
                <pt idx="0">
                  <v>105.206303803075</v>
                </pt>
                <pt idx="0">
                  <v>98.8265781660834</v>
                </pt>
                <pt idx="0">
                  <v>85.2160867805909</v>
                </pt>
                <pt idx="0">
                  <v>74.0213959560564</v>
                </pt>
                <pt idx="0">
                  <v>74.353200848819</v>
                </pt>
                <pt idx="0">
                  <v>75.0418267368167</v>
                </pt>
                <pt idx="0">
                  <v>64.746009035283</v>
                </pt>
                <pt idx="0">
                  <v>76.3011966833052</v>
                </pt>
                <pt idx="0">
                  <v>74.687347535928</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Month_2'!$C$25:$AG$25</f>
            </multiLvlStrRef>
          </cat>
          <val>
            <numRef>
              <f>'Daily by Month_2'!$C$60:$AG$60</f>
              <numCache>
                <formatCode>General</formatCode>
                <ptCount val="31"/>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numFmt formatCode="General" sourceLinked="0"/>
        <majorTickMark val="none"/>
        <minorTickMark val="none"/>
        <spPr>
          <a:ln w="9525">
            <a:solidFill>
              <a:srgbClr val="A0A0A0"/>
            </a:solidFill>
            <a:prstDash val="solid"/>
          </a:ln>
        </spPr>
        <txPr>
          <a:bodyPr/>
          <a:p>
            <a:pPr>
              <a:defRPr sz="1200" b="0" i="0" u="none" strike="noStrike" baseline="0">
                <a:solidFill>
                  <a:sysClr val="windowText"/>
                </a:solidFill>
                <a:latin typeface="Arial"/>
              </a:defRPr>
            </a:pPr>
          </a:p>
        </txPr>
        <crossAx val="4"/>
      </catAx>
      <valAx>
        <axId val="4"/>
        <scaling>
          <orientation/>
          <max val="138"/>
          <min val="54"/>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200" b="0" i="0" u="none" strike="noStrike" baseline="0">
                <a:solidFill>
                  <a:sysClr val="windowText"/>
                </a:solidFill>
                <a:latin typeface="Arial"/>
              </a:defRPr>
            </a:pPr>
          </a:p>
        </txPr>
      </legendEntry>
      <legendEntry>
        <idx val="1"/>
        <txPr>
          <a:bodyPr/>
          <a:p>
            <a:pPr>
              <a:defRPr sz="1200" b="0" i="0" u="none" strike="noStrike" baseline="0">
                <a:solidFill>
                  <a:sysClr val="windowText"/>
                </a:solidFill>
                <a:latin typeface="Arial"/>
              </a:defRPr>
            </a:pPr>
          </a:p>
        </txPr>
      </legendEntry>
      <legendEntry>
        <idx val="2"/>
        <txPr>
          <a:bodyPr/>
          <a:p>
            <a:pPr>
              <a:defRPr sz="1200" b="0" i="0" u="none" strike="noStrike" baseline="0">
                <a:solidFill>
                  <a:sysClr val="windowText"/>
                </a:solidFill>
                <a:latin typeface="Arial"/>
              </a:defRPr>
            </a:pPr>
          </a:p>
        </txPr>
      </legendEntry>
      <legendEntry>
        <idx val="3"/>
        <txPr>
          <a:bodyPr/>
          <a:p>
            <a:pPr>
              <a:defRPr sz="1200" b="0" i="0" u="none" strike="noStrike" baseline="0">
                <a:solidFill>
                  <a:sysClr val="windowText"/>
                </a:solidFill>
                <a:latin typeface="Arial"/>
              </a:defRPr>
            </a:pPr>
          </a:p>
        </txPr>
      </legendEntry>
      <overlay val="0"/>
      <spPr>
        <a:ln w="9525">
          <a:noFill/>
        </a:ln>
      </spPr>
      <txPr>
        <a:bodyPr/>
        <a:p>
          <a:pPr>
            <a:defRPr sz="120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203.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Monthly Indexes</a:t>
            </a:r>
          </a:p>
        </rich>
      </tx>
      <overlay val="0"/>
    </title>
    <plotArea>
      <lineChart>
        <grouping/>
        <ser>
          <idx val="0"/>
          <order val="0"/>
          <tx>
            <v>Occupancy Index (MPI)</v>
          </tx>
          <spPr>
            <a:ln w="38100">
              <a:solidFill>
                <a:srgbClr val="009CDE"/>
              </a:solidFill>
              <a:prstDash val="solid"/>
            </a:ln>
          </spPr>
          <marker>
            <symbol val="circle"/>
            <size val="6"/>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'Comp_3'!$C$20:$T$20</f>
            </multiLvlStrRef>
          </cat>
          <val>
            <numRef>
              <f>'Comp_3'!$C$23:$T$23</f>
              <numCache>
                <formatCode>General</formatCode>
                <ptCount val="18"/>
                <pt idx="0">
                  <v>52.4824736554867</v>
                </pt>
                <pt idx="0">
                  <v>56.7631511235492</v>
                </pt>
                <pt idx="0">
                  <v>55.1139935983539</v>
                </pt>
                <pt idx="0">
                  <v>59.6381173729148</v>
                </pt>
                <pt idx="0">
                  <v>52.2927853810207</v>
                </pt>
                <pt idx="0">
                  <v>57.7082129394487</v>
                </pt>
                <pt idx="0">
                  <v>77.5980697384807</v>
                </pt>
                <pt idx="0">
                  <v>76.2244991518819</v>
                </pt>
                <pt idx="0">
                  <v>79.0139212674616</v>
                </pt>
                <pt idx="0">
                  <v>75.9931282432744</v>
                </pt>
                <pt idx="0">
                  <v>76.0086497155463</v>
                </pt>
                <pt idx="0">
                  <v>67.1136163232428</v>
                </pt>
                <pt idx="0">
                  <v>75.2329718335384</v>
                </pt>
                <pt idx="0">
                  <v>86.7144923520175</v>
                </pt>
                <pt idx="0">
                  <v>80.2474438661209</v>
                </pt>
                <pt idx="0">
                  <v>84.3564717999326</v>
                </pt>
                <pt idx="0">
                  <v>83.5693668977884</v>
                </pt>
                <pt idx="0">
                  <v>98.3084861359971</v>
                </pt>
              </numCache>
            </numRef>
          </val>
          <smooth val="0"/>
        </ser>
        <ser>
          <idx val="1"/>
          <order val="1"/>
          <tx>
            <v>ADR Index (ARI)</v>
          </tx>
          <spPr>
            <a:ln w="38100">
              <a:solidFill>
                <a:srgbClr val="D22630"/>
              </a:solidFill>
              <a:prstDash val="solid"/>
            </a:ln>
          </spPr>
          <marker>
            <symbol val="diamond"/>
            <size val="6"/>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'Comp_3'!$C$20:$T$20</f>
            </multiLvlStrRef>
          </cat>
          <val>
            <numRef>
              <f>'Comp_3'!$C$35:$T$35</f>
              <numCache>
                <formatCode>General</formatCode>
                <ptCount val="18"/>
                <pt idx="0">
                  <v>82.0011484610243</v>
                </pt>
                <pt idx="0">
                  <v>90.8660372810026</v>
                </pt>
                <pt idx="0">
                  <v>90.8262602743381</v>
                </pt>
                <pt idx="0">
                  <v>90.5685213928167</v>
                </pt>
                <pt idx="0">
                  <v>93.8397792367387</v>
                </pt>
                <pt idx="0">
                  <v>94.029290661592</v>
                </pt>
                <pt idx="0">
                  <v>92.9830649322622</v>
                </pt>
                <pt idx="0">
                  <v>92.3984241250129</v>
                </pt>
                <pt idx="0">
                  <v>92.2527969293438</v>
                </pt>
                <pt idx="0">
                  <v>93.2176495666524</v>
                </pt>
                <pt idx="0">
                  <v>95.9533947890904</v>
                </pt>
                <pt idx="0">
                  <v>92.7325963995889</v>
                </pt>
                <pt idx="0">
                  <v>95.2416286035857</v>
                </pt>
                <pt idx="0">
                  <v>91.3185518269526</v>
                </pt>
                <pt idx="0">
                  <v>91.8722465317145</v>
                </pt>
                <pt idx="0">
                  <v>94.0487828898906</v>
                </pt>
                <pt idx="0">
                  <v>94.502566457372</v>
                </pt>
                <pt idx="0">
                  <v>86.7757559172905</v>
                </pt>
              </numCache>
            </numRef>
          </val>
          <smooth val="0"/>
        </ser>
        <ser>
          <idx val="2"/>
          <order val="2"/>
          <tx>
            <v>RevPAR Index (RGI)</v>
          </tx>
          <spPr>
            <a:ln w="38100">
              <a:solidFill>
                <a:srgbClr val="84BD00"/>
              </a:solidFill>
              <a:prstDash val="lgDash"/>
            </a:ln>
          </spPr>
          <marker>
            <symbol val="square"/>
            <size val="6"/>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'Comp_3'!$C$20:$T$20</f>
            </multiLvlStrRef>
          </cat>
          <val>
            <numRef>
              <f>'Comp_3'!$C$47:$T$47</f>
              <numCache>
                <formatCode>General</formatCode>
                <ptCount val="18"/>
                <pt idx="0">
                  <v>43.0362311382536</v>
                </pt>
                <pt idx="0">
                  <v>51.578426061796</v>
                </pt>
                <pt idx="0">
                  <v>50.0579792732229</v>
                </pt>
                <pt idx="0">
                  <v>54.0133610911615</v>
                </pt>
                <pt idx="0">
                  <v>49.0714343582913</v>
                </pt>
                <pt idx="0">
                  <v>54.2626232804447</v>
                </pt>
                <pt idx="0">
                  <v>72.1530635711136</v>
                </pt>
                <pt idx="0">
                  <v>70.4302360135227</v>
                </pt>
                <pt idx="0">
                  <v>72.892552332783</v>
                </pt>
                <pt idx="0">
                  <v>70.8390079805523</v>
                </pt>
                <pt idx="0">
                  <v>72.9328797354149</v>
                </pt>
                <pt idx="0">
                  <v>62.2361989542013</v>
                </pt>
                <pt idx="0">
                  <v>71.6531076211389</v>
                </pt>
                <pt idx="0">
                  <v>79.186418639956</v>
                </pt>
                <pt idx="0">
                  <v>73.7251294640818</v>
                </pt>
                <pt idx="0">
                  <v>79.3362350166904</v>
                </pt>
                <pt idx="0">
                  <v>78.9751964905876</v>
                </pt>
                <pt idx="0">
                  <v>85.3079319753562</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'Comp_3'!$C$20:$T$20</f>
            </multiLvlStrRef>
          </cat>
          <val>
            <numRef>
              <f>'Comp_3'!$C$60:$T$60</f>
              <numCache>
                <formatCode>General</formatCode>
                <ptCount val="18"/>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a:p>
            <a:pPr>
              <a:defRPr sz="1200" b="0" i="0" u="none" strike="noStrike" baseline="0">
                <a:solidFill>
                  <a:sysClr val="windowText"/>
                </a:solidFill>
                <a:latin typeface="Arial"/>
              </a:defRPr>
            </a:pPr>
          </a:p>
        </txPr>
        <crossAx val="4"/>
      </catAx>
      <valAx>
        <axId val="4"/>
        <scaling>
          <orientation/>
          <max val="103"/>
          <min val="38"/>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200" b="0" i="0" u="none" strike="noStrike" baseline="0">
                <a:solidFill>
                  <a:sysClr val="windowText"/>
                </a:solidFill>
                <a:latin typeface="Arial"/>
              </a:defRPr>
            </a:pPr>
          </a:p>
        </txPr>
      </legendEntry>
      <legendEntry>
        <idx val="1"/>
        <txPr>
          <a:bodyPr/>
          <a:p>
            <a:pPr>
              <a:defRPr sz="1200" b="0" i="0" u="none" strike="noStrike" baseline="0">
                <a:solidFill>
                  <a:sysClr val="windowText"/>
                </a:solidFill>
                <a:latin typeface="Arial"/>
              </a:defRPr>
            </a:pPr>
          </a:p>
        </txPr>
      </legendEntry>
      <legendEntry>
        <idx val="2"/>
        <txPr>
          <a:bodyPr/>
          <a:p>
            <a:pPr>
              <a:defRPr sz="1200" b="0" i="0" u="none" strike="noStrike" baseline="0">
                <a:solidFill>
                  <a:sysClr val="windowText"/>
                </a:solidFill>
                <a:latin typeface="Arial"/>
              </a:defRPr>
            </a:pPr>
          </a:p>
        </txPr>
      </legendEntry>
      <legendEntry>
        <idx val="3"/>
        <txPr>
          <a:bodyPr/>
          <a:p>
            <a:pPr>
              <a:defRPr sz="1200" b="0" i="0" u="none" strike="noStrike" baseline="0">
                <a:solidFill>
                  <a:sysClr val="windowText"/>
                </a:solidFill>
                <a:latin typeface="Arial"/>
              </a:defRPr>
            </a:pPr>
          </a:p>
        </txPr>
      </legendEntry>
      <overlay val="0"/>
      <spPr>
        <a:ln w="9525">
          <a:noFill/>
        </a:ln>
      </spPr>
      <txPr>
        <a:bodyPr/>
        <a:p>
          <a:pPr>
            <a:defRPr sz="120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204.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RevPAR Percent Change</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'Comp_3'!$B$67:$B$69</f>
            </multiLvlStrRef>
          </cat>
          <val>
            <numRef>
              <f>'Comp_3'!$X$50,'Comp_3'!$AB$50,'Comp_3'!$AF$50</f>
              <numCache>
                <formatCode>General</formatCode>
                <ptCount val="3"/>
                <pt idx="0">
                  <v>84.7594698251427</v>
                </pt>
                <pt idx="0">
                  <v>51.3004870840631</v>
                </pt>
                <pt idx="0">
                  <v>84.7594698251427</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'Comp_3'!$B$67:$B$69</f>
            </multiLvlStrRef>
          </cat>
          <val>
            <numRef>
              <f>'Comp_3'!$X$51,'Comp_3'!$AB$51,'Comp_3'!$AF$51</f>
              <numCache>
                <formatCode>General</formatCode>
                <ptCount val="3"/>
                <pt idx="0">
                  <v>-1.16299516553909</v>
                </pt>
                <pt idx="0">
                  <v>-2.80618104997043</v>
                </pt>
                <pt idx="0">
                  <v>-1.16299516553909</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90"/>
          <min val="-8"/>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000" b="0" i="0" u="none" strike="noStrike" baseline="0">
                <a:solidFill>
                  <a:sysClr val="windowText"/>
                </a:solidFill>
                <a:latin typeface="Arial"/>
              </a:defRPr>
            </a:pPr>
          </a:p>
        </txPr>
      </legendEntry>
      <legendEntry>
        <idx val="1"/>
        <txPr>
          <a:bodyPr/>
          <a:p>
            <a:pPr>
              <a:defRPr sz="1000" b="0" i="0" u="none" strike="noStrike" baseline="0">
                <a:solidFill>
                  <a:sysClr val="windowText"/>
                </a:solidFill>
                <a:latin typeface="Arial"/>
              </a:defRPr>
            </a:pPr>
          </a:p>
        </txPr>
      </legendEntry>
      <overlay val="0"/>
      <spPr>
        <a:ln w="9525">
          <a:noFill/>
        </a:ln>
      </spPr>
      <txPr>
        <a:bodyPr/>
        <a:p>
          <a:pPr>
            <a:defRPr sz="1000" b="0" i="0" u="none" strike="noStrike" baseline="0">
              <a:solidFill>
                <a:sysClr val="windowText"/>
              </a:solidFill>
              <a:latin typeface="Arial"/>
            </a:defRPr>
          </a:pPr>
        </a:p>
      </txPr>
    </legend>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205.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400" b="1" i="0" u="none" strike="noStrike" baseline="0">
                <a:solidFill>
                  <a:sysClr val="windowText"/>
                </a:solidFill>
                <a:latin typeface="Arial"/>
              </a:defRPr>
            </a:pPr>
            <a:r>
              <a:rPr sz="1400" b="1" i="0" u="none" strike="noStrike" baseline="0">
                <a:latin typeface="Arial" charset="0"/>
              </a:rPr>
              <a:t>Current Month Occupancy</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Week_3'!$X$13:$AF$13</f>
            </multiLvlStrRef>
          </cat>
          <val>
            <numRef>
              <f>'Day of Week_3'!$X$14:$AF$14</f>
              <numCache>
                <formatCode>General</formatCode>
                <ptCount val="9"/>
                <pt idx="0">
                  <v>0</v>
                </pt>
                <pt idx="0">
                  <v>0</v>
                </pt>
                <pt idx="0">
                  <v>0</v>
                </pt>
                <pt idx="0">
                  <v>0</v>
                </pt>
                <pt idx="0">
                  <v>0</v>
                </pt>
                <pt idx="0">
                  <v>0</v>
                </pt>
                <pt idx="0">
                  <v>0</v>
                </pt>
                <pt idx="0">
                  <v>0</v>
                </pt>
                <pt idx="0">
                  <v>0</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Week_3'!$X$13:$AF$13</f>
            </multiLvlStrRef>
          </cat>
          <val>
            <numRef>
              <f>'Day of Week_3'!$X$15:$AF$15</f>
              <numCache>
                <formatCode>General</formatCode>
                <ptCount val="9"/>
                <pt idx="0">
                  <v>0</v>
                </pt>
                <pt idx="0">
                  <v>0</v>
                </pt>
                <pt idx="0">
                  <v>0</v>
                </pt>
                <pt idx="0">
                  <v>0</v>
                </pt>
                <pt idx="0">
                  <v>0</v>
                </pt>
                <pt idx="0">
                  <v>0</v>
                </pt>
                <pt idx="0">
                  <v>0</v>
                </pt>
                <pt idx="0">
                  <v>0</v>
                </pt>
                <pt idx="0">
                  <v>0</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99"/>
          <min val="75"/>
        </scaling>
        <delete val="0"/>
        <axPos val="l"/>
        <majorGridlines>
          <spPr>
            <a:ln w="9525">
              <a:solidFill>
                <a:srgbClr val="A0A0A0"/>
              </a:solidFill>
              <a:prstDash val="sysDash"/>
            </a:ln>
          </spPr>
        </majorGridlines>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r"/>
      <legendEntry>
        <idx val="0"/>
        <txPr>
          <a:bodyPr/>
          <a:p>
            <a:pPr>
              <a:defRPr sz="1000" b="0" i="0" u="none" strike="noStrike" baseline="0">
                <a:solidFill>
                  <a:sysClr val="windowText"/>
                </a:solidFill>
                <a:latin typeface="Arial"/>
              </a:defRPr>
            </a:pPr>
          </a:p>
        </txPr>
      </legendEntry>
      <legendEntry>
        <idx val="1"/>
        <txPr>
          <a:bodyPr/>
          <a:p>
            <a:pPr>
              <a:defRPr sz="1000" b="0" i="0" u="none" strike="noStrike" baseline="0">
                <a:solidFill>
                  <a:sysClr val="windowText"/>
                </a:solidFill>
                <a:latin typeface="Arial"/>
              </a:defRPr>
            </a:pPr>
          </a:p>
        </txPr>
      </legendEntry>
      <overlay val="0"/>
      <spPr>
        <a:ln w="9525">
          <a:noFill/>
        </a:ln>
      </spPr>
      <txPr>
        <a:bodyPr/>
        <a:p>
          <a:pPr>
            <a:defRPr sz="1000" b="0" i="0" u="none" strike="noStrike" baseline="0">
              <a:solidFill>
                <a:sysClr val="windowText"/>
              </a:solidFill>
              <a:latin typeface="Arial"/>
            </a:defRPr>
          </a:pPr>
        </a:p>
      </txPr>
    </legend>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206.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400" b="1" i="0" u="none" strike="noStrike" baseline="0">
                <a:solidFill>
                  <a:sysClr val="windowText"/>
                </a:solidFill>
                <a:latin typeface="Arial"/>
              </a:defRPr>
            </a:pPr>
            <a:r>
              <a:rPr sz="1400" b="1" i="0" u="none" strike="noStrike" baseline="0">
                <a:latin typeface="Arial" charset="0"/>
              </a:rPr>
              <a:t>Current Month ADR</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Week_3'!$X$13:$AF$13</f>
            </multiLvlStrRef>
          </cat>
          <val>
            <numRef>
              <f>'Day of Week_3'!$X$16:$AF$16</f>
              <numCache>
                <formatCode>General</formatCode>
                <ptCount val="9"/>
                <pt idx="0">
                  <v>0</v>
                </pt>
                <pt idx="0">
                  <v>0</v>
                </pt>
                <pt idx="0">
                  <v>0</v>
                </pt>
                <pt idx="0">
                  <v>0</v>
                </pt>
                <pt idx="0">
                  <v>0</v>
                </pt>
                <pt idx="0">
                  <v>0</v>
                </pt>
                <pt idx="0">
                  <v>0</v>
                </pt>
                <pt idx="0">
                  <v>0</v>
                </pt>
                <pt idx="0">
                  <v>0</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Week_3'!$X$13:$AF$13</f>
            </multiLvlStrRef>
          </cat>
          <val>
            <numRef>
              <f>'Day of Week_3'!$X$17:$AF$17</f>
              <numCache>
                <formatCode>General</formatCode>
                <ptCount val="9"/>
                <pt idx="0">
                  <v>0</v>
                </pt>
                <pt idx="0">
                  <v>0</v>
                </pt>
                <pt idx="0">
                  <v>0</v>
                </pt>
                <pt idx="0">
                  <v>0</v>
                </pt>
                <pt idx="0">
                  <v>0</v>
                </pt>
                <pt idx="0">
                  <v>0</v>
                </pt>
                <pt idx="0">
                  <v>0</v>
                </pt>
                <pt idx="0">
                  <v>0</v>
                </pt>
                <pt idx="0">
                  <v>0</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342"/>
          <min val="205"/>
        </scaling>
        <delete val="0"/>
        <axPos val="l"/>
        <majorGridlines>
          <spPr>
            <a:ln w="9525">
              <a:solidFill>
                <a:srgbClr val="A0A0A0"/>
              </a:solidFill>
              <a:prstDash val="sysDash"/>
            </a:ln>
          </spPr>
        </majorGridlines>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207.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0" i="0" u="none" strike="noStrike" baseline="0">
                <a:solidFill>
                  <a:sysClr val="windowText"/>
                </a:solidFill>
                <a:latin typeface="Arial"/>
              </a:defRPr>
            </a:pPr>
            <a:r>
              <a:rPr sz="1800" b="0" i="0" u="none" strike="noStrike" baseline="0">
                <a:latin typeface="Arial" charset="0"/>
              </a:rPr>
              <a:t>Daily Indexes for the Month of December</a:t>
            </a:r>
          </a:p>
        </rich>
      </tx>
      <overlay val="0"/>
    </title>
    <plotArea>
      <lineChart>
        <grouping/>
        <ser>
          <idx val="0"/>
          <order val="0"/>
          <tx>
            <v>Occupancy Index (MPI)</v>
          </tx>
          <spPr>
            <a:ln w="38100">
              <a:solidFill>
                <a:srgbClr val="009CDE"/>
              </a:solidFill>
              <a:prstDash val="solid"/>
            </a:ln>
          </spPr>
          <marker>
            <symbol val="circle"/>
            <size val="6"/>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Month_3'!$C$25:$AG$25</f>
            </multiLvlStrRef>
          </cat>
          <val>
            <numRef>
              <f>'Daily by Month_3'!$C$28:$AG$28</f>
              <numCache>
                <formatCode>General</formatCode>
                <ptCount val="31"/>
                <pt idx="0">
                  <v>77.3953823953824</v>
                </pt>
                <pt idx="0">
                  <v>87.2450743173177</v>
                </pt>
                <pt idx="0">
                  <v>90.1943967981704</v>
                </pt>
                <pt idx="0">
                  <v>91.807144290588</v>
                </pt>
                <pt idx="0">
                  <v>92.5219941348974</v>
                </pt>
                <pt idx="0">
                  <v>99.0941755867129</v>
                </pt>
                <pt idx="0">
                  <v>101.726171752123</v>
                </pt>
                <pt idx="0">
                  <v>98.1032338308458</v>
                </pt>
                <pt idx="0">
                  <v>105.20358020358</v>
                </pt>
                <pt idx="0">
                  <v>102.364077364077</v>
                </pt>
                <pt idx="0">
                  <v>118.44998659158</v>
                </pt>
                <pt idx="0">
                  <v>108.566741357234</v>
                </pt>
                <pt idx="0">
                  <v>105.052656032213</v>
                </pt>
                <pt idx="0">
                  <v>101.64099466425</v>
                </pt>
                <pt idx="0">
                  <v>102.213822894168</v>
                </pt>
                <pt idx="0">
                  <v>98.0315843423666</v>
                </pt>
                <pt idx="0">
                  <v>94.1416351700816</v>
                </pt>
                <pt idx="0">
                  <v>85.9840373759003</v>
                </pt>
                <pt idx="0">
                  <v>100.895740188773</v>
                </pt>
                <pt idx="0">
                  <v>91.1419643909916</v>
                </pt>
                <pt idx="0">
                  <v>89.9519387422613</v>
                </pt>
                <pt idx="0">
                  <v>114.839311079545</v>
                </pt>
                <pt idx="0">
                  <v>113.999210542297</v>
                </pt>
                <pt idx="0">
                  <v>104.652274132794</v>
                </pt>
                <pt idx="0">
                  <v>90.0999524036173</v>
                </pt>
                <pt idx="0">
                  <v>92.9062216852915</v>
                </pt>
                <pt idx="0">
                  <v>90.6332621517185</v>
                </pt>
                <pt idx="0">
                  <v>97.9006060606061</v>
                </pt>
                <pt idx="0">
                  <v>101.0600976205</v>
                </pt>
                <pt idx="0">
                  <v>107.144723092999</v>
                </pt>
                <pt idx="0">
                  <v>95.4533352696292</v>
                </pt>
              </numCache>
            </numRef>
          </val>
          <smooth val="0"/>
        </ser>
        <ser>
          <idx val="1"/>
          <order val="1"/>
          <tx>
            <v>ADR Index (ARI)</v>
          </tx>
          <spPr>
            <a:ln w="38100">
              <a:solidFill>
                <a:srgbClr val="D22630"/>
              </a:solidFill>
              <a:prstDash val="solid"/>
            </a:ln>
          </spPr>
          <marker>
            <symbol val="diamond"/>
            <size val="6"/>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Month_3'!$C$25:$AG$25</f>
            </multiLvlStrRef>
          </cat>
          <val>
            <numRef>
              <f>'Daily by Month_3'!$C$38:$AG$38</f>
              <numCache>
                <formatCode>General</formatCode>
                <ptCount val="31"/>
                <pt idx="0">
                  <v>89.3044625742879</v>
                </pt>
                <pt idx="0">
                  <v>77.7323321871516</v>
                </pt>
                <pt idx="0">
                  <v>79.3618077910885</v>
                </pt>
                <pt idx="0">
                  <v>81.9614483018541</v>
                </pt>
                <pt idx="0">
                  <v>93.6515491460947</v>
                </pt>
                <pt idx="0">
                  <v>95.343899082606</v>
                </pt>
                <pt idx="0">
                  <v>89.6720249594516</v>
                </pt>
                <pt idx="0">
                  <v>79.0785796748804</v>
                </pt>
                <pt idx="0">
                  <v>93.6844457113413</v>
                </pt>
                <pt idx="0">
                  <v>88.7939183948024</v>
                </pt>
                <pt idx="0">
                  <v>85.9000399406711</v>
                </pt>
                <pt idx="0">
                  <v>88.6984132416905</v>
                </pt>
                <pt idx="0">
                  <v>78.7379756315759</v>
                </pt>
                <pt idx="0">
                  <v>77.0003871295367</v>
                </pt>
                <pt idx="0">
                  <v>78.4408653866068</v>
                </pt>
                <pt idx="0">
                  <v>93.2528562184516</v>
                </pt>
                <pt idx="0">
                  <v>94.6038256902198</v>
                </pt>
                <pt idx="0">
                  <v>93.0315541895232</v>
                </pt>
                <pt idx="0">
                  <v>89.3031594475542</v>
                </pt>
                <pt idx="0">
                  <v>98.1685284827806</v>
                </pt>
                <pt idx="0">
                  <v>92.4452257963562</v>
                </pt>
                <pt idx="0">
                  <v>93.1815224028497</v>
                </pt>
                <pt idx="0">
                  <v>98.9821128103848</v>
                </pt>
                <pt idx="0">
                  <v>108.27002233867</v>
                </pt>
                <pt idx="0">
                  <v>108.549204560057</v>
                </pt>
                <pt idx="0">
                  <v>96.2545388889811</v>
                </pt>
                <pt idx="0">
                  <v>85.2553707229817</v>
                </pt>
                <pt idx="0">
                  <v>79.3184568823188</v>
                </pt>
                <pt idx="0">
                  <v>74.0274977473116</v>
                </pt>
                <pt idx="0">
                  <v>82.5278387811556</v>
                </pt>
                <pt idx="0">
                  <v>85.0173307685064</v>
                </pt>
              </numCache>
            </numRef>
          </val>
          <smooth val="0"/>
        </ser>
        <ser>
          <idx val="2"/>
          <order val="2"/>
          <tx>
            <v>RevPAR Index (RGI)</v>
          </tx>
          <spPr>
            <a:ln w="38100">
              <a:solidFill>
                <a:srgbClr val="84BD00"/>
              </a:solidFill>
              <a:prstDash val="lgDash"/>
            </a:ln>
          </spPr>
          <marker>
            <symbol val="square"/>
            <size val="6"/>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Month_3'!$C$25:$AG$25</f>
            </multiLvlStrRef>
          </cat>
          <val>
            <numRef>
              <f>'Daily by Month_3'!$C$48:$AG$48</f>
              <numCache>
                <formatCode>General</formatCode>
                <ptCount val="31"/>
                <pt idx="0">
                  <v>69.1175303055113</v>
                </pt>
                <pt idx="0">
                  <v>67.8176309852646</v>
                </pt>
                <pt idx="0">
                  <v>71.5799038252957</v>
                </pt>
                <pt idx="0">
                  <v>75.2464651051389</v>
                </pt>
                <pt idx="0">
                  <v>86.6482808081903</v>
                </pt>
                <pt idx="0">
                  <v>94.4802507681359</v>
                </pt>
                <pt idx="0">
                  <v>91.2199181238586</v>
                </pt>
                <pt idx="0">
                  <v>77.5786439285596</v>
                </pt>
                <pt idx="0">
                  <v>98.5593909822105</v>
                </pt>
                <pt idx="0">
                  <v>90.8930753202513</v>
                </pt>
                <pt idx="0">
                  <v>101.748585791886</v>
                </pt>
                <pt idx="0">
                  <v>96.296976892077</v>
                </pt>
                <pt idx="0">
                  <v>82.7163347069672</v>
                </pt>
                <pt idx="0">
                  <v>78.2639593737846</v>
                </pt>
                <pt idx="0">
                  <v>80.1774072229194</v>
                </pt>
                <pt idx="0">
                  <v>91.4172523954572</v>
                </pt>
                <pt idx="0">
                  <v>89.0615884382266</v>
                </pt>
                <pt idx="0">
                  <v>79.9922863257006</v>
                </pt>
                <pt idx="0">
                  <v>90.10308373657</v>
                </pt>
                <pt idx="0">
                  <v>89.4727252729364</v>
                </pt>
                <pt idx="0">
                  <v>83.1562728784835</v>
                </pt>
                <pt idx="0">
                  <v>107.009018380865</v>
                </pt>
                <pt idx="0">
                  <v>112.838827181924</v>
                </pt>
                <pt idx="0">
                  <v>113.307040581502</v>
                </pt>
                <pt idx="0">
                  <v>97.8027816431164</v>
                </pt>
                <pt idx="0">
                  <v>89.4264552823519</v>
                </pt>
                <pt idx="0">
                  <v>77.2697236457795</v>
                </pt>
                <pt idx="0">
                  <v>77.6532500057106</v>
                </pt>
                <pt idx="0">
                  <v>74.8122614894468</v>
                </pt>
                <pt idx="0">
                  <v>88.4242243367057</v>
                </pt>
                <pt idx="0">
                  <v>81.1518777757521</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Month_3'!$C$25:$AG$25</f>
            </multiLvlStrRef>
          </cat>
          <val>
            <numRef>
              <f>'Daily by Month_3'!$C$60:$AG$60</f>
              <numCache>
                <formatCode>General</formatCode>
                <ptCount val="31"/>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numFmt formatCode="General" sourceLinked="0"/>
        <majorTickMark val="none"/>
        <minorTickMark val="none"/>
        <spPr>
          <a:ln w="9525">
            <a:solidFill>
              <a:srgbClr val="A0A0A0"/>
            </a:solidFill>
            <a:prstDash val="solid"/>
          </a:ln>
        </spPr>
        <txPr>
          <a:bodyPr/>
          <a:p>
            <a:pPr>
              <a:defRPr sz="1200" b="0" i="0" u="none" strike="noStrike" baseline="0">
                <a:solidFill>
                  <a:sysClr val="windowText"/>
                </a:solidFill>
                <a:latin typeface="Arial"/>
              </a:defRPr>
            </a:pPr>
          </a:p>
        </txPr>
        <crossAx val="4"/>
      </catAx>
      <valAx>
        <axId val="4"/>
        <scaling>
          <orientation/>
          <max val="123"/>
          <min val="63"/>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200" b="0" i="0" u="none" strike="noStrike" baseline="0">
                <a:solidFill>
                  <a:sysClr val="windowText"/>
                </a:solidFill>
                <a:latin typeface="Arial"/>
              </a:defRPr>
            </a:pPr>
          </a:p>
        </txPr>
      </legendEntry>
      <legendEntry>
        <idx val="1"/>
        <txPr>
          <a:bodyPr/>
          <a:p>
            <a:pPr>
              <a:defRPr sz="1200" b="0" i="0" u="none" strike="noStrike" baseline="0">
                <a:solidFill>
                  <a:sysClr val="windowText"/>
                </a:solidFill>
                <a:latin typeface="Arial"/>
              </a:defRPr>
            </a:pPr>
          </a:p>
        </txPr>
      </legendEntry>
      <legendEntry>
        <idx val="2"/>
        <txPr>
          <a:bodyPr/>
          <a:p>
            <a:pPr>
              <a:defRPr sz="1200" b="0" i="0" u="none" strike="noStrike" baseline="0">
                <a:solidFill>
                  <a:sysClr val="windowText"/>
                </a:solidFill>
                <a:latin typeface="Arial"/>
              </a:defRPr>
            </a:pPr>
          </a:p>
        </txPr>
      </legendEntry>
      <legendEntry>
        <idx val="3"/>
        <txPr>
          <a:bodyPr/>
          <a:p>
            <a:pPr>
              <a:defRPr sz="1200" b="0" i="0" u="none" strike="noStrike" baseline="0">
                <a:solidFill>
                  <a:sysClr val="windowText"/>
                </a:solidFill>
                <a:latin typeface="Arial"/>
              </a:defRPr>
            </a:pPr>
          </a:p>
        </txPr>
      </legendEntry>
      <overlay val="0"/>
      <spPr>
        <a:ln w="9525">
          <a:noFill/>
        </a:ln>
      </spPr>
      <txPr>
        <a:bodyPr/>
        <a:p>
          <a:pPr>
            <a:defRPr sz="120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drawings/_rels/drawing1.xml.rels><?xml version="1.0" encoding="utf-8" standalone="yes" ?>
<Relationships xmlns="http://schemas.openxmlformats.org/package/2006/relationships">
<Relationship Id="rId1" Type="http://schemas.openxmlformats.org/officeDocument/2006/relationships/image" Target="/xl/media/image1.png" />
</Relationships>
</file>

<file path=xl/drawings/_rels/drawing2.xml.rels><?xml version="1.0" encoding="utf-8" standalone="yes" ?>
<Relationships xmlns="http://schemas.openxmlformats.org/package/2006/relationships">
<Relationship Id="rId1" Type="http://schemas.openxmlformats.org/officeDocument/2006/relationships/image" Target="/xl/media/image2.jpeg" />
</Relationships>
</file>

<file path=xl/drawings/_rels/drawing30.xml.rels><?xml version="1.0" encoding="utf-8" standalone="yes" ?>
<Relationships xmlns="http://schemas.openxmlformats.org/package/2006/relationships">
<Relationship Id="rId197" Type="http://schemas.openxmlformats.org/officeDocument/2006/relationships/chart" Target="/xl/charts/chart193.xml" />
<Relationship Id="rId198" Type="http://schemas.openxmlformats.org/officeDocument/2006/relationships/chart" Target="/xl/charts/chart194.xml" />
</Relationships>
</file>

<file path=xl/drawings/_rels/drawing82.xml.rels><?xml version="1.0" encoding="utf-8" standalone="yes" ?>
<Relationships xmlns="http://schemas.openxmlformats.org/package/2006/relationships">
<Relationship Id="rId202" Type="http://schemas.openxmlformats.org/officeDocument/2006/relationships/chart" Target="/xl/charts/chart198.xml" />
<Relationship Id="rId203" Type="http://schemas.openxmlformats.org/officeDocument/2006/relationships/chart" Target="/xl/charts/chart199.xml" />
</Relationships>
</file>

<file path=xl/drawings/_rels/drawing87.xml.rels><?xml version="1.0" encoding="utf-8" standalone="yes" ?>
<Relationships xmlns="http://schemas.openxmlformats.org/package/2006/relationships">
<Relationship Id="rId199" Type="http://schemas.openxmlformats.org/officeDocument/2006/relationships/chart" Target="/xl/charts/chart195.xml" />
<Relationship Id="rId200" Type="http://schemas.openxmlformats.org/officeDocument/2006/relationships/chart" Target="/xl/charts/chart196.xml" />
</Relationships>
</file>

<file path=xl/drawings/_rels/drawing90.xml.rels><?xml version="1.0" encoding="utf-8" standalone="yes" ?>
<Relationships xmlns="http://schemas.openxmlformats.org/package/2006/relationships">
<Relationship Id="rId204" Type="http://schemas.openxmlformats.org/officeDocument/2006/relationships/chart" Target="/xl/charts/chart200.xml" />
<Relationship Id="rId205" Type="http://schemas.openxmlformats.org/officeDocument/2006/relationships/chart" Target="/xl/charts/chart201.xml" />
</Relationships>
</file>

<file path=xl/drawings/_rels/drawing91.xml.rels><?xml version="1.0" encoding="utf-8" standalone="yes" ?>
<Relationships xmlns="http://schemas.openxmlformats.org/package/2006/relationships">
<Relationship Id="rId201" Type="http://schemas.openxmlformats.org/officeDocument/2006/relationships/chart" Target="/xl/charts/chart197.xml" />
</Relationships>
</file>

<file path=xl/drawings/_rels/drawing94.xml.rels><?xml version="1.0" encoding="utf-8" standalone="yes" ?>
<Relationships xmlns="http://schemas.openxmlformats.org/package/2006/relationships">
<Relationship Id="rId206" Type="http://schemas.openxmlformats.org/officeDocument/2006/relationships/chart" Target="/xl/charts/chart202.xml" />
</Relationships>
</file>

<file path=xl/drawings/_rels/drawing144.xml.rels><?xml version="1.0" encoding="utf-8" standalone="yes" ?>
<Relationships xmlns="http://schemas.openxmlformats.org/package/2006/relationships">
<Relationship Id="rId207" Type="http://schemas.openxmlformats.org/officeDocument/2006/relationships/chart" Target="/xl/charts/chart203.xml" />
<Relationship Id="rId208" Type="http://schemas.openxmlformats.org/officeDocument/2006/relationships/chart" Target="/xl/charts/chart204.xml" />
</Relationships>
</file>

<file path=xl/drawings/_rels/drawing150.xml.rels><?xml version="1.0" encoding="utf-8" standalone="yes" ?>
<Relationships xmlns="http://schemas.openxmlformats.org/package/2006/relationships">
<Relationship Id="rId209" Type="http://schemas.openxmlformats.org/officeDocument/2006/relationships/chart" Target="/xl/charts/chart205.xml" />
<Relationship Id="rId210" Type="http://schemas.openxmlformats.org/officeDocument/2006/relationships/chart" Target="/xl/charts/chart206.xml" />
</Relationships>
</file>

<file path=xl/drawings/_rels/drawing153.xml.rels><?xml version="1.0" encoding="utf-8" standalone="yes" ?>
<Relationships xmlns="http://schemas.openxmlformats.org/package/2006/relationships">
<Relationship Id="rId211" Type="http://schemas.openxmlformats.org/officeDocument/2006/relationships/chart" Target="/xl/charts/chart207.xml"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6</xdr:col>
      <xdr:colOff>0</xdr:colOff>
      <xdr:row>1</xdr:row>
      <xdr:rowOff>0</xdr:rowOff>
    </xdr:from>
    <xdr:to>
      <xdr:col>7</xdr:col>
      <xdr:colOff>0</xdr:colOff>
      <xdr:row>5</xdr:row>
      <xdr:rowOff>19050</xdr:rowOff>
    </xdr:to>
    <xdr:pic>
      <xdr:nvPicPr>
        <xdr:cNvPr id="2" name="Picture 1"/>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9420225" y="581025"/>
          <a:ext cx="1038225" cy="10382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0</xdr:colOff>
      <xdr:row>0</xdr:row>
      <xdr:rowOff>19050</xdr:rowOff>
    </xdr:from>
    <xdr:to>
      <xdr:col>6</xdr:col>
      <xdr:colOff>400050</xdr:colOff>
      <xdr:row>1</xdr:row>
      <xdr:rowOff>838200</xdr:rowOff>
    </xdr:to>
    <xdr:pic>
      <xdr:nvPicPr>
        <xdr:cNvPr id="7185" name="Picture 1"/>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bwMode="auto">
        <a:xfrm>
          <a:off x="0" y="19050"/>
          <a:ext cx="6057900" cy="1009650"/>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3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37109</xdr:colOff>
      <xdr:row>5</xdr:row>
      <xdr:rowOff>31686</xdr:rowOff>
    </xdr:from>
    <xdr:to>
      <xdr:col>19</xdr:col>
      <xdr:colOff>338988</xdr:colOff>
      <xdr:row>16</xdr:row>
      <xdr:rowOff>102171</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97"/>
        </a:graphicData>
      </a:graphic>
    </xdr:graphicFrame>
    <xdr:clientData/>
  </xdr:twoCellAnchor>
  <xdr:oneCellAnchor>
    <xdr:from>
      <xdr:col>20</xdr:col>
      <xdr:colOff>0</xdr:colOff>
      <xdr:row>4</xdr:row>
      <xdr:rowOff>0</xdr:rowOff>
    </xdr:from>
    <xdr:ext cx="6604000" cy="3810000"/>
    <xdr:graphicFrame>
      <xdr:nvGraphicFramePr>
        <xdr:cNvPr id="0" name="Chart 2"/>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98"/>
        </a:graphicData>
      </a:graphic>
    </xdr:graphicFrame>
    <xdr:clientData/>
  </xdr:oneCellAnchor>
</xdr:wsDr>
</file>

<file path=xl/drawings/drawing3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3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5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5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5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6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6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67.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7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7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75.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7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79.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8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37109</xdr:colOff>
      <xdr:row>5</xdr:row>
      <xdr:rowOff>31686</xdr:rowOff>
    </xdr:from>
    <xdr:to>
      <xdr:col>19</xdr:col>
      <xdr:colOff>338988</xdr:colOff>
      <xdr:row>16</xdr:row>
      <xdr:rowOff>102171</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202"/>
        </a:graphicData>
      </a:graphic>
    </xdr:graphicFrame>
    <xdr:clientData/>
  </xdr:twoCellAnchor>
  <xdr:oneCellAnchor>
    <xdr:from>
      <xdr:col>20</xdr:col>
      <xdr:colOff>0</xdr:colOff>
      <xdr:row>4</xdr:row>
      <xdr:rowOff>0</xdr:rowOff>
    </xdr:from>
    <xdr:ext cx="6604000" cy="3810000"/>
    <xdr:graphicFrame>
      <xdr:nvGraphicFramePr>
        <xdr:cNvPr id="0" name="Chart 2"/>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203"/>
        </a:graphicData>
      </a:graphic>
    </xdr:graphicFrame>
    <xdr:clientData/>
  </xdr:oneCellAnchor>
</xdr:wsDr>
</file>

<file path=xl/drawings/drawing8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8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87.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1</xdr:col>
      <xdr:colOff>52375</xdr:colOff>
      <xdr:row>4</xdr:row>
      <xdr:rowOff>76581</xdr:rowOff>
    </xdr:from>
    <xdr:to>
      <xdr:col>11</xdr:col>
      <xdr:colOff>19990</xdr:colOff>
      <xdr:row>13</xdr:row>
      <xdr:rowOff>128651</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99"/>
        </a:graphicData>
      </a:graphic>
    </xdr:graphicFrame>
    <xdr:clientData/>
  </xdr:twoCellAnchor>
  <xdr:twoCellAnchor>
    <xdr:from>
      <xdr:col>11</xdr:col>
      <xdr:colOff>195199</xdr:colOff>
      <xdr:row>4</xdr:row>
      <xdr:rowOff>76581</xdr:rowOff>
    </xdr:from>
    <xdr:to>
      <xdr:col>20</xdr:col>
      <xdr:colOff>584834</xdr:colOff>
      <xdr:row>13</xdr:row>
      <xdr:rowOff>128651</xdr:rowOff>
    </xdr:to>
    <xdr:graphicFrame>
      <xdr:nvGraphicFramePr>
        <xdr:cNvPr id="0" name="Chart 2"/>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200"/>
        </a:graphicData>
      </a:graphic>
    </xdr:graphicFrame>
    <xdr:clientData/>
  </xdr:twoCellAnchor>
</xdr:wsDr>
</file>

<file path=xl/drawings/drawing9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1</xdr:col>
      <xdr:colOff>52375</xdr:colOff>
      <xdr:row>4</xdr:row>
      <xdr:rowOff>76581</xdr:rowOff>
    </xdr:from>
    <xdr:to>
      <xdr:col>11</xdr:col>
      <xdr:colOff>19990</xdr:colOff>
      <xdr:row>13</xdr:row>
      <xdr:rowOff>128651</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204"/>
        </a:graphicData>
      </a:graphic>
    </xdr:graphicFrame>
    <xdr:clientData/>
  </xdr:twoCellAnchor>
  <xdr:twoCellAnchor>
    <xdr:from>
      <xdr:col>11</xdr:col>
      <xdr:colOff>195199</xdr:colOff>
      <xdr:row>4</xdr:row>
      <xdr:rowOff>76581</xdr:rowOff>
    </xdr:from>
    <xdr:to>
      <xdr:col>20</xdr:col>
      <xdr:colOff>584834</xdr:colOff>
      <xdr:row>13</xdr:row>
      <xdr:rowOff>128651</xdr:rowOff>
    </xdr:to>
    <xdr:graphicFrame>
      <xdr:nvGraphicFramePr>
        <xdr:cNvPr id="0" name="Chart 2"/>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205"/>
        </a:graphicData>
      </a:graphic>
    </xdr:graphicFrame>
    <xdr:clientData/>
  </xdr:twoCellAnchor>
</xdr:wsDr>
</file>

<file path=xl/drawings/drawing9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1</xdr:col>
      <xdr:colOff>0</xdr:colOff>
      <xdr:row>4</xdr:row>
      <xdr:rowOff>0</xdr:rowOff>
    </xdr:from>
    <xdr:to>
      <xdr:col>33</xdr:col>
      <xdr:colOff>130175</xdr:colOff>
      <xdr:row>20</xdr:row>
      <xdr:rowOff>377825</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201"/>
        </a:graphicData>
      </a:graphic>
    </xdr:graphicFrame>
    <xdr:clientData/>
  </xdr:twoCellAnchor>
</xdr:wsDr>
</file>

<file path=xl/drawings/drawing9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1</xdr:col>
      <xdr:colOff>0</xdr:colOff>
      <xdr:row>4</xdr:row>
      <xdr:rowOff>0</xdr:rowOff>
    </xdr:from>
    <xdr:to>
      <xdr:col>33</xdr:col>
      <xdr:colOff>130175</xdr:colOff>
      <xdr:row>20</xdr:row>
      <xdr:rowOff>377825</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206"/>
        </a:graphicData>
      </a:graphic>
    </xdr:graphicFrame>
    <xdr:clientData/>
  </xdr:twoCellAnchor>
</xdr:wsDr>
</file>

<file path=xl/drawings/drawing97.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0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0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0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09.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1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15.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1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2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2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25.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2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29.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3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35.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3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4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4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37109</xdr:colOff>
      <xdr:row>5</xdr:row>
      <xdr:rowOff>31686</xdr:rowOff>
    </xdr:from>
    <xdr:to>
      <xdr:col>19</xdr:col>
      <xdr:colOff>338988</xdr:colOff>
      <xdr:row>16</xdr:row>
      <xdr:rowOff>102171</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207"/>
        </a:graphicData>
      </a:graphic>
    </xdr:graphicFrame>
    <xdr:clientData/>
  </xdr:twoCellAnchor>
  <xdr:oneCellAnchor>
    <xdr:from>
      <xdr:col>20</xdr:col>
      <xdr:colOff>0</xdr:colOff>
      <xdr:row>4</xdr:row>
      <xdr:rowOff>0</xdr:rowOff>
    </xdr:from>
    <xdr:ext cx="6604000" cy="3810000"/>
    <xdr:graphicFrame>
      <xdr:nvGraphicFramePr>
        <xdr:cNvPr id="0" name="Chart 2"/>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208"/>
        </a:graphicData>
      </a:graphic>
    </xdr:graphicFrame>
    <xdr:clientData/>
  </xdr:oneCellAnchor>
</xdr:wsDr>
</file>

<file path=xl/drawings/drawing147.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5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1</xdr:col>
      <xdr:colOff>52375</xdr:colOff>
      <xdr:row>4</xdr:row>
      <xdr:rowOff>76581</xdr:rowOff>
    </xdr:from>
    <xdr:to>
      <xdr:col>11</xdr:col>
      <xdr:colOff>19990</xdr:colOff>
      <xdr:row>13</xdr:row>
      <xdr:rowOff>128651</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209"/>
        </a:graphicData>
      </a:graphic>
    </xdr:graphicFrame>
    <xdr:clientData/>
  </xdr:twoCellAnchor>
  <xdr:twoCellAnchor>
    <xdr:from>
      <xdr:col>11</xdr:col>
      <xdr:colOff>195199</xdr:colOff>
      <xdr:row>4</xdr:row>
      <xdr:rowOff>76581</xdr:rowOff>
    </xdr:from>
    <xdr:to>
      <xdr:col>20</xdr:col>
      <xdr:colOff>584834</xdr:colOff>
      <xdr:row>13</xdr:row>
      <xdr:rowOff>128651</xdr:rowOff>
    </xdr:to>
    <xdr:graphicFrame>
      <xdr:nvGraphicFramePr>
        <xdr:cNvPr id="0" name="Chart 2"/>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210"/>
        </a:graphicData>
      </a:graphic>
    </xdr:graphicFrame>
    <xdr:clientData/>
  </xdr:twoCellAnchor>
</xdr:wsDr>
</file>

<file path=xl/drawings/drawing15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1</xdr:col>
      <xdr:colOff>0</xdr:colOff>
      <xdr:row>4</xdr:row>
      <xdr:rowOff>0</xdr:rowOff>
    </xdr:from>
    <xdr:to>
      <xdr:col>33</xdr:col>
      <xdr:colOff>130175</xdr:colOff>
      <xdr:row>20</xdr:row>
      <xdr:rowOff>377825</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211"/>
        </a:graphicData>
      </a:graphic>
    </xdr:graphicFrame>
    <xdr:clientData/>
  </xdr:twoCellAnchor>
</xdr:wsDr>
</file>

<file path=xl/drawings/drawing15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59.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6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65.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6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7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7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77.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8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8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8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89.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9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
<Relationships xmlns="http://schemas.openxmlformats.org/package/2006/relationships">
<Relationship Id="rId2" Type="http://schemas.openxmlformats.org/officeDocument/2006/relationships/drawing" Target="../drawings/drawing1.xml" />
<Relationship Id="rId1" Type="http://schemas.openxmlformats.org/officeDocument/2006/relationships/printerSettings" Target="../printerSettings/printerSettings1.bin" />
</Relationships>
</file>

<file path=xl/worksheets/_rels/sheet2.xml.rels><?xml version="1.0" encoding="utf-8" standalone="yes" ?>
<Relationships xmlns="http://schemas.openxmlformats.org/package/2006/relationships">
<Relationship Id="rId1" Type="http://schemas.openxmlformats.org/officeDocument/2006/relationships/printerSettings" Target="../printerSettings/printerSettings2.bin" />
<Relationship Id="rId76" Type="http://schemas.openxmlformats.org/officeDocument/2006/relationships/drawing" Target="../drawings/drawing72.xml" />
</Relationships>
</file>

<file path=xl/worksheets/_rels/sheet3.xml.rels><?xml version="1.0" encoding="utf-8" standalone="yes" ?>
<Relationships xmlns="http://schemas.openxmlformats.org/package/2006/relationships">
<Relationship Id="rId1" Type="http://schemas.openxmlformats.org/officeDocument/2006/relationships/printerSettings" Target="../printerSettings/printerSettings3.bin" />
<Relationship Id="rId80" Type="http://schemas.openxmlformats.org/officeDocument/2006/relationships/drawing" Target="../drawings/drawing76.xml" />
</Relationships>
</file>

<file path=xl/worksheets/_rels/sheet7.xml.rels><?xml version="1.0" encoding="utf-8" standalone="yes" ?>
<Relationships xmlns="http://schemas.openxmlformats.org/package/2006/relationships">
<Relationship Id="rId1" Type="http://schemas.openxmlformats.org/officeDocument/2006/relationships/printerSettings" Target="../printerSettings/printerSettings7.bin" />
<Relationship Id="rId91" Type="http://schemas.openxmlformats.org/officeDocument/2006/relationships/drawing" Target="../drawings/drawing87.xml" />
</Relationships>
</file>

<file path=xl/worksheets/_rels/sheet9.xml.rels><?xml version="1.0" encoding="utf-8" standalone="yes" ?>
<Relationships xmlns="http://schemas.openxmlformats.org/package/2006/relationships">
<Relationship Id="rId1" Type="http://schemas.openxmlformats.org/officeDocument/2006/relationships/printerSettings" Target="../printerSettings/printerSettings9.bin" />
<Relationship Id="rId95" Type="http://schemas.openxmlformats.org/officeDocument/2006/relationships/drawing" Target="../drawings/drawing91.xml" />
</Relationships>
</file>

<file path=xl/worksheets/_rels/sheet20.xml.rels><?xml version="1.0" encoding="utf-8" standalone="yes" ?>
<Relationships xmlns="http://schemas.openxmlformats.org/package/2006/relationships">
<Relationship Id="rId1" Type="http://schemas.openxmlformats.org/officeDocument/2006/relationships/printerSettings" Target="../printerSettings/printerSettings20.bin" />
<Relationship Id="rId129" Type="http://schemas.openxmlformats.org/officeDocument/2006/relationships/drawing" Target="../drawings/drawing125.xml" />
</Relationships>
</file>

<file path=xl/worksheets/_rels/sheet21.xml.rels><?xml version="1.0" encoding="utf-8" standalone="yes" ?>
<Relationships xmlns="http://schemas.openxmlformats.org/package/2006/relationships">
<Relationship Id="rId1" Type="http://schemas.openxmlformats.org/officeDocument/2006/relationships/printerSettings" Target="../printerSettings/printerSettings21.bin" />
<Relationship Id="rId133" Type="http://schemas.openxmlformats.org/officeDocument/2006/relationships/drawing" Target="../drawings/drawing129.xml" />
</Relationships>
</file>

<file path=xl/worksheets/_rels/sheet23.xml.rels><?xml version="1.0" encoding="utf-8" standalone="yes" ?>
<Relationships xmlns="http://schemas.openxmlformats.org/package/2006/relationships">
<Relationship Id="rId1" Type="http://schemas.openxmlformats.org/officeDocument/2006/relationships/printerSettings" Target="../printerSettings/printerSettings23.bin" />
<Relationship Id="rId87" Type="http://schemas.openxmlformats.org/officeDocument/2006/relationships/drawing" Target="../drawings/drawing83.xml" />
</Relationships>
</file>

<file path=xl/worksheets/_rels/sheet26.xml.rels><?xml version="1.0" encoding="utf-8" standalone="yes" ?>
<Relationships xmlns="http://schemas.openxmlformats.org/package/2006/relationships">
<Relationship Id="rId10" Type="http://schemas.openxmlformats.org/officeDocument/2006/relationships/drawing" Target="../drawings/drawing2.xml" />
<Relationship Id="rId9" Type="http://schemas.openxmlformats.org/officeDocument/2006/relationships/printerSettings" Target="../printerSettings/printerSettings26.bin" />
<Relationship Id="rId212" Type="http://schemas.openxmlformats.org/officeDocument/2006/relationships/hyperlink" Target="mailto:support@str.com" TargetMode="External" />
<Relationship Id="rId213" Type="http://schemas.openxmlformats.org/officeDocument/2006/relationships/hyperlink" Target="mailto:hotelinfo@str.com" TargetMode="External" />
<Relationship Id="rId214" Type="http://schemas.openxmlformats.org/officeDocument/2006/relationships/hyperlink" Target="mailto:apinfo@str.com" TargetMode="External" />
<Relationship Id="rId215" Type="http://schemas.openxmlformats.org/officeDocument/2006/relationships/hyperlink" Target="http://str.com/resources/glossary" TargetMode="External" />
<Relationship Id="rId216" Type="http://schemas.openxmlformats.org/officeDocument/2006/relationships/hyperlink" Target="http://www.str.com/" TargetMode="External" />
<Relationship Id="rId217" Type="http://schemas.openxmlformats.org/officeDocument/2006/relationships/hyperlink" Target="http://www.hotelnewsnow.com/" TargetMode="External" />
<Relationship Id="rId218" Type="http://schemas.openxmlformats.org/officeDocument/2006/relationships/hyperlink" Target="http://www.hoteldataconference.com/" TargetMode="External" />
<Relationship Id="rId219" Type="http://schemas.openxmlformats.org/officeDocument/2006/relationships/hyperlink" Target="http://www.str.com/resources/faq" TargetMode="External" />
</Relationships>
</file>

<file path=xl/worksheets/_rels/sheet28.xml.rels><?xml version="1.0" encoding="utf-8" standalone="yes" ?>
<Relationships xmlns="http://schemas.openxmlformats.org/package/2006/relationships">
<Relationship Id="rId1" Type="http://schemas.openxmlformats.org/officeDocument/2006/relationships/printerSettings" Target="../printerSettings/printerSettings29.bin" />
<Relationship Id="rId31" Type="http://schemas.openxmlformats.org/officeDocument/2006/relationships/drawing" Target="../drawings/drawing30.xml" />
</Relationships>
</file>

<file path=xl/worksheets/_rels/sheet32.xml.rels><?xml version="1.0" encoding="utf-8" standalone="yes" ?>
<Relationships xmlns="http://schemas.openxmlformats.org/package/2006/relationships">
<Relationship Id="rId1" Type="http://schemas.openxmlformats.org/officeDocument/2006/relationships/printerSettings" Target="../printerSettings/printerSettings33.bin" />
<Relationship Id="rId35" Type="http://schemas.openxmlformats.org/officeDocument/2006/relationships/drawing" Target="../drawings/drawing34.xml" />
</Relationships>
</file>

<file path=xl/worksheets/_rels/sheet36.xml.rels><?xml version="1.0" encoding="utf-8" standalone="yes" ?>
<Relationships xmlns="http://schemas.openxmlformats.org/package/2006/relationships">
<Relationship Id="rId1" Type="http://schemas.openxmlformats.org/officeDocument/2006/relationships/printerSettings" Target="../printerSettings/printerSettings37.bin" />
<Relationship Id="rId39" Type="http://schemas.openxmlformats.org/officeDocument/2006/relationships/drawing" Target="../drawings/drawing38.xml" />
</Relationships>
</file>

<file path=xl/worksheets/_rels/sheet40.xml.rels><?xml version="1.0" encoding="utf-8" standalone="yes" ?>
<Relationships xmlns="http://schemas.openxmlformats.org/package/2006/relationships">
<Relationship Id="rId1" Type="http://schemas.openxmlformats.org/officeDocument/2006/relationships/printerSettings" Target="../printerSettings/printerSettings41.bin" />
<Relationship Id="rId43" Type="http://schemas.openxmlformats.org/officeDocument/2006/relationships/drawing" Target="../drawings/drawing42.xml" />
</Relationships>
</file>

<file path=xl/worksheets/_rels/sheet44.xml.rels><?xml version="1.0" encoding="utf-8" standalone="yes" ?>
<Relationships xmlns="http://schemas.openxmlformats.org/package/2006/relationships">
<Relationship Id="rId1" Type="http://schemas.openxmlformats.org/officeDocument/2006/relationships/printerSettings" Target="../printerSettings/printerSettings45.bin" />
<Relationship Id="rId47" Type="http://schemas.openxmlformats.org/officeDocument/2006/relationships/drawing" Target="../drawings/drawing46.xml" />
</Relationships>
</file>

<file path=xl/worksheets/_rels/sheet48.xml.rels><?xml version="1.0" encoding="utf-8" standalone="yes" ?>
<Relationships xmlns="http://schemas.openxmlformats.org/package/2006/relationships">
<Relationship Id="rId1" Type="http://schemas.openxmlformats.org/officeDocument/2006/relationships/printerSettings" Target="../printerSettings/printerSettings49.bin" />
<Relationship Id="rId51" Type="http://schemas.openxmlformats.org/officeDocument/2006/relationships/drawing" Target="../drawings/drawing50.xml" />
</Relationships>
</file>

<file path=xl/worksheets/_rels/sheet52.xml.rels><?xml version="1.0" encoding="utf-8" standalone="yes" ?>
<Relationships xmlns="http://schemas.openxmlformats.org/package/2006/relationships">
<Relationship Id="rId1" Type="http://schemas.openxmlformats.org/officeDocument/2006/relationships/printerSettings" Target="../printerSettings/printerSettings53.bin" />
<Relationship Id="rId55" Type="http://schemas.openxmlformats.org/officeDocument/2006/relationships/drawing" Target="../drawings/drawing54.xml" />
</Relationships>
</file>

<file path=xl/worksheets/_rels/sheet56.xml.rels><?xml version="1.0" encoding="utf-8" standalone="yes" ?>
<Relationships xmlns="http://schemas.openxmlformats.org/package/2006/relationships">
<Relationship Id="rId1" Type="http://schemas.openxmlformats.org/officeDocument/2006/relationships/printerSettings" Target="../printerSettings/printerSettings57.bin" />
<Relationship Id="rId59" Type="http://schemas.openxmlformats.org/officeDocument/2006/relationships/drawing" Target="../drawings/drawing58.xml" />
</Relationships>
</file>

<file path=xl/worksheets/_rels/sheet59.xml.rels><?xml version="1.0" encoding="utf-8" standalone="yes" ?>
<Relationships xmlns="http://schemas.openxmlformats.org/package/2006/relationships">
<Relationship Id="rId1" Type="http://schemas.openxmlformats.org/officeDocument/2006/relationships/printerSettings" Target="../printerSettings/printerSettings60.bin" />
<Relationship Id="rId59" Type="http://schemas.openxmlformats.org/officeDocument/2006/relationships/drawing" Target="../drawings/drawing61.xml" />
</Relationships>
</file>

<file path=xl/worksheets/_rels/sheet62.xml.rels><?xml version="1.0" encoding="utf-8" standalone="yes" ?>
<Relationships xmlns="http://schemas.openxmlformats.org/package/2006/relationships">
<Relationship Id="rId1" Type="http://schemas.openxmlformats.org/officeDocument/2006/relationships/printerSettings" Target="../printerSettings/printerSettings63.bin" />
<Relationship Id="rId59" Type="http://schemas.openxmlformats.org/officeDocument/2006/relationships/drawing" Target="../drawings/drawing64.xml" />
</Relationships>
</file>

<file path=xl/worksheets/_rels/sheet65.xml.rels><?xml version="1.0" encoding="utf-8" standalone="yes" ?>
<Relationships xmlns="http://schemas.openxmlformats.org/package/2006/relationships">
<Relationship Id="rId1" Type="http://schemas.openxmlformats.org/officeDocument/2006/relationships/printerSettings" Target="../printerSettings/printerSettings66.bin" />
<Relationship Id="rId59" Type="http://schemas.openxmlformats.org/officeDocument/2006/relationships/drawing" Target="../drawings/drawing67.xml" />
</Relationships>
</file>

<file path=xl/worksheets/_rels/sheet69.xml.rels><?xml version="1.0" encoding="utf-8" standalone="yes" ?>
<Relationships xmlns="http://schemas.openxmlformats.org/package/2006/relationships">
<Relationship Id="rId1" Type="http://schemas.openxmlformats.org/officeDocument/2006/relationships/printerSettings" Target="../printerSettings/printerSettings70.bin" />
<Relationship Id="rId72" Type="http://schemas.openxmlformats.org/officeDocument/2006/relationships/drawing" Target="../drawings/drawing71.xml" />
</Relationships>
</file>

<file path=xl/worksheets/_rels/sheet73.xml.rels><?xml version="1.0" encoding="utf-8" standalone="yes" ?>
<Relationships xmlns="http://schemas.openxmlformats.org/package/2006/relationships">
<Relationship Id="rId1" Type="http://schemas.openxmlformats.org/officeDocument/2006/relationships/printerSettings" Target="../printerSettings/printerSettings74.bin" />
<Relationship Id="rId76" Type="http://schemas.openxmlformats.org/officeDocument/2006/relationships/drawing" Target="../drawings/drawing75.xml" />
</Relationships>
</file>

<file path=xl/worksheets/_rels/sheet77.xml.rels><?xml version="1.0" encoding="utf-8" standalone="yes" ?>
<Relationships xmlns="http://schemas.openxmlformats.org/package/2006/relationships">
<Relationship Id="rId1" Type="http://schemas.openxmlformats.org/officeDocument/2006/relationships/printerSettings" Target="../printerSettings/printerSettings78.bin" />
<Relationship Id="rId80" Type="http://schemas.openxmlformats.org/officeDocument/2006/relationships/drawing" Target="../drawings/drawing79.xml" />
</Relationships>
</file>

<file path=xl/worksheets/_rels/sheet80.xml.rels><?xml version="1.0" encoding="utf-8" standalone="yes" ?>
<Relationships xmlns="http://schemas.openxmlformats.org/package/2006/relationships">
<Relationship Id="rId1" Type="http://schemas.openxmlformats.org/officeDocument/2006/relationships/printerSettings" Target="../printerSettings/printerSettings81.bin" />
<Relationship Id="rId31" Type="http://schemas.openxmlformats.org/officeDocument/2006/relationships/drawing" Target="../drawings/drawing82.xml" />
</Relationships>
</file>

<file path=xl/worksheets/_rels/sheet84.xml.rels><?xml version="1.0" encoding="utf-8" standalone="yes" ?>
<Relationships xmlns="http://schemas.openxmlformats.org/package/2006/relationships">
<Relationship Id="rId1" Type="http://schemas.openxmlformats.org/officeDocument/2006/relationships/printerSettings" Target="../printerSettings/printerSettings85.bin" />
<Relationship Id="rId87" Type="http://schemas.openxmlformats.org/officeDocument/2006/relationships/drawing" Target="../drawings/drawing86.xml" />
</Relationships>
</file>

<file path=xl/worksheets/_rels/sheet88.xml.rels><?xml version="1.0" encoding="utf-8" standalone="yes" ?>
<Relationships xmlns="http://schemas.openxmlformats.org/package/2006/relationships">
<Relationship Id="rId1" Type="http://schemas.openxmlformats.org/officeDocument/2006/relationships/printerSettings" Target="../printerSettings/printerSettings89.bin" />
<Relationship Id="rId91" Type="http://schemas.openxmlformats.org/officeDocument/2006/relationships/drawing" Target="../drawings/drawing90.xml" />
</Relationships>
</file>

<file path=xl/worksheets/_rels/sheet92.xml.rels><?xml version="1.0" encoding="utf-8" standalone="yes" ?>
<Relationships xmlns="http://schemas.openxmlformats.org/package/2006/relationships">
<Relationship Id="rId1" Type="http://schemas.openxmlformats.org/officeDocument/2006/relationships/printerSettings" Target="../printerSettings/printerSettings93.bin" />
<Relationship Id="rId95" Type="http://schemas.openxmlformats.org/officeDocument/2006/relationships/drawing" Target="../drawings/drawing94.xml" />
</Relationships>
</file>

<file path=xl/worksheets/_rels/sheet95.xml.rels><?xml version="1.0" encoding="utf-8" standalone="yes" ?>
<Relationships xmlns="http://schemas.openxmlformats.org/package/2006/relationships">
<Relationship Id="rId1" Type="http://schemas.openxmlformats.org/officeDocument/2006/relationships/printerSettings" Target="../printerSettings/printerSettings96.bin" />
<Relationship Id="rId35" Type="http://schemas.openxmlformats.org/officeDocument/2006/relationships/drawing" Target="../drawings/drawing97.xml" />
</Relationships>
</file>

<file path=xl/worksheets/_rels/sheet98.xml.rels><?xml version="1.0" encoding="utf-8" standalone="yes" ?>
<Relationships xmlns="http://schemas.openxmlformats.org/package/2006/relationships">
<Relationship Id="rId1" Type="http://schemas.openxmlformats.org/officeDocument/2006/relationships/printerSettings" Target="../printerSettings/printerSettings99.bin" />
<Relationship Id="rId39" Type="http://schemas.openxmlformats.org/officeDocument/2006/relationships/drawing" Target="../drawings/drawing100.xml" />
</Relationships>
</file>

<file path=xl/worksheets/_rels/sheet101.xml.rels><?xml version="1.0" encoding="utf-8" standalone="yes" ?>
<Relationships xmlns="http://schemas.openxmlformats.org/package/2006/relationships">
<Relationship Id="rId1" Type="http://schemas.openxmlformats.org/officeDocument/2006/relationships/printerSettings" Target="../printerSettings/printerSettings102.bin" />
<Relationship Id="rId43" Type="http://schemas.openxmlformats.org/officeDocument/2006/relationships/drawing" Target="../drawings/drawing103.xml" />
</Relationships>
</file>

<file path=xl/worksheets/_rels/sheet104.xml.rels><?xml version="1.0" encoding="utf-8" standalone="yes" ?>
<Relationships xmlns="http://schemas.openxmlformats.org/package/2006/relationships">
<Relationship Id="rId1" Type="http://schemas.openxmlformats.org/officeDocument/2006/relationships/printerSettings" Target="../printerSettings/printerSettings105.bin" />
<Relationship Id="rId47" Type="http://schemas.openxmlformats.org/officeDocument/2006/relationships/drawing" Target="../drawings/drawing106.xml" />
</Relationships>
</file>

<file path=xl/worksheets/_rels/sheet107.xml.rels><?xml version="1.0" encoding="utf-8" standalone="yes" ?>
<Relationships xmlns="http://schemas.openxmlformats.org/package/2006/relationships">
<Relationship Id="rId1" Type="http://schemas.openxmlformats.org/officeDocument/2006/relationships/printerSettings" Target="../printerSettings/printerSettings108.bin" />
<Relationship Id="rId51" Type="http://schemas.openxmlformats.org/officeDocument/2006/relationships/drawing" Target="../drawings/drawing109.xml" />
</Relationships>
</file>

<file path=xl/worksheets/_rels/sheet110.xml.rels><?xml version="1.0" encoding="utf-8" standalone="yes" ?>
<Relationships xmlns="http://schemas.openxmlformats.org/package/2006/relationships">
<Relationship Id="rId1" Type="http://schemas.openxmlformats.org/officeDocument/2006/relationships/printerSettings" Target="../printerSettings/printerSettings111.bin" />
<Relationship Id="rId55" Type="http://schemas.openxmlformats.org/officeDocument/2006/relationships/drawing" Target="../drawings/drawing112.xml" />
</Relationships>
</file>

<file path=xl/worksheets/_rels/sheet113.xml.rels><?xml version="1.0" encoding="utf-8" standalone="yes" ?>
<Relationships xmlns="http://schemas.openxmlformats.org/package/2006/relationships">
<Relationship Id="rId1" Type="http://schemas.openxmlformats.org/officeDocument/2006/relationships/printerSettings" Target="../printerSettings/printerSettings114.bin" />
<Relationship Id="rId59" Type="http://schemas.openxmlformats.org/officeDocument/2006/relationships/drawing" Target="../drawings/drawing115.xml" />
</Relationships>
</file>

<file path=xl/worksheets/_rels/sheet116.xml.rels><?xml version="1.0" encoding="utf-8" standalone="yes" ?>
<Relationships xmlns="http://schemas.openxmlformats.org/package/2006/relationships">
<Relationship Id="rId1" Type="http://schemas.openxmlformats.org/officeDocument/2006/relationships/printerSettings" Target="../printerSettings/printerSettings117.bin" />
<Relationship Id="rId59" Type="http://schemas.openxmlformats.org/officeDocument/2006/relationships/drawing" Target="../drawings/drawing118.xml" />
</Relationships>
</file>

<file path=xl/worksheets/_rels/sheet119.xml.rels><?xml version="1.0" encoding="utf-8" standalone="yes" ?>
<Relationships xmlns="http://schemas.openxmlformats.org/package/2006/relationships">
<Relationship Id="rId1" Type="http://schemas.openxmlformats.org/officeDocument/2006/relationships/printerSettings" Target="../printerSettings/printerSettings120.bin" />
<Relationship Id="rId59" Type="http://schemas.openxmlformats.org/officeDocument/2006/relationships/drawing" Target="../drawings/drawing121.xml" />
</Relationships>
</file>

<file path=xl/worksheets/_rels/sheet122.xml.rels><?xml version="1.0" encoding="utf-8" standalone="yes" ?>
<Relationships xmlns="http://schemas.openxmlformats.org/package/2006/relationships">
<Relationship Id="rId1" Type="http://schemas.openxmlformats.org/officeDocument/2006/relationships/printerSettings" Target="../printerSettings/printerSettings123.bin" />
<Relationship Id="rId59" Type="http://schemas.openxmlformats.org/officeDocument/2006/relationships/drawing" Target="../drawings/drawing124.xml" />
</Relationships>
</file>

<file path=xl/worksheets/_rels/sheet126.xml.rels><?xml version="1.0" encoding="utf-8" standalone="yes" ?>
<Relationships xmlns="http://schemas.openxmlformats.org/package/2006/relationships">
<Relationship Id="rId1" Type="http://schemas.openxmlformats.org/officeDocument/2006/relationships/printerSettings" Target="../printerSettings/printerSettings127.bin" />
<Relationship Id="rId129" Type="http://schemas.openxmlformats.org/officeDocument/2006/relationships/drawing" Target="../drawings/drawing128.xml" />
</Relationships>
</file>

<file path=xl/worksheets/_rels/sheet130.xml.rels><?xml version="1.0" encoding="utf-8" standalone="yes" ?>
<Relationships xmlns="http://schemas.openxmlformats.org/package/2006/relationships">
<Relationship Id="rId1" Type="http://schemas.openxmlformats.org/officeDocument/2006/relationships/printerSettings" Target="../printerSettings/printerSettings131.bin" />
<Relationship Id="rId133" Type="http://schemas.openxmlformats.org/officeDocument/2006/relationships/drawing" Target="../drawings/drawing132.xml" />
</Relationships>
</file>

<file path=xl/worksheets/_rels/sheet133.xml.rels><?xml version="1.0" encoding="utf-8" standalone="yes" ?>
<Relationships xmlns="http://schemas.openxmlformats.org/package/2006/relationships">
<Relationship Id="rId1" Type="http://schemas.openxmlformats.org/officeDocument/2006/relationships/printerSettings" Target="../printerSettings/printerSettings134.bin" />
<Relationship Id="rId72" Type="http://schemas.openxmlformats.org/officeDocument/2006/relationships/drawing" Target="../drawings/drawing135.xml" />
</Relationships>
</file>

<file path=xl/worksheets/_rels/sheet136.xml.rels><?xml version="1.0" encoding="utf-8" standalone="yes" ?>
<Relationships xmlns="http://schemas.openxmlformats.org/package/2006/relationships">
<Relationship Id="rId1" Type="http://schemas.openxmlformats.org/officeDocument/2006/relationships/printerSettings" Target="../printerSettings/printerSettings137.bin" />
<Relationship Id="rId76" Type="http://schemas.openxmlformats.org/officeDocument/2006/relationships/drawing" Target="../drawings/drawing138.xml" />
</Relationships>
</file>

<file path=xl/worksheets/_rels/sheet139.xml.rels><?xml version="1.0" encoding="utf-8" standalone="yes" ?>
<Relationships xmlns="http://schemas.openxmlformats.org/package/2006/relationships">
<Relationship Id="rId1" Type="http://schemas.openxmlformats.org/officeDocument/2006/relationships/printerSettings" Target="../printerSettings/printerSettings140.bin" />
<Relationship Id="rId80" Type="http://schemas.openxmlformats.org/officeDocument/2006/relationships/drawing" Target="../drawings/drawing141.xml" />
</Relationships>
</file>

<file path=xl/worksheets/_rels/sheet142.xml.rels><?xml version="1.0" encoding="utf-8" standalone="yes" ?>
<Relationships xmlns="http://schemas.openxmlformats.org/package/2006/relationships">
<Relationship Id="rId1" Type="http://schemas.openxmlformats.org/officeDocument/2006/relationships/printerSettings" Target="../printerSettings/printerSettings143.bin" />
<Relationship Id="rId31" Type="http://schemas.openxmlformats.org/officeDocument/2006/relationships/drawing" Target="../drawings/drawing144.xml" />
</Relationships>
</file>

<file path=xl/worksheets/_rels/sheet145.xml.rels><?xml version="1.0" encoding="utf-8" standalone="yes" ?>
<Relationships xmlns="http://schemas.openxmlformats.org/package/2006/relationships">
<Relationship Id="rId1" Type="http://schemas.openxmlformats.org/officeDocument/2006/relationships/printerSettings" Target="../printerSettings/printerSettings146.bin" />
<Relationship Id="rId87" Type="http://schemas.openxmlformats.org/officeDocument/2006/relationships/drawing" Target="../drawings/drawing147.xml" />
</Relationships>
</file>

<file path=xl/worksheets/_rels/sheet148.xml.rels><?xml version="1.0" encoding="utf-8" standalone="yes" ?>
<Relationships xmlns="http://schemas.openxmlformats.org/package/2006/relationships">
<Relationship Id="rId1" Type="http://schemas.openxmlformats.org/officeDocument/2006/relationships/printerSettings" Target="../printerSettings/printerSettings149.bin" />
<Relationship Id="rId91" Type="http://schemas.openxmlformats.org/officeDocument/2006/relationships/drawing" Target="../drawings/drawing150.xml" />
</Relationships>
</file>

<file path=xl/worksheets/_rels/sheet151.xml.rels><?xml version="1.0" encoding="utf-8" standalone="yes" ?>
<Relationships xmlns="http://schemas.openxmlformats.org/package/2006/relationships">
<Relationship Id="rId1" Type="http://schemas.openxmlformats.org/officeDocument/2006/relationships/printerSettings" Target="../printerSettings/printerSettings152.bin" />
<Relationship Id="rId95" Type="http://schemas.openxmlformats.org/officeDocument/2006/relationships/drawing" Target="../drawings/drawing153.xml" />
</Relationships>
</file>

<file path=xl/worksheets/_rels/sheet154.xml.rels><?xml version="1.0" encoding="utf-8" standalone="yes" ?>
<Relationships xmlns="http://schemas.openxmlformats.org/package/2006/relationships">
<Relationship Id="rId1" Type="http://schemas.openxmlformats.org/officeDocument/2006/relationships/printerSettings" Target="../printerSettings/printerSettings155.bin" />
<Relationship Id="rId35" Type="http://schemas.openxmlformats.org/officeDocument/2006/relationships/drawing" Target="../drawings/drawing156.xml" />
</Relationships>
</file>

<file path=xl/worksheets/_rels/sheet157.xml.rels><?xml version="1.0" encoding="utf-8" standalone="yes" ?>
<Relationships xmlns="http://schemas.openxmlformats.org/package/2006/relationships">
<Relationship Id="rId1" Type="http://schemas.openxmlformats.org/officeDocument/2006/relationships/printerSettings" Target="../printerSettings/printerSettings158.bin" />
<Relationship Id="rId39" Type="http://schemas.openxmlformats.org/officeDocument/2006/relationships/drawing" Target="../drawings/drawing159.xml" />
</Relationships>
</file>

<file path=xl/worksheets/_rels/sheet160.xml.rels><?xml version="1.0" encoding="utf-8" standalone="yes" ?>
<Relationships xmlns="http://schemas.openxmlformats.org/package/2006/relationships">
<Relationship Id="rId1" Type="http://schemas.openxmlformats.org/officeDocument/2006/relationships/printerSettings" Target="../printerSettings/printerSettings161.bin" />
<Relationship Id="rId43" Type="http://schemas.openxmlformats.org/officeDocument/2006/relationships/drawing" Target="../drawings/drawing162.xml" />
</Relationships>
</file>

<file path=xl/worksheets/_rels/sheet163.xml.rels><?xml version="1.0" encoding="utf-8" standalone="yes" ?>
<Relationships xmlns="http://schemas.openxmlformats.org/package/2006/relationships">
<Relationship Id="rId1" Type="http://schemas.openxmlformats.org/officeDocument/2006/relationships/printerSettings" Target="../printerSettings/printerSettings164.bin" />
<Relationship Id="rId47" Type="http://schemas.openxmlformats.org/officeDocument/2006/relationships/drawing" Target="../drawings/drawing165.xml" />
</Relationships>
</file>

<file path=xl/worksheets/_rels/sheet166.xml.rels><?xml version="1.0" encoding="utf-8" standalone="yes" ?>
<Relationships xmlns="http://schemas.openxmlformats.org/package/2006/relationships">
<Relationship Id="rId1" Type="http://schemas.openxmlformats.org/officeDocument/2006/relationships/printerSettings" Target="../printerSettings/printerSettings167.bin" />
<Relationship Id="rId51" Type="http://schemas.openxmlformats.org/officeDocument/2006/relationships/drawing" Target="../drawings/drawing168.xml" />
</Relationships>
</file>

<file path=xl/worksheets/_rels/sheet169.xml.rels><?xml version="1.0" encoding="utf-8" standalone="yes" ?>
<Relationships xmlns="http://schemas.openxmlformats.org/package/2006/relationships">
<Relationship Id="rId1" Type="http://schemas.openxmlformats.org/officeDocument/2006/relationships/printerSettings" Target="../printerSettings/printerSettings170.bin" />
<Relationship Id="rId55" Type="http://schemas.openxmlformats.org/officeDocument/2006/relationships/drawing" Target="../drawings/drawing171.xml" />
</Relationships>
</file>

<file path=xl/worksheets/_rels/sheet172.xml.rels><?xml version="1.0" encoding="utf-8" standalone="yes" ?>
<Relationships xmlns="http://schemas.openxmlformats.org/package/2006/relationships">
<Relationship Id="rId1" Type="http://schemas.openxmlformats.org/officeDocument/2006/relationships/printerSettings" Target="../printerSettings/printerSettings173.bin" />
<Relationship Id="rId59" Type="http://schemas.openxmlformats.org/officeDocument/2006/relationships/drawing" Target="../drawings/drawing174.xml" />
</Relationships>
</file>

<file path=xl/worksheets/_rels/sheet175.xml.rels><?xml version="1.0" encoding="utf-8" standalone="yes" ?>
<Relationships xmlns="http://schemas.openxmlformats.org/package/2006/relationships">
<Relationship Id="rId1" Type="http://schemas.openxmlformats.org/officeDocument/2006/relationships/printerSettings" Target="../printerSettings/printerSettings176.bin" />
<Relationship Id="rId59" Type="http://schemas.openxmlformats.org/officeDocument/2006/relationships/drawing" Target="../drawings/drawing177.xml" />
</Relationships>
</file>

<file path=xl/worksheets/_rels/sheet178.xml.rels><?xml version="1.0" encoding="utf-8" standalone="yes" ?>
<Relationships xmlns="http://schemas.openxmlformats.org/package/2006/relationships">
<Relationship Id="rId1" Type="http://schemas.openxmlformats.org/officeDocument/2006/relationships/printerSettings" Target="../printerSettings/printerSettings179.bin" />
<Relationship Id="rId59" Type="http://schemas.openxmlformats.org/officeDocument/2006/relationships/drawing" Target="../drawings/drawing180.xml" />
</Relationships>
</file>

<file path=xl/worksheets/_rels/sheet181.xml.rels><?xml version="1.0" encoding="utf-8" standalone="yes" ?>
<Relationships xmlns="http://schemas.openxmlformats.org/package/2006/relationships">
<Relationship Id="rId1" Type="http://schemas.openxmlformats.org/officeDocument/2006/relationships/printerSettings" Target="../printerSettings/printerSettings182.bin" />
<Relationship Id="rId59" Type="http://schemas.openxmlformats.org/officeDocument/2006/relationships/drawing" Target="../drawings/drawing183.xml" />
</Relationships>
</file>

<file path=xl/worksheets/_rels/sheet184.xml.rels><?xml version="1.0" encoding="utf-8" standalone="yes" ?>
<Relationships xmlns="http://schemas.openxmlformats.org/package/2006/relationships">
<Relationship Id="rId1" Type="http://schemas.openxmlformats.org/officeDocument/2006/relationships/printerSettings" Target="../printerSettings/printerSettings185.bin" />
<Relationship Id="rId129" Type="http://schemas.openxmlformats.org/officeDocument/2006/relationships/drawing" Target="../drawings/drawing186.xml" />
</Relationships>
</file>

<file path=xl/worksheets/_rels/sheet187.xml.rels><?xml version="1.0" encoding="utf-8" standalone="yes" ?>
<Relationships xmlns="http://schemas.openxmlformats.org/package/2006/relationships">
<Relationship Id="rId1" Type="http://schemas.openxmlformats.org/officeDocument/2006/relationships/printerSettings" Target="../printerSettings/printerSettings188.bin" />
<Relationship Id="rId133" Type="http://schemas.openxmlformats.org/officeDocument/2006/relationships/drawing" Target="../drawings/drawing189.xml" />
</Relationships>
</file>

<file path=xl/worksheets/_rels/sheet190.xml.rels><?xml version="1.0" encoding="utf-8" standalone="yes" ?>
<Relationships xmlns="http://schemas.openxmlformats.org/package/2006/relationships">
<Relationship Id="rId1" Type="http://schemas.openxmlformats.org/officeDocument/2006/relationships/printerSettings" Target="../printerSettings/printerSettings191.bin" />
<Relationship Id="rId72" Type="http://schemas.openxmlformats.org/officeDocument/2006/relationships/drawing" Target="../drawings/drawing192.xml"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pageSetUpPr fitToPage="1"/>
  </sheetPr>
  <dimension ref="A1:AA153"/>
  <sheetViews>
    <sheetView showGridLines="0" tabSelected="1" zoomScaleNormal="100" workbookViewId="0"/>
  </sheetViews>
  <sheetFormatPr defaultRowHeight="12.75"/>
  <cols>
    <col min="1" max="1" width="13.42578125" style="4" customWidth="1"/>
    <col min="2" max="2" width="57.5703125" style="4" customWidth="1"/>
    <col min="3" max="3" width="5.42578125" style="4" customWidth="1"/>
    <col min="4" max="4" width="1.85546875" style="235" customWidth="1"/>
    <col min="5" max="5" width="57.5703125" style="4" customWidth="1"/>
    <col min="6" max="6" width="5.42578125" style="4" customWidth="1"/>
    <col min="7" max="7" width="15.5703125" style="4" customWidth="1"/>
    <col min="8" max="8" width="4.140625" style="4" customWidth="1"/>
    <col min="9" max="13" width="7.140625" style="236" customWidth="1"/>
    <col min="14" max="14" width="1.42578125" style="236" customWidth="1"/>
    <col min="15" max="15" width="7.42578125" style="236" customWidth="1"/>
    <col min="16" max="27" width="9.140625" style="236" customWidth="1"/>
    <col min="28" max="16384" width="9.140625" style="4" customWidth="1"/>
  </cols>
  <sheetData>
    <row r="1" ht="45.75" customHeight="1">
      <c r="A1" s="596"/>
      <c r="B1" s="597"/>
      <c r="C1" s="597"/>
      <c r="D1" s="598"/>
      <c r="E1" s="597"/>
      <c r="F1" s="597"/>
      <c r="G1" s="597"/>
      <c r="H1" s="599"/>
      <c r="O1" s="236"/>
    </row>
    <row r="2" ht="24.75" customHeight="1">
      <c r="A2" s="597"/>
      <c r="B2" s="639" t="s">
        <v>255</v>
      </c>
      <c r="C2" s="607"/>
      <c r="D2" s="606"/>
      <c r="E2" s="606"/>
      <c r="F2" s="607"/>
      <c r="G2" s="600"/>
      <c r="H2" s="601"/>
    </row>
    <row r="3" ht="25.5" customHeight="1">
      <c r="A3" s="597"/>
      <c r="B3" s="640" t="s">
        <v>254</v>
      </c>
      <c r="C3" s="609"/>
      <c r="D3" s="608"/>
      <c r="E3" s="608"/>
      <c r="F3" s="609"/>
      <c r="G3" s="600"/>
      <c r="H3" s="601"/>
    </row>
    <row r="4" ht="15" customHeight="1">
      <c r="A4" s="597"/>
      <c r="B4" s="696" t="s">
        <v>256</v>
      </c>
      <c r="C4" s="696"/>
      <c r="D4" s="696"/>
      <c r="E4" s="696"/>
      <c r="F4" s="610"/>
      <c r="G4" s="600"/>
      <c r="H4" s="601"/>
    </row>
    <row r="5" ht="15" customHeight="1">
      <c r="A5" s="597"/>
      <c r="B5" s="696" t="s">
        <v>257</v>
      </c>
      <c r="C5" s="696"/>
      <c r="D5" s="696"/>
      <c r="E5" s="696"/>
      <c r="F5" s="610"/>
      <c r="G5" s="600"/>
      <c r="H5" s="601"/>
    </row>
    <row r="6" ht="15" customHeight="1">
      <c r="A6" s="597"/>
      <c r="B6" s="611"/>
      <c r="C6" s="612"/>
      <c r="D6" s="611"/>
      <c r="E6" s="611"/>
      <c r="F6" s="612"/>
      <c r="G6" s="600"/>
      <c r="H6" s="601"/>
    </row>
    <row r="7" ht="15.75" customHeight="1">
      <c r="A7" s="597"/>
      <c r="B7" s="641" t="s">
        <v>111</v>
      </c>
      <c r="C7" s="607">
        <v>1</v>
      </c>
      <c r="D7" s="641"/>
      <c r="E7" s="641" t="str">
        <f>HYPERLINK("#'Segmentation RevPAR_2'!A1", "Segmentation RevPAR Analysis - 2nd Comp")</f>
      </c>
      <c r="F7" s="607" t="str">
        <f>HYPERLINK("#'Segmentation RevPAR_2'!A1", "30")</f>
      </c>
      <c r="G7" s="600"/>
      <c r="H7" s="601"/>
    </row>
    <row r="8" ht="15.75" customHeight="1">
      <c r="A8" s="597"/>
      <c r="B8" s="641" t="str">
        <f>HYPERLINK("#'Glance'!A1", "Monthly Performance at a Glance")</f>
      </c>
      <c r="C8" s="607" t="str">
        <f>HYPERLINK("#'Glance'!A1", "2")</f>
      </c>
      <c r="D8" s="641"/>
      <c r="E8" s="641" t="str">
        <f>HYPERLINK("#'Segmentation Indexes_2'!A1", "Segmentation Index Analysis - 2nd Comp")</f>
      </c>
      <c r="F8" s="607" t="str">
        <f>HYPERLINK("#'Segmentation Indexes_2'!A1", "31")</f>
      </c>
      <c r="G8" s="600"/>
      <c r="H8" s="601"/>
    </row>
    <row r="9" ht="15.75" customHeight="1">
      <c r="A9" s="597"/>
      <c r="B9" s="641" t="str">
        <f>HYPERLINK("#'Summary'!A1", "STAR Summary")</f>
      </c>
      <c r="C9" s="607" t="str">
        <f>HYPERLINK("#'Summary'!A1", "3")</f>
      </c>
      <c r="D9" s="641"/>
      <c r="E9" s="641" t="str">
        <f>HYPERLINK("#'Segmentation Ranking_2'!A1", "Segmentation Ranking Analysis - 2nd Comp")</f>
      </c>
      <c r="F9" s="607" t="str">
        <f>HYPERLINK("#'Segmentation Ranking_2'!A1", "32")</f>
      </c>
      <c r="G9" s="597"/>
      <c r="H9" s="597"/>
    </row>
    <row r="10" ht="15.75" customHeight="1">
      <c r="A10" s="597"/>
      <c r="B10" s="641" t="str">
        <f>HYPERLINK("#'Comp'!A1", "Competitive Set Report")</f>
      </c>
      <c r="C10" s="607" t="str">
        <f>HYPERLINK("#'Comp'!A1", "4")</f>
      </c>
      <c r="D10" s="641"/>
      <c r="E10" s="641" t="str">
        <f>HYPERLINK("#'Segmentation DOW Month_2'!A1", "Segmentation Day Of Week - Current Month - 2nd Comp")</f>
      </c>
      <c r="F10" s="607" t="str">
        <f>HYPERLINK("#'Segmentation DOW Month_2'!A1", "33")</f>
      </c>
      <c r="G10" s="597"/>
      <c r="H10" s="597"/>
    </row>
    <row r="11" ht="15.75" customHeight="1">
      <c r="A11" s="602"/>
      <c r="B11" s="641" t="str">
        <f>HYPERLINK("#'Response'!A1", "Response Report")</f>
      </c>
      <c r="C11" s="607" t="str">
        <f>HYPERLINK("#'Response'!A1", "5")</f>
      </c>
      <c r="D11" s="641"/>
      <c r="E11" s="641" t="str">
        <f>HYPERLINK("#'Segmentation DOW YTD_2'!A1", "Segmentation Day Of Week - Year to Date - 2nd Comp")</f>
      </c>
      <c r="F11" s="607" t="str">
        <f>HYPERLINK("#'Segmentation DOW YTD_2'!A1", "34")</f>
      </c>
      <c r="G11" s="597"/>
      <c r="H11" s="597"/>
    </row>
    <row r="12" ht="15.75" customHeight="1">
      <c r="A12" s="597"/>
      <c r="B12" s="641" t="str">
        <f>HYPERLINK("#'Day of Week'!A1", "Day of Week &amp; Weekday/Weekend")</f>
      </c>
      <c r="C12" s="607" t="str">
        <f>HYPERLINK("#'Day of Week'!A1", "6")</f>
      </c>
      <c r="D12" s="641"/>
      <c r="E12" s="641" t="str">
        <f>HYPERLINK("#'Segmentation DOW Run 3_2'!A1", "Segmentation Day Of Week - Running 3 Month - 2nd Comp")</f>
      </c>
      <c r="F12" s="607" t="str">
        <f>HYPERLINK("#'Segmentation DOW Run 3_2'!A1", "35")</f>
      </c>
      <c r="G12" s="597"/>
      <c r="H12" s="597"/>
    </row>
    <row r="13" ht="15.75" customHeight="1">
      <c r="A13" s="597"/>
      <c r="B13" s="641" t="str">
        <f>HYPERLINK("#'Daily by Month'!A1", "Daily Data for the Month")</f>
      </c>
      <c r="C13" s="607" t="str">
        <f>HYPERLINK("#'Daily by Month'!A1", "7")</f>
      </c>
      <c r="D13" s="641"/>
      <c r="E13" s="641" t="str">
        <f>HYPERLINK("#'Segmentation DOW Run 12_2'!A1", "Segmentation Day Of Week - Running 12 Month - 2nd Comp")</f>
      </c>
      <c r="F13" s="607" t="str">
        <f>HYPERLINK("#'Segmentation DOW Run 12_2'!A1", "36")</f>
      </c>
      <c r="G13" s="597"/>
      <c r="H13" s="597"/>
    </row>
    <row r="14" ht="15.75" customHeight="1">
      <c r="A14" s="597"/>
      <c r="B14" s="641" t="str">
        <f>HYPERLINK("#'Segmentation Glance'!A1", "Segmentation at a Glance")</f>
      </c>
      <c r="C14" s="607" t="str">
        <f>HYPERLINK("#'Segmentation Glance'!A1", "8")</f>
      </c>
      <c r="D14" s="641"/>
      <c r="E14" s="641" t="str">
        <f>HYPERLINK("#'Add Rev ADR_2'!A1", "Additional Revenue ADR Analysis (TrevPOR) - 2nd Comp")</f>
      </c>
      <c r="F14" s="607" t="str">
        <f>HYPERLINK("#'Add Rev ADR_2'!A1", "37")</f>
      </c>
      <c r="G14" s="597"/>
      <c r="H14" s="597"/>
    </row>
    <row r="15" ht="15.75" customHeight="1">
      <c r="A15" s="597"/>
      <c r="B15" s="641" t="str">
        <f>HYPERLINK("#'Segmentation Occ'!A1", "Segmentation Occupancy Analysis")</f>
      </c>
      <c r="C15" s="607" t="str">
        <f>HYPERLINK("#'Segmentation Occ'!A1", "9")</f>
      </c>
      <c r="D15" s="641"/>
      <c r="E15" s="641" t="str">
        <f>HYPERLINK("#'Add Rev RevPAR_2'!A1", "Additional Revenue RevPAR Analysis (TrevPAR) - 2nd Comp")</f>
      </c>
      <c r="F15" s="607" t="str">
        <f>HYPERLINK("#'Add Rev RevPAR_2'!A1", "38")</f>
      </c>
      <c r="G15" s="597"/>
      <c r="H15" s="597"/>
    </row>
    <row r="16" ht="15.75" customHeight="1">
      <c r="A16" s="597"/>
      <c r="B16" s="641" t="str">
        <f>HYPERLINK("#'Segmentation ADR'!A1", "Segmentation ADR Analysis")</f>
      </c>
      <c r="C16" s="607" t="str">
        <f>HYPERLINK("#'Segmentation ADR'!A1", "10")</f>
      </c>
      <c r="D16" s="641"/>
      <c r="E16" s="641" t="str">
        <f>HYPERLINK("#'Segmentation Response_2'!A1", "Segmentation Response Report - 2nd Comp")</f>
      </c>
      <c r="F16" s="607" t="str">
        <f>HYPERLINK("#'Segmentation Response_2'!A1", "39")</f>
      </c>
      <c r="G16" s="597"/>
      <c r="H16" s="597"/>
    </row>
    <row r="17" ht="15.75" customHeight="1">
      <c r="A17" s="597"/>
      <c r="B17" s="641" t="str">
        <f>HYPERLINK("#'Segmentation RevPAR'!A1", "Segmentation RevPAR Analysis")</f>
      </c>
      <c r="C17" s="607" t="str">
        <f>HYPERLINK("#'Segmentation RevPAR'!A1", "11")</f>
      </c>
      <c r="D17" s="641"/>
      <c r="E17" s="641" t="str">
        <f>HYPERLINK("#'Glance_3'!A1", "Monthly Performance at a Glance - 3rd Comp")</f>
      </c>
      <c r="F17" s="607" t="str">
        <f>HYPERLINK("#'Glance_3'!A1", "40")</f>
      </c>
      <c r="G17" s="597"/>
      <c r="H17" s="597"/>
    </row>
    <row r="18" ht="15.75" customHeight="1">
      <c r="A18" s="597"/>
      <c r="B18" s="641" t="str">
        <f>HYPERLINK("#'Segmentation Indexes'!A1", "Segmentation Index Analysis")</f>
      </c>
      <c r="C18" s="607" t="str">
        <f>HYPERLINK("#'Segmentation Indexes'!A1", "12")</f>
      </c>
      <c r="D18" s="641"/>
      <c r="E18" s="641" t="str">
        <f>HYPERLINK("#'Summary_3'!A1", "STAR Summary - 3rd Comp")</f>
      </c>
      <c r="F18" s="607" t="str">
        <f>HYPERLINK("#'Summary_3'!A1", "41")</f>
      </c>
      <c r="G18" s="597"/>
      <c r="H18" s="597"/>
    </row>
    <row r="19" ht="15.75" customHeight="1">
      <c r="A19" s="597"/>
      <c r="B19" s="641" t="str">
        <f>HYPERLINK("#'Segmentation Ranking'!A1", "Segmentation Ranking Analysis")</f>
      </c>
      <c r="C19" s="607" t="str">
        <f>HYPERLINK("#'Segmentation Ranking'!A1", "13")</f>
      </c>
      <c r="D19" s="641"/>
      <c r="E19" s="641" t="str">
        <f>HYPERLINK("#'Comp_3'!A1", "Competitive Set Report - 3rd Comp")</f>
      </c>
      <c r="F19" s="607" t="str">
        <f>HYPERLINK("#'Comp_3'!A1", "42")</f>
      </c>
      <c r="G19" s="597"/>
      <c r="H19" s="597"/>
    </row>
    <row r="20" ht="15.75" customHeight="1">
      <c r="A20" s="597"/>
      <c r="B20" s="641" t="str">
        <f>HYPERLINK("#'Segmentation DOW Month'!A1", "Segmentation Day Of Week - Current Month")</f>
      </c>
      <c r="C20" s="607" t="str">
        <f>HYPERLINK("#'Segmentation DOW Month'!A1", "14")</f>
      </c>
      <c r="D20" s="641"/>
      <c r="E20" s="641" t="str">
        <f>HYPERLINK("#'Response_3'!A1", "Response Report - 3rd Comp")</f>
      </c>
      <c r="F20" s="607" t="str">
        <f>HYPERLINK("#'Response_3'!A1", "43")</f>
      </c>
      <c r="G20" s="597"/>
      <c r="H20" s="597"/>
    </row>
    <row r="21" ht="15.75" customHeight="1">
      <c r="A21" s="597"/>
      <c r="B21" s="641" t="str">
        <f>HYPERLINK("#'Segmentation DOW YTD'!A1", "Segmentation Day Of Week - Year to Date")</f>
      </c>
      <c r="C21" s="607" t="str">
        <f>HYPERLINK("#'Segmentation DOW YTD'!A1", "15")</f>
      </c>
      <c r="D21" s="641"/>
      <c r="E21" s="641" t="str">
        <f>HYPERLINK("#'Day of Week_3'!A1", "Day of Week &amp; Weekday/Weekend - 3rd Comp")</f>
      </c>
      <c r="F21" s="607" t="str">
        <f>HYPERLINK("#'Day of Week_3'!A1", "44")</f>
      </c>
      <c r="G21" s="597"/>
      <c r="H21" s="597"/>
    </row>
    <row r="22" ht="15.75" customHeight="1">
      <c r="A22" s="597"/>
      <c r="B22" s="641" t="str">
        <f>HYPERLINK("#'Segmentation DOW Run 3'!A1", "Segmentation Day Of Week - Running 3 Month")</f>
      </c>
      <c r="C22" s="607" t="str">
        <f>HYPERLINK("#'Segmentation DOW Run 3'!A1", "16")</f>
      </c>
      <c r="D22" s="641"/>
      <c r="E22" s="641" t="str">
        <f>HYPERLINK("#'Daily by Month_3'!A1", "Daily Data for the Month - 3rd Comp")</f>
      </c>
      <c r="F22" s="607" t="str">
        <f>HYPERLINK("#'Daily by Month_3'!A1", "45")</f>
      </c>
      <c r="G22" s="597"/>
      <c r="H22" s="597"/>
    </row>
    <row r="23" ht="15.75" customHeight="1">
      <c r="A23" s="597"/>
      <c r="B23" s="641" t="str">
        <f>HYPERLINK("#'Segmentation DOW Run 12'!A1", "Segmentation Day Of Week - Running 12 Month")</f>
      </c>
      <c r="C23" s="607" t="str">
        <f>HYPERLINK("#'Segmentation DOW Run 12'!A1", "17")</f>
      </c>
      <c r="D23" s="641"/>
      <c r="E23" s="641" t="str">
        <f>HYPERLINK("#'Segmentation Glance_3'!A1", "Segmentation at a Glance - 3rd Comp")</f>
      </c>
      <c r="F23" s="607" t="str">
        <f>HYPERLINK("#'Segmentation Glance_3'!A1", "46")</f>
      </c>
      <c r="G23" s="597"/>
      <c r="H23" s="597"/>
    </row>
    <row r="24" ht="15.75" customHeight="1">
      <c r="A24" s="597"/>
      <c r="B24" s="641" t="str">
        <f>HYPERLINK("#'Add Rev ADR'!A1", "Additional Revenue ADR Analysis (TrevPOR)")</f>
      </c>
      <c r="C24" s="607" t="str">
        <f>HYPERLINK("#'Add Rev ADR'!A1", "18")</f>
      </c>
      <c r="D24" s="641"/>
      <c r="E24" s="641" t="str">
        <f>HYPERLINK("#'Segmentation Occ_3'!A1", "Segmentation Occupancy Analysis - 3rd Comp")</f>
      </c>
      <c r="F24" s="607" t="str">
        <f>HYPERLINK("#'Segmentation Occ_3'!A1", "47")</f>
      </c>
      <c r="G24" s="597"/>
      <c r="H24" s="597"/>
    </row>
    <row r="25" ht="15.75" customHeight="1">
      <c r="A25" s="597"/>
      <c r="B25" s="641" t="str">
        <f>HYPERLINK("#'Add Rev RevPAR'!A1", "Additional Revenue RevPAR Analysis (TrevPAR)")</f>
      </c>
      <c r="C25" s="607" t="str">
        <f>HYPERLINK("#'Add Rev RevPAR'!A1", "19")</f>
      </c>
      <c r="D25" s="641"/>
      <c r="E25" s="641" t="str">
        <f>HYPERLINK("#'Segmentation ADR_3'!A1", "Segmentation ADR Analysis - 3rd Comp")</f>
      </c>
      <c r="F25" s="607" t="str">
        <f>HYPERLINK("#'Segmentation ADR_3'!A1", "48")</f>
      </c>
      <c r="G25" s="597"/>
      <c r="H25" s="597"/>
    </row>
    <row r="26" ht="15.75" customHeight="1">
      <c r="A26" s="597"/>
      <c r="B26" s="641" t="str">
        <f>HYPERLINK("#'Segmentation Response'!A1", "Segmentation Response Report")</f>
      </c>
      <c r="C26" s="607" t="str">
        <f>HYPERLINK("#'Segmentation Response'!A1", "20")</f>
      </c>
      <c r="D26" s="641"/>
      <c r="E26" s="641" t="str">
        <f>HYPERLINK("#'Segmentation RevPAR_3'!A1", "Segmentation RevPAR Analysis - 3rd Comp")</f>
      </c>
      <c r="F26" s="607" t="str">
        <f>HYPERLINK("#'Segmentation RevPAR_3'!A1", "49")</f>
      </c>
      <c r="G26" s="597"/>
      <c r="H26" s="597"/>
    </row>
    <row r="27" ht="15.75" customHeight="1">
      <c r="A27" s="597"/>
      <c r="B27" s="641" t="str">
        <f>HYPERLINK("#'Glance_2'!A1", "Monthly Performance at a Glance - 2nd Comp")</f>
      </c>
      <c r="C27" s="607" t="str">
        <f>HYPERLINK("#'Glance_2'!A1", "21")</f>
      </c>
      <c r="D27" s="641"/>
      <c r="E27" s="641" t="str">
        <f>HYPERLINK("#'Segmentation Indexes_3'!A1", "Segmentation Index Analysis - 3rd Comp")</f>
      </c>
      <c r="F27" s="607" t="str">
        <f>HYPERLINK("#'Segmentation Indexes_3'!A1", "50")</f>
      </c>
      <c r="G27" s="597"/>
      <c r="H27" s="597"/>
    </row>
    <row r="28" ht="15.75" customHeight="1">
      <c r="A28" s="597"/>
      <c r="B28" s="641" t="str">
        <f>HYPERLINK("#'Summary_2'!A1", "STAR Summary - 2nd Comp")</f>
      </c>
      <c r="C28" s="607" t="str">
        <f>HYPERLINK("#'Summary_2'!A1", "22")</f>
      </c>
      <c r="D28" s="641"/>
      <c r="E28" s="641" t="str">
        <f>HYPERLINK("#'Segmentation Ranking_3'!A1", "Segmentation Ranking Analysis - 3rd Comp")</f>
      </c>
      <c r="F28" s="607" t="str">
        <f>HYPERLINK("#'Segmentation Ranking_3'!A1", "51")</f>
      </c>
      <c r="G28" s="597"/>
      <c r="H28" s="597"/>
    </row>
    <row r="29" ht="15.75" customHeight="1">
      <c r="A29" s="597"/>
      <c r="B29" s="641" t="str">
        <f>HYPERLINK("#'Comp_2'!A1", "Competitive Set Report - 2nd Comp")</f>
      </c>
      <c r="C29" s="607" t="str">
        <f>HYPERLINK("#'Comp_2'!A1", "23")</f>
      </c>
      <c r="D29" s="641"/>
      <c r="E29" s="641" t="str">
        <f>HYPERLINK("#'Segmentation DOW Month_3'!A1", "Segmentation Day Of Week - Current Month - 3rd Comp")</f>
      </c>
      <c r="F29" s="607" t="str">
        <f>HYPERLINK("#'Segmentation DOW Month_3'!A1", "52")</f>
      </c>
      <c r="G29" s="597"/>
      <c r="H29" s="597"/>
    </row>
    <row r="30" ht="15.75" customHeight="1">
      <c r="A30" s="597"/>
      <c r="B30" s="641" t="str">
        <f>HYPERLINK("#'Response_2'!A1", "Response Report - 2nd Comp")</f>
      </c>
      <c r="C30" s="607" t="str">
        <f>HYPERLINK("#'Response_2'!A1", "24")</f>
      </c>
      <c r="D30" s="641"/>
      <c r="E30" s="641" t="str">
        <f>HYPERLINK("#'Segmentation DOW YTD_3'!A1", "Segmentation Day Of Week - Year to Date - 3rd Comp")</f>
      </c>
      <c r="F30" s="607" t="str">
        <f>HYPERLINK("#'Segmentation DOW YTD_3'!A1", "53")</f>
      </c>
      <c r="G30" s="597"/>
      <c r="H30" s="597"/>
    </row>
    <row r="31" ht="15.75" customHeight="1">
      <c r="A31" s="597"/>
      <c r="B31" s="641" t="str">
        <f>HYPERLINK("#'Day of Week_2'!A1", "Day of Week &amp; Weekday/Weekend - 2nd Comp")</f>
      </c>
      <c r="C31" s="607" t="str">
        <f>HYPERLINK("#'Day of Week_2'!A1", "25")</f>
      </c>
      <c r="D31" s="641"/>
      <c r="E31" s="641" t="str">
        <f>HYPERLINK("#'Segmentation DOW Run 3_3'!A1", "Segmentation Day Of Week - Running 3 Month - 3rd Comp")</f>
      </c>
      <c r="F31" s="607" t="str">
        <f>HYPERLINK("#'Segmentation DOW Run 3_3'!A1", "54")</f>
      </c>
      <c r="G31" s="597"/>
      <c r="H31" s="597"/>
    </row>
    <row r="32" ht="15.75" customHeight="1">
      <c r="A32" s="597"/>
      <c r="B32" s="641" t="str">
        <f>HYPERLINK("#'Daily by Month_2'!A1", "Daily Data for the Month - 2nd Comp")</f>
      </c>
      <c r="C32" s="607" t="str">
        <f>HYPERLINK("#'Daily by Month_2'!A1", "26")</f>
      </c>
      <c r="D32" s="641"/>
      <c r="E32" s="641" t="str">
        <f>HYPERLINK("#'Segmentation DOW Run 12_3'!A1", "Segmentation Day Of Week - Running 12 Month - 3rd Comp")</f>
      </c>
      <c r="F32" s="607" t="str">
        <f>HYPERLINK("#'Segmentation DOW Run 12_3'!A1", "55")</f>
      </c>
      <c r="G32" s="597"/>
      <c r="H32" s="597"/>
    </row>
    <row r="33" ht="15.75" customHeight="1">
      <c r="A33" s="597"/>
      <c r="B33" s="641" t="str">
        <f>HYPERLINK("#'Segmentation Glance_2'!A1", "Segmentation at a Glance - 2nd Comp")</f>
      </c>
      <c r="C33" s="607" t="str">
        <f>HYPERLINK("#'Segmentation Glance_2'!A1", "27")</f>
      </c>
      <c r="D33" s="641"/>
      <c r="E33" s="641" t="str">
        <f>HYPERLINK("#'Add Rev ADR_3'!A1", "Additional Revenue ADR Analysis (TrevPOR) - 3rd Comp")</f>
      </c>
      <c r="F33" s="607" t="str">
        <f>HYPERLINK("#'Add Rev ADR_3'!A1", "56")</f>
      </c>
      <c r="G33" s="597"/>
      <c r="H33" s="597"/>
    </row>
    <row r="34" ht="15.75" customHeight="1">
      <c r="A34" s="597"/>
      <c r="B34" s="641" t="str">
        <f>HYPERLINK("#'Segmentation Occ_2'!A1", "Segmentation Occupancy Analysis - 2nd Comp")</f>
      </c>
      <c r="C34" s="607" t="str">
        <f>HYPERLINK("#'Segmentation Occ_2'!A1", "28")</f>
      </c>
      <c r="D34" s="641"/>
      <c r="E34" s="641" t="str">
        <f>HYPERLINK("#'Add Rev RevPAR_3'!A1", "Additional Revenue RevPAR Analysis (TrevPAR) - 3rd Comp")</f>
      </c>
      <c r="F34" s="607" t="str">
        <f>HYPERLINK("#'Add Rev RevPAR_3'!A1", "57")</f>
      </c>
      <c r="G34" s="597"/>
      <c r="H34" s="597"/>
    </row>
    <row r="35" ht="15.75" customHeight="1">
      <c r="A35" s="597"/>
      <c r="B35" s="641" t="str">
        <f>HYPERLINK("#'Segmentation ADR_2'!A1", "Segmentation ADR Analysis - 2nd Comp")</f>
      </c>
      <c r="C35" s="607" t="str">
        <f>HYPERLINK("#'Segmentation ADR_2'!A1", "29")</f>
      </c>
      <c r="D35" s="641"/>
      <c r="E35" s="641" t="str">
        <f>HYPERLINK("#'Segmentation Response_3'!A1", "Segmentation Response Report - 3rd Comp")</f>
      </c>
      <c r="F35" s="607" t="str">
        <f>HYPERLINK("#'Segmentation Response_3'!A1", "58")</f>
      </c>
      <c r="G35" s="597"/>
      <c r="H35" s="597"/>
    </row>
    <row r="36" ht="15.75" customHeight="1">
      <c r="A36" s="597"/>
      <c r="B36" s="641"/>
      <c r="C36" s="607"/>
      <c r="D36" s="641"/>
      <c r="E36" s="641" t="str">
        <f>HYPERLINK("#'Help'!A1", "Help")</f>
      </c>
      <c r="F36" s="607" t="str">
        <f>HYPERLINK("#'Help'!A1", "59")</f>
      </c>
      <c r="G36" s="597"/>
      <c r="H36" s="597"/>
    </row>
    <row r="37" ht="0" hidden="1" customHeight="1">
      <c r="A37" s="597"/>
      <c r="B37" s="641"/>
      <c r="C37" s="607"/>
      <c r="D37" s="641"/>
      <c r="E37" s="641"/>
      <c r="F37" s="607"/>
      <c r="G37" s="597"/>
      <c r="H37" s="597"/>
    </row>
    <row r="38" ht="0" hidden="1" customHeight="1">
      <c r="A38" s="597"/>
      <c r="B38" s="641"/>
      <c r="C38" s="607"/>
      <c r="D38" s="641"/>
      <c r="E38" s="641"/>
      <c r="F38" s="607"/>
      <c r="G38" s="597"/>
      <c r="H38" s="597"/>
    </row>
    <row r="39" ht="0" hidden="1" customHeight="1">
      <c r="A39" s="597"/>
      <c r="B39" s="641"/>
      <c r="C39" s="607"/>
      <c r="D39" s="641"/>
      <c r="E39" s="641"/>
      <c r="F39" s="607"/>
      <c r="G39" s="597"/>
      <c r="H39" s="597"/>
    </row>
    <row r="40" ht="0" hidden="1" customHeight="1">
      <c r="A40" s="597"/>
      <c r="B40" s="641"/>
      <c r="C40" s="607"/>
      <c r="D40" s="641"/>
      <c r="E40" s="641"/>
      <c r="F40" s="607"/>
      <c r="G40" s="597"/>
      <c r="H40" s="597"/>
    </row>
    <row r="41" ht="0" hidden="1" customHeight="1">
      <c r="A41" s="597"/>
      <c r="B41" s="641"/>
      <c r="C41" s="607"/>
      <c r="D41" s="641"/>
      <c r="E41" s="641"/>
      <c r="F41" s="607"/>
      <c r="G41" s="597"/>
      <c r="H41" s="597"/>
    </row>
    <row r="42" ht="0" hidden="1" customHeight="1">
      <c r="A42" s="597"/>
      <c r="B42" s="641"/>
      <c r="C42" s="607"/>
      <c r="D42" s="641"/>
      <c r="E42" s="641"/>
      <c r="F42" s="607"/>
      <c r="G42" s="597"/>
      <c r="H42" s="597"/>
    </row>
    <row r="43" ht="0" hidden="1" customHeight="1">
      <c r="A43" s="597"/>
      <c r="B43" s="641"/>
      <c r="C43" s="607"/>
      <c r="D43" s="641"/>
      <c r="E43" s="641"/>
      <c r="F43" s="607"/>
      <c r="G43" s="597"/>
      <c r="H43" s="597"/>
    </row>
    <row r="44" ht="0" hidden="1" customHeight="1">
      <c r="A44" s="597"/>
      <c r="B44" s="641"/>
      <c r="C44" s="607"/>
      <c r="D44" s="641"/>
      <c r="E44" s="641"/>
      <c r="F44" s="607"/>
      <c r="G44" s="597"/>
      <c r="H44" s="597"/>
    </row>
    <row r="45" ht="0" hidden="1" customHeight="1">
      <c r="A45" s="597"/>
      <c r="B45" s="641"/>
      <c r="C45" s="607"/>
      <c r="D45" s="641"/>
      <c r="E45" s="641"/>
      <c r="F45" s="607"/>
      <c r="G45" s="597"/>
      <c r="H45" s="597"/>
    </row>
    <row r="46" ht="0" hidden="1" customHeight="1">
      <c r="A46" s="597"/>
      <c r="B46" s="641"/>
      <c r="C46" s="607"/>
      <c r="D46" s="641"/>
      <c r="E46" s="641"/>
      <c r="F46" s="607"/>
      <c r="G46" s="597"/>
      <c r="H46" s="597"/>
    </row>
    <row r="47" ht="0" hidden="1" customHeight="1">
      <c r="A47" s="597"/>
      <c r="B47" s="641"/>
      <c r="C47" s="607"/>
      <c r="D47" s="641"/>
      <c r="E47" s="641"/>
      <c r="F47" s="607"/>
      <c r="G47" s="597"/>
      <c r="H47" s="597"/>
    </row>
    <row r="48" ht="0" hidden="1" customHeight="1">
      <c r="A48" s="597"/>
      <c r="B48" s="641"/>
      <c r="C48" s="607"/>
      <c r="D48" s="641"/>
      <c r="E48" s="641"/>
      <c r="F48" s="607"/>
      <c r="G48" s="597"/>
      <c r="H48" s="597"/>
    </row>
    <row r="49" ht="0" hidden="1" customHeight="1">
      <c r="A49" s="597"/>
      <c r="B49" s="641"/>
      <c r="C49" s="607"/>
      <c r="D49" s="641"/>
      <c r="E49" s="641"/>
      <c r="F49" s="607"/>
      <c r="G49" s="597"/>
      <c r="H49" s="597"/>
    </row>
    <row r="50" ht="15.75" customHeight="1">
      <c r="A50" s="597"/>
      <c r="B50" s="641"/>
      <c r="C50" s="607"/>
      <c r="D50" s="641"/>
      <c r="E50" s="641"/>
      <c r="F50" s="607"/>
      <c r="G50" s="597"/>
      <c r="H50" s="597"/>
    </row>
    <row r="51" ht="15.75" customHeight="1">
      <c r="A51" s="597"/>
      <c r="B51" s="641"/>
      <c r="C51" s="607"/>
      <c r="D51" s="641"/>
      <c r="E51" s="641"/>
      <c r="F51" s="607"/>
      <c r="G51" s="597"/>
      <c r="H51" s="597"/>
    </row>
    <row r="52" ht="15.75" customHeight="1">
      <c r="A52" s="597"/>
      <c r="B52" s="641"/>
      <c r="C52" s="607"/>
      <c r="D52" s="641"/>
      <c r="E52" s="641"/>
      <c r="F52" s="607"/>
      <c r="G52" s="597"/>
      <c r="H52" s="597"/>
    </row>
    <row r="53" ht="15.75" customHeight="1">
      <c r="A53" s="597"/>
      <c r="B53" s="641"/>
      <c r="C53" s="607"/>
      <c r="D53" s="641"/>
      <c r="E53" s="641"/>
      <c r="F53" s="607"/>
      <c r="G53" s="597"/>
      <c r="H53" s="597"/>
    </row>
    <row r="54" ht="15.75" customHeight="1">
      <c r="A54" s="597"/>
      <c r="B54" s="641"/>
      <c r="C54" s="607"/>
      <c r="D54" s="641"/>
      <c r="E54" s="641"/>
      <c r="F54" s="607"/>
      <c r="G54" s="597"/>
      <c r="H54" s="597"/>
    </row>
    <row r="55" ht="15.75" customHeight="1">
      <c r="A55" s="597"/>
      <c r="B55" s="641"/>
      <c r="C55" s="607"/>
      <c r="D55" s="641"/>
      <c r="E55" s="641"/>
      <c r="F55" s="607"/>
      <c r="G55" s="597"/>
      <c r="H55" s="597"/>
    </row>
    <row r="56" ht="15.75" customHeight="1">
      <c r="A56" s="597"/>
      <c r="B56" s="641"/>
      <c r="C56" s="607"/>
      <c r="D56" s="641"/>
      <c r="E56" s="641"/>
      <c r="F56" s="607"/>
      <c r="G56" s="597"/>
      <c r="H56" s="597"/>
    </row>
    <row r="57" ht="10.5" customHeight="1">
      <c r="A57" s="597"/>
      <c r="B57" s="641"/>
      <c r="C57" s="641"/>
      <c r="D57" s="641"/>
      <c r="E57" s="641"/>
      <c r="F57" s="641"/>
      <c r="G57" s="597"/>
      <c r="H57" s="597"/>
    </row>
    <row r="58" ht="10.5" customHeight="1">
      <c r="A58" s="597"/>
      <c r="B58" s="604" t="s">
        <v>112</v>
      </c>
      <c r="C58" s="604"/>
      <c r="D58" s="605"/>
      <c r="E58" s="604" t="s">
        <v>114</v>
      </c>
      <c r="F58" s="604"/>
      <c r="G58" s="597"/>
      <c r="H58" s="597"/>
    </row>
    <row r="59" ht="10.5" customHeight="1">
      <c r="A59" s="597"/>
      <c r="B59" s="604" t="s">
        <v>113</v>
      </c>
      <c r="C59" s="604"/>
      <c r="D59" s="605"/>
      <c r="E59" s="604" t="s">
        <v>115</v>
      </c>
      <c r="F59" s="604"/>
      <c r="G59" s="597"/>
      <c r="H59" s="597"/>
    </row>
    <row r="60" ht="10.5" customHeight="1">
      <c r="A60" s="597"/>
      <c r="B60" s="604" t="s">
        <v>120</v>
      </c>
      <c r="C60" s="604"/>
      <c r="D60" s="605"/>
      <c r="E60" s="604" t="s">
        <v>116</v>
      </c>
      <c r="F60" s="604"/>
      <c r="G60" s="597"/>
      <c r="H60" s="597"/>
    </row>
    <row r="61" ht="20.1" customHeight="1">
      <c r="A61" s="597"/>
      <c r="B61" s="604"/>
      <c r="C61" s="604"/>
      <c r="D61" s="605"/>
      <c r="E61" s="604"/>
      <c r="F61" s="604"/>
      <c r="G61" s="597"/>
      <c r="H61" s="597"/>
    </row>
    <row r="62" ht="33.75" customHeight="1">
      <c r="A62" s="597"/>
      <c r="B62" s="695" t="s">
        <v>138</v>
      </c>
      <c r="C62" s="695"/>
      <c r="D62" s="695"/>
      <c r="E62" s="695"/>
      <c r="F62" s="695"/>
      <c r="G62" s="597"/>
      <c r="H62" s="597"/>
    </row>
    <row r="63" ht="8.1" customHeight="1">
      <c r="A63" s="597"/>
      <c r="B63" s="596"/>
      <c r="C63" s="597"/>
      <c r="D63" s="603"/>
      <c r="E63" s="597"/>
      <c r="F63" s="597"/>
      <c r="G63" s="597"/>
      <c r="H63" s="597"/>
    </row>
    <row r="64" ht="15.75" customHeight="1">
      <c r="A64" s="236"/>
      <c r="B64" s="236"/>
      <c r="C64" s="236"/>
      <c r="D64" s="236"/>
      <c r="E64" s="236"/>
      <c r="F64" s="236"/>
      <c r="G64" s="236"/>
      <c r="H64" s="236"/>
    </row>
    <row r="65" ht="15.75" customHeight="1">
      <c r="A65" s="236"/>
      <c r="B65" s="236"/>
      <c r="C65" s="236"/>
      <c r="D65" s="236"/>
      <c r="E65" s="236"/>
      <c r="F65" s="236"/>
      <c r="G65" s="236"/>
      <c r="H65" s="236"/>
    </row>
    <row r="66" ht="15.75" customHeight="1">
      <c r="A66" s="236"/>
      <c r="B66" s="236"/>
      <c r="C66" s="236"/>
      <c r="D66" s="236"/>
      <c r="E66" s="236"/>
      <c r="F66" s="236"/>
      <c r="G66" s="236"/>
      <c r="H66" s="236"/>
    </row>
    <row r="67" ht="15.75" customHeight="1">
      <c r="A67" s="236"/>
      <c r="B67" s="236"/>
      <c r="C67" s="236"/>
      <c r="D67" s="236"/>
      <c r="E67" s="236"/>
      <c r="F67" s="236"/>
      <c r="G67" s="236"/>
      <c r="H67" s="236"/>
    </row>
    <row r="68" ht="15.75" customHeight="1">
      <c r="A68" s="236"/>
      <c r="B68" s="236"/>
      <c r="C68" s="236"/>
      <c r="D68" s="236"/>
      <c r="E68" s="236"/>
      <c r="F68" s="236"/>
      <c r="G68" s="236"/>
      <c r="H68" s="236"/>
    </row>
    <row r="69" ht="15.75" customHeight="1">
      <c r="A69" s="236"/>
      <c r="B69" s="236"/>
      <c r="C69" s="236"/>
      <c r="D69" s="236"/>
      <c r="E69" s="236"/>
      <c r="F69" s="236"/>
      <c r="G69" s="236"/>
      <c r="H69" s="236"/>
    </row>
    <row r="70" ht="15.75" customHeight="1">
      <c r="A70" s="236"/>
      <c r="B70" s="236"/>
      <c r="C70" s="236"/>
      <c r="D70" s="236"/>
      <c r="E70" s="236"/>
      <c r="F70" s="236"/>
      <c r="G70" s="236"/>
      <c r="H70" s="236"/>
    </row>
    <row r="71" ht="15.75" customHeight="1">
      <c r="A71" s="236"/>
      <c r="B71" s="236"/>
      <c r="C71" s="236"/>
      <c r="D71" s="236"/>
      <c r="E71" s="236"/>
      <c r="F71" s="236"/>
      <c r="G71" s="236"/>
      <c r="H71" s="236"/>
    </row>
    <row r="72" ht="15.75" customHeight="1">
      <c r="A72" s="236"/>
      <c r="B72" s="236"/>
      <c r="C72" s="236"/>
      <c r="D72" s="236"/>
      <c r="E72" s="236"/>
      <c r="F72" s="236"/>
      <c r="G72" s="236"/>
      <c r="H72" s="236"/>
    </row>
    <row r="73" ht="15.75" customHeight="1">
      <c r="A73" s="236"/>
      <c r="B73" s="236"/>
      <c r="C73" s="236"/>
      <c r="D73" s="236"/>
      <c r="E73" s="236"/>
      <c r="F73" s="236"/>
      <c r="G73" s="236"/>
      <c r="H73" s="236"/>
    </row>
    <row r="74" ht="15.75" customHeight="1">
      <c r="A74" s="236"/>
      <c r="B74" s="236"/>
      <c r="C74" s="236"/>
      <c r="D74" s="236"/>
      <c r="E74" s="236"/>
      <c r="F74" s="236"/>
      <c r="G74" s="236"/>
      <c r="H74" s="236"/>
    </row>
    <row r="75" ht="15.75" customHeight="1">
      <c r="A75" s="236"/>
      <c r="B75" s="236"/>
      <c r="C75" s="236"/>
      <c r="D75" s="236"/>
      <c r="E75" s="236"/>
      <c r="F75" s="236"/>
      <c r="G75" s="236"/>
      <c r="H75" s="236"/>
    </row>
    <row r="76" ht="15.75" customHeight="1">
      <c r="A76" s="236"/>
      <c r="B76" s="236"/>
      <c r="C76" s="236"/>
      <c r="D76" s="236"/>
      <c r="E76" s="236"/>
      <c r="F76" s="236"/>
      <c r="G76" s="236"/>
      <c r="H76" s="236"/>
    </row>
    <row r="77" ht="15.75" customHeight="1">
      <c r="A77" s="236"/>
      <c r="B77" s="236"/>
      <c r="C77" s="236"/>
      <c r="D77" s="236"/>
      <c r="E77" s="236"/>
      <c r="F77" s="236"/>
      <c r="G77" s="236"/>
      <c r="H77" s="236"/>
    </row>
    <row r="78" ht="15.75" customHeight="1">
      <c r="A78" s="236"/>
      <c r="B78" s="236"/>
      <c r="C78" s="236"/>
      <c r="D78" s="236"/>
      <c r="E78" s="236"/>
      <c r="F78" s="236"/>
      <c r="G78" s="236"/>
      <c r="H78" s="236"/>
    </row>
    <row r="79" ht="15.75" customHeight="1">
      <c r="A79" s="236"/>
      <c r="B79" s="236"/>
      <c r="C79" s="236"/>
      <c r="D79" s="236"/>
      <c r="E79" s="236"/>
      <c r="F79" s="236"/>
      <c r="G79" s="236"/>
      <c r="H79" s="236"/>
    </row>
    <row r="80" ht="15.75" customHeight="1">
      <c r="A80" s="236"/>
      <c r="B80" s="236"/>
      <c r="C80" s="236"/>
      <c r="D80" s="236"/>
      <c r="E80" s="236"/>
      <c r="F80" s="236"/>
      <c r="G80" s="236"/>
      <c r="H80" s="236"/>
    </row>
    <row r="81" ht="15.75" customHeight="1">
      <c r="A81" s="236"/>
      <c r="B81" s="236"/>
      <c r="C81" s="236"/>
      <c r="D81" s="236"/>
      <c r="E81" s="236"/>
      <c r="F81" s="236"/>
      <c r="G81" s="236"/>
      <c r="H81" s="236"/>
    </row>
    <row r="82" ht="15.75" customHeight="1">
      <c r="A82" s="236"/>
      <c r="B82" s="236"/>
      <c r="C82" s="236"/>
      <c r="D82" s="236"/>
      <c r="E82" s="236"/>
      <c r="F82" s="236"/>
      <c r="G82" s="236"/>
      <c r="H82" s="236"/>
    </row>
    <row r="83" ht="15.75" customHeight="1">
      <c r="A83" s="236"/>
      <c r="B83" s="236"/>
      <c r="C83" s="236"/>
      <c r="D83" s="236"/>
      <c r="E83" s="236"/>
      <c r="F83" s="236"/>
      <c r="G83" s="236"/>
      <c r="H83" s="236"/>
    </row>
    <row r="84" ht="15.75" customHeight="1">
      <c r="A84" s="236"/>
      <c r="B84" s="236"/>
      <c r="C84" s="236"/>
      <c r="D84" s="236"/>
      <c r="E84" s="236"/>
      <c r="F84" s="236"/>
      <c r="G84" s="236"/>
      <c r="H84" s="236"/>
    </row>
    <row r="85" ht="15.75" customHeight="1">
      <c r="A85" s="236"/>
      <c r="B85" s="236"/>
      <c r="C85" s="236"/>
      <c r="D85" s="236"/>
      <c r="E85" s="236"/>
      <c r="F85" s="236"/>
      <c r="G85" s="236"/>
      <c r="H85" s="236"/>
    </row>
    <row r="86" ht="15.75" customHeight="1">
      <c r="A86" s="236"/>
      <c r="B86" s="236"/>
      <c r="C86" s="236"/>
      <c r="D86" s="236"/>
      <c r="E86" s="236"/>
      <c r="F86" s="236"/>
      <c r="G86" s="236"/>
      <c r="H86" s="236"/>
    </row>
    <row r="87" s="236" customFormat="1" ht="15.75" customHeight="1"/>
    <row r="88" s="236" customFormat="1" ht="15.75" customHeight="1"/>
    <row r="89" s="236" customFormat="1" ht="15.75" customHeight="1"/>
    <row r="90" s="236" customFormat="1" ht="15.75" customHeight="1"/>
    <row r="91" s="4" customFormat="1" ht="15.75" customHeight="1">
      <c r="B91" s="525"/>
      <c r="D91" s="524"/>
      <c r="I91" s="236"/>
      <c r="J91" s="236"/>
      <c r="K91" s="236"/>
      <c r="L91" s="236"/>
      <c r="M91" s="236"/>
      <c r="N91" s="236"/>
      <c r="O91" s="236"/>
      <c r="P91" s="236"/>
      <c r="Q91" s="236"/>
      <c r="R91" s="236"/>
      <c r="S91" s="236"/>
      <c r="T91" s="236"/>
      <c r="U91" s="236"/>
      <c r="V91" s="236"/>
      <c r="W91" s="236"/>
      <c r="X91" s="236"/>
      <c r="Y91" s="236"/>
      <c r="Z91" s="236"/>
      <c r="AA91" s="236"/>
    </row>
    <row r="92" s="4" customFormat="1" ht="15.75" customHeight="1">
      <c r="B92" s="525"/>
      <c r="D92" s="524"/>
      <c r="I92" s="236"/>
      <c r="J92" s="236"/>
      <c r="K92" s="236"/>
      <c r="L92" s="236"/>
      <c r="M92" s="236"/>
      <c r="N92" s="236"/>
      <c r="O92" s="236"/>
      <c r="P92" s="236"/>
      <c r="Q92" s="236"/>
      <c r="R92" s="236"/>
      <c r="S92" s="236"/>
      <c r="T92" s="236"/>
      <c r="U92" s="236"/>
      <c r="V92" s="236"/>
      <c r="W92" s="236"/>
      <c r="X92" s="236"/>
      <c r="Y92" s="236"/>
      <c r="Z92" s="236"/>
      <c r="AA92" s="236"/>
    </row>
    <row r="93" s="4" customFormat="1" ht="15.75" customHeight="1">
      <c r="B93" s="525"/>
      <c r="D93" s="524"/>
      <c r="I93" s="236"/>
      <c r="J93" s="236"/>
      <c r="K93" s="236"/>
      <c r="L93" s="236"/>
      <c r="M93" s="236"/>
      <c r="N93" s="236"/>
      <c r="O93" s="236"/>
      <c r="P93" s="236"/>
      <c r="Q93" s="236"/>
      <c r="R93" s="236"/>
      <c r="S93" s="236"/>
      <c r="T93" s="236"/>
      <c r="U93" s="236"/>
      <c r="V93" s="236"/>
      <c r="W93" s="236"/>
      <c r="X93" s="236"/>
      <c r="Y93" s="236"/>
      <c r="Z93" s="236"/>
      <c r="AA93" s="236"/>
    </row>
    <row r="94" s="4" customFormat="1" ht="15.75" customHeight="1">
      <c r="B94" s="525"/>
      <c r="D94" s="524"/>
      <c r="I94" s="236"/>
      <c r="J94" s="236"/>
      <c r="K94" s="236"/>
      <c r="L94" s="236"/>
      <c r="M94" s="236"/>
      <c r="N94" s="236"/>
      <c r="O94" s="236"/>
      <c r="P94" s="236"/>
      <c r="Q94" s="236"/>
      <c r="R94" s="236"/>
      <c r="S94" s="236"/>
      <c r="T94" s="236"/>
      <c r="U94" s="236"/>
      <c r="V94" s="236"/>
      <c r="W94" s="236"/>
      <c r="X94" s="236"/>
      <c r="Y94" s="236"/>
      <c r="Z94" s="236"/>
      <c r="AA94" s="236"/>
    </row>
    <row r="95" s="4" customFormat="1" ht="15.75" customHeight="1">
      <c r="B95" s="525"/>
      <c r="D95" s="524"/>
      <c r="I95" s="236"/>
      <c r="J95" s="236"/>
      <c r="K95" s="236"/>
      <c r="L95" s="236"/>
      <c r="M95" s="236"/>
      <c r="N95" s="236"/>
      <c r="O95" s="236"/>
      <c r="P95" s="236"/>
      <c r="Q95" s="236"/>
      <c r="R95" s="236"/>
      <c r="S95" s="236"/>
      <c r="T95" s="236"/>
      <c r="U95" s="236"/>
      <c r="V95" s="236"/>
      <c r="W95" s="236"/>
      <c r="X95" s="236"/>
      <c r="Y95" s="236"/>
      <c r="Z95" s="236"/>
      <c r="AA95" s="236"/>
    </row>
    <row r="96" s="4" customFormat="1" ht="15.75" customHeight="1">
      <c r="B96" s="525"/>
      <c r="D96" s="524"/>
      <c r="I96" s="236"/>
      <c r="J96" s="236"/>
      <c r="K96" s="236"/>
      <c r="L96" s="236"/>
      <c r="M96" s="236"/>
      <c r="N96" s="236"/>
      <c r="O96" s="236"/>
      <c r="P96" s="236"/>
      <c r="Q96" s="236"/>
      <c r="R96" s="236"/>
      <c r="S96" s="236"/>
      <c r="T96" s="236"/>
      <c r="U96" s="236"/>
      <c r="V96" s="236"/>
      <c r="W96" s="236"/>
      <c r="X96" s="236"/>
      <c r="Y96" s="236"/>
      <c r="Z96" s="236"/>
      <c r="AA96" s="236"/>
    </row>
    <row r="97" s="4" customFormat="1" ht="15.75" customHeight="1">
      <c r="B97" s="525"/>
      <c r="D97" s="524"/>
      <c r="I97" s="236"/>
      <c r="J97" s="236"/>
      <c r="K97" s="236"/>
      <c r="L97" s="236"/>
      <c r="M97" s="236"/>
      <c r="N97" s="236"/>
      <c r="O97" s="236"/>
      <c r="P97" s="236"/>
      <c r="Q97" s="236"/>
      <c r="R97" s="236"/>
      <c r="S97" s="236"/>
      <c r="T97" s="236"/>
      <c r="U97" s="236"/>
      <c r="V97" s="236"/>
      <c r="W97" s="236"/>
      <c r="X97" s="236"/>
      <c r="Y97" s="236"/>
      <c r="Z97" s="236"/>
      <c r="AA97" s="236"/>
    </row>
    <row r="98" s="4" customFormat="1" ht="15.75" customHeight="1">
      <c r="B98" s="525"/>
      <c r="D98" s="524"/>
      <c r="I98" s="236"/>
      <c r="J98" s="236"/>
      <c r="K98" s="236"/>
      <c r="L98" s="236"/>
      <c r="M98" s="236"/>
      <c r="N98" s="236"/>
      <c r="O98" s="236"/>
      <c r="P98" s="236"/>
      <c r="Q98" s="236"/>
      <c r="R98" s="236"/>
      <c r="S98" s="236"/>
      <c r="T98" s="236"/>
      <c r="U98" s="236"/>
      <c r="V98" s="236"/>
      <c r="W98" s="236"/>
      <c r="X98" s="236"/>
      <c r="Y98" s="236"/>
      <c r="Z98" s="236"/>
      <c r="AA98" s="236"/>
    </row>
    <row r="99" s="4" customFormat="1" ht="15.75" customHeight="1">
      <c r="B99" s="525"/>
      <c r="D99" s="524"/>
      <c r="I99" s="236"/>
      <c r="J99" s="236"/>
      <c r="K99" s="236"/>
      <c r="L99" s="236"/>
      <c r="M99" s="236"/>
      <c r="N99" s="236"/>
      <c r="O99" s="236"/>
      <c r="P99" s="236"/>
      <c r="Q99" s="236"/>
      <c r="R99" s="236"/>
      <c r="S99" s="236"/>
      <c r="T99" s="236"/>
      <c r="U99" s="236"/>
      <c r="V99" s="236"/>
      <c r="W99" s="236"/>
      <c r="X99" s="236"/>
      <c r="Y99" s="236"/>
      <c r="Z99" s="236"/>
      <c r="AA99" s="236"/>
    </row>
    <row r="100" s="4" customFormat="1" ht="15.75" customHeight="1">
      <c r="B100" s="525"/>
      <c r="D100" s="524"/>
      <c r="I100" s="236"/>
      <c r="J100" s="236"/>
      <c r="K100" s="236"/>
      <c r="L100" s="236"/>
      <c r="M100" s="236"/>
      <c r="N100" s="236"/>
      <c r="O100" s="236"/>
      <c r="P100" s="236"/>
      <c r="Q100" s="236"/>
      <c r="R100" s="236"/>
      <c r="S100" s="236"/>
      <c r="T100" s="236"/>
      <c r="U100" s="236"/>
      <c r="V100" s="236"/>
      <c r="W100" s="236"/>
      <c r="X100" s="236"/>
      <c r="Y100" s="236"/>
      <c r="Z100" s="236"/>
      <c r="AA100" s="236"/>
    </row>
    <row r="101" s="4" customFormat="1" ht="15.75" customHeight="1">
      <c r="B101" s="525"/>
      <c r="D101" s="524"/>
      <c r="I101" s="236"/>
      <c r="J101" s="236"/>
      <c r="K101" s="236"/>
      <c r="L101" s="236"/>
      <c r="M101" s="236"/>
      <c r="N101" s="236"/>
      <c r="O101" s="236"/>
      <c r="P101" s="236"/>
      <c r="Q101" s="236"/>
      <c r="R101" s="236"/>
      <c r="S101" s="236"/>
      <c r="T101" s="236"/>
      <c r="U101" s="236"/>
      <c r="V101" s="236"/>
      <c r="W101" s="236"/>
      <c r="X101" s="236"/>
      <c r="Y101" s="236"/>
      <c r="Z101" s="236"/>
      <c r="AA101" s="236"/>
    </row>
    <row r="102" s="4" customFormat="1">
      <c r="B102" s="525"/>
      <c r="D102" s="524"/>
      <c r="I102" s="236"/>
      <c r="J102" s="236"/>
      <c r="K102" s="236"/>
      <c r="L102" s="236"/>
      <c r="M102" s="236"/>
      <c r="N102" s="236"/>
      <c r="O102" s="236"/>
      <c r="P102" s="236"/>
      <c r="Q102" s="236"/>
      <c r="R102" s="236"/>
      <c r="S102" s="236"/>
      <c r="T102" s="236"/>
      <c r="U102" s="236"/>
      <c r="V102" s="236"/>
      <c r="W102" s="236"/>
      <c r="X102" s="236"/>
      <c r="Y102" s="236"/>
      <c r="Z102" s="236"/>
      <c r="AA102" s="236"/>
    </row>
    <row r="103" s="4" customFormat="1">
      <c r="B103" s="525"/>
      <c r="D103" s="524"/>
      <c r="I103" s="236"/>
      <c r="J103" s="236"/>
      <c r="K103" s="236"/>
      <c r="L103" s="236"/>
      <c r="M103" s="236"/>
      <c r="N103" s="236"/>
      <c r="O103" s="236"/>
      <c r="P103" s="236"/>
      <c r="Q103" s="236"/>
      <c r="R103" s="236"/>
      <c r="S103" s="236"/>
      <c r="T103" s="236"/>
      <c r="U103" s="236"/>
      <c r="V103" s="236"/>
      <c r="W103" s="236"/>
      <c r="X103" s="236"/>
      <c r="Y103" s="236"/>
      <c r="Z103" s="236"/>
      <c r="AA103" s="236"/>
    </row>
    <row r="104" s="4" customFormat="1">
      <c r="B104" s="525"/>
      <c r="D104" s="524"/>
      <c r="I104" s="236"/>
      <c r="J104" s="236"/>
      <c r="K104" s="236"/>
      <c r="L104" s="236"/>
      <c r="M104" s="236"/>
      <c r="N104" s="236"/>
      <c r="O104" s="236"/>
      <c r="P104" s="236"/>
      <c r="Q104" s="236"/>
      <c r="R104" s="236"/>
      <c r="S104" s="236"/>
      <c r="T104" s="236"/>
      <c r="U104" s="236"/>
      <c r="V104" s="236"/>
      <c r="W104" s="236"/>
      <c r="X104" s="236"/>
      <c r="Y104" s="236"/>
      <c r="Z104" s="236"/>
      <c r="AA104" s="236"/>
    </row>
    <row r="105" s="4" customFormat="1">
      <c r="B105" s="525"/>
      <c r="D105" s="524"/>
      <c r="I105" s="236"/>
      <c r="J105" s="236"/>
      <c r="K105" s="236"/>
      <c r="L105" s="236"/>
      <c r="M105" s="236"/>
      <c r="N105" s="236"/>
      <c r="O105" s="236"/>
      <c r="P105" s="236"/>
      <c r="Q105" s="236"/>
      <c r="R105" s="236"/>
      <c r="S105" s="236"/>
      <c r="T105" s="236"/>
      <c r="U105" s="236"/>
      <c r="V105" s="236"/>
      <c r="W105" s="236"/>
      <c r="X105" s="236"/>
      <c r="Y105" s="236"/>
      <c r="Z105" s="236"/>
      <c r="AA105" s="236"/>
    </row>
    <row r="106" s="4" customFormat="1">
      <c r="B106" s="525"/>
      <c r="D106" s="524"/>
      <c r="I106" s="236"/>
      <c r="J106" s="236"/>
      <c r="K106" s="236"/>
      <c r="L106" s="236"/>
      <c r="M106" s="236"/>
      <c r="N106" s="236"/>
      <c r="O106" s="236"/>
      <c r="P106" s="236"/>
      <c r="Q106" s="236"/>
      <c r="R106" s="236"/>
      <c r="S106" s="236"/>
      <c r="T106" s="236"/>
      <c r="U106" s="236"/>
      <c r="V106" s="236"/>
      <c r="W106" s="236"/>
      <c r="X106" s="236"/>
      <c r="Y106" s="236"/>
      <c r="Z106" s="236"/>
      <c r="AA106" s="236"/>
    </row>
    <row r="107" s="4" customFormat="1">
      <c r="B107" s="525"/>
      <c r="D107" s="524"/>
      <c r="I107" s="236"/>
      <c r="J107" s="236"/>
      <c r="K107" s="236"/>
      <c r="L107" s="236"/>
      <c r="M107" s="236"/>
      <c r="N107" s="236"/>
      <c r="O107" s="236"/>
      <c r="P107" s="236"/>
      <c r="Q107" s="236"/>
      <c r="R107" s="236"/>
      <c r="S107" s="236"/>
      <c r="T107" s="236"/>
      <c r="U107" s="236"/>
      <c r="V107" s="236"/>
      <c r="W107" s="236"/>
      <c r="X107" s="236"/>
      <c r="Y107" s="236"/>
      <c r="Z107" s="236"/>
      <c r="AA107" s="236"/>
    </row>
    <row r="108" s="4" customFormat="1">
      <c r="B108" s="525"/>
      <c r="D108" s="524"/>
      <c r="I108" s="236"/>
      <c r="J108" s="236"/>
      <c r="K108" s="236"/>
      <c r="L108" s="236"/>
      <c r="M108" s="236"/>
      <c r="N108" s="236"/>
      <c r="O108" s="236"/>
      <c r="P108" s="236"/>
      <c r="Q108" s="236"/>
      <c r="R108" s="236"/>
      <c r="S108" s="236"/>
      <c r="T108" s="236"/>
      <c r="U108" s="236"/>
      <c r="V108" s="236"/>
      <c r="W108" s="236"/>
      <c r="X108" s="236"/>
      <c r="Y108" s="236"/>
      <c r="Z108" s="236"/>
      <c r="AA108" s="236"/>
    </row>
    <row r="109" s="4" customFormat="1">
      <c r="B109" s="525"/>
      <c r="D109" s="524"/>
      <c r="I109" s="236"/>
      <c r="J109" s="236"/>
      <c r="K109" s="236"/>
      <c r="L109" s="236"/>
      <c r="M109" s="236"/>
      <c r="N109" s="236"/>
      <c r="O109" s="236"/>
      <c r="P109" s="236"/>
      <c r="Q109" s="236"/>
      <c r="R109" s="236"/>
      <c r="S109" s="236"/>
      <c r="T109" s="236"/>
      <c r="U109" s="236"/>
      <c r="V109" s="236"/>
      <c r="W109" s="236"/>
      <c r="X109" s="236"/>
      <c r="Y109" s="236"/>
      <c r="Z109" s="236"/>
      <c r="AA109" s="236"/>
    </row>
    <row r="110" s="4" customFormat="1">
      <c r="B110" s="525"/>
      <c r="D110" s="524"/>
      <c r="I110" s="236"/>
      <c r="J110" s="236"/>
      <c r="K110" s="236"/>
      <c r="L110" s="236"/>
      <c r="M110" s="236"/>
      <c r="N110" s="236"/>
      <c r="O110" s="236"/>
      <c r="P110" s="236"/>
      <c r="Q110" s="236"/>
      <c r="R110" s="236"/>
      <c r="S110" s="236"/>
      <c r="T110" s="236"/>
      <c r="U110" s="236"/>
      <c r="V110" s="236"/>
      <c r="W110" s="236"/>
      <c r="X110" s="236"/>
      <c r="Y110" s="236"/>
      <c r="Z110" s="236"/>
      <c r="AA110" s="236"/>
    </row>
    <row r="111" s="4" customFormat="1">
      <c r="B111" s="525"/>
      <c r="D111" s="524"/>
      <c r="I111" s="236"/>
      <c r="J111" s="236"/>
      <c r="K111" s="236"/>
      <c r="L111" s="236"/>
      <c r="M111" s="236"/>
      <c r="N111" s="236"/>
      <c r="O111" s="236"/>
      <c r="P111" s="236"/>
      <c r="Q111" s="236"/>
      <c r="R111" s="236"/>
      <c r="S111" s="236"/>
      <c r="T111" s="236"/>
      <c r="U111" s="236"/>
      <c r="V111" s="236"/>
      <c r="W111" s="236"/>
      <c r="X111" s="236"/>
      <c r="Y111" s="236"/>
      <c r="Z111" s="236"/>
      <c r="AA111" s="236"/>
    </row>
    <row r="112" s="4" customFormat="1">
      <c r="B112" s="526"/>
      <c r="D112" s="524"/>
      <c r="I112" s="236"/>
      <c r="J112" s="236"/>
      <c r="K112" s="236"/>
      <c r="L112" s="236"/>
      <c r="M112" s="236"/>
      <c r="N112" s="236"/>
      <c r="O112" s="236"/>
      <c r="P112" s="236"/>
      <c r="Q112" s="236"/>
      <c r="R112" s="236"/>
      <c r="S112" s="236"/>
      <c r="T112" s="236"/>
      <c r="U112" s="236"/>
      <c r="V112" s="236"/>
      <c r="W112" s="236"/>
      <c r="X112" s="236"/>
      <c r="Y112" s="236"/>
      <c r="Z112" s="236"/>
      <c r="AA112" s="236"/>
    </row>
    <row r="113" s="4" customFormat="1">
      <c r="B113" s="526"/>
      <c r="D113" s="524"/>
      <c r="I113" s="236"/>
      <c r="J113" s="236"/>
      <c r="K113" s="236"/>
      <c r="L113" s="236"/>
      <c r="M113" s="236"/>
      <c r="N113" s="236"/>
      <c r="O113" s="236"/>
      <c r="P113" s="236"/>
      <c r="Q113" s="236"/>
      <c r="R113" s="236"/>
      <c r="S113" s="236"/>
      <c r="T113" s="236"/>
      <c r="U113" s="236"/>
      <c r="V113" s="236"/>
      <c r="W113" s="236"/>
      <c r="X113" s="236"/>
      <c r="Y113" s="236"/>
      <c r="Z113" s="236"/>
      <c r="AA113" s="236"/>
    </row>
    <row r="114" s="4" customFormat="1">
      <c r="B114" s="526"/>
      <c r="D114" s="524"/>
      <c r="I114" s="236"/>
      <c r="J114" s="236"/>
      <c r="K114" s="236"/>
      <c r="L114" s="236"/>
      <c r="M114" s="236"/>
      <c r="N114" s="236"/>
      <c r="O114" s="236"/>
      <c r="P114" s="236"/>
      <c r="Q114" s="236"/>
      <c r="R114" s="236"/>
      <c r="S114" s="236"/>
      <c r="T114" s="236"/>
      <c r="U114" s="236"/>
      <c r="V114" s="236"/>
      <c r="W114" s="236"/>
      <c r="X114" s="236"/>
      <c r="Y114" s="236"/>
      <c r="Z114" s="236"/>
      <c r="AA114" s="236"/>
    </row>
    <row r="115" s="4" customFormat="1">
      <c r="B115" s="526"/>
      <c r="D115" s="524"/>
      <c r="I115" s="236"/>
      <c r="J115" s="236"/>
      <c r="K115" s="236"/>
      <c r="L115" s="236"/>
      <c r="M115" s="236"/>
      <c r="N115" s="236"/>
      <c r="O115" s="236"/>
      <c r="P115" s="236"/>
      <c r="Q115" s="236"/>
      <c r="R115" s="236"/>
      <c r="S115" s="236"/>
      <c r="T115" s="236"/>
      <c r="U115" s="236"/>
      <c r="V115" s="236"/>
      <c r="W115" s="236"/>
      <c r="X115" s="236"/>
      <c r="Y115" s="236"/>
      <c r="Z115" s="236"/>
      <c r="AA115" s="236"/>
    </row>
    <row r="116" s="4" customFormat="1">
      <c r="B116" s="526"/>
      <c r="D116" s="524"/>
      <c r="I116" s="236"/>
      <c r="J116" s="236"/>
      <c r="K116" s="236"/>
      <c r="L116" s="236"/>
      <c r="M116" s="236"/>
      <c r="N116" s="236"/>
      <c r="O116" s="236"/>
      <c r="P116" s="236"/>
      <c r="Q116" s="236"/>
      <c r="R116" s="236"/>
      <c r="S116" s="236"/>
      <c r="T116" s="236"/>
      <c r="U116" s="236"/>
      <c r="V116" s="236"/>
      <c r="W116" s="236"/>
      <c r="X116" s="236"/>
      <c r="Y116" s="236"/>
      <c r="Z116" s="236"/>
      <c r="AA116" s="236"/>
    </row>
    <row r="117" s="4" customFormat="1">
      <c r="B117" s="526"/>
      <c r="D117" s="522"/>
      <c r="I117" s="236"/>
      <c r="J117" s="236"/>
      <c r="K117" s="236"/>
      <c r="L117" s="236"/>
      <c r="M117" s="236"/>
      <c r="N117" s="236"/>
      <c r="O117" s="236"/>
      <c r="P117" s="236"/>
      <c r="Q117" s="236"/>
      <c r="R117" s="236"/>
      <c r="S117" s="236"/>
      <c r="T117" s="236"/>
      <c r="U117" s="236"/>
      <c r="V117" s="236"/>
      <c r="W117" s="236"/>
      <c r="X117" s="236"/>
      <c r="Y117" s="236"/>
      <c r="Z117" s="236"/>
      <c r="AA117" s="236"/>
    </row>
    <row r="118" s="4" customFormat="1">
      <c r="B118" s="526"/>
      <c r="D118" s="522"/>
      <c r="I118" s="236"/>
      <c r="J118" s="236"/>
      <c r="K118" s="236"/>
      <c r="L118" s="236"/>
      <c r="M118" s="236"/>
      <c r="N118" s="236"/>
      <c r="O118" s="236"/>
      <c r="P118" s="236"/>
      <c r="Q118" s="236"/>
      <c r="R118" s="236"/>
      <c r="S118" s="236"/>
      <c r="T118" s="236"/>
      <c r="U118" s="236"/>
      <c r="V118" s="236"/>
      <c r="W118" s="236"/>
      <c r="X118" s="236"/>
      <c r="Y118" s="236"/>
      <c r="Z118" s="236"/>
      <c r="AA118" s="236"/>
    </row>
    <row r="119" s="4" customFormat="1">
      <c r="B119" s="526"/>
      <c r="D119" s="522"/>
      <c r="I119" s="236"/>
      <c r="J119" s="236"/>
      <c r="K119" s="236"/>
      <c r="L119" s="236"/>
      <c r="M119" s="236"/>
      <c r="N119" s="236"/>
      <c r="O119" s="236"/>
      <c r="P119" s="236"/>
      <c r="Q119" s="236"/>
      <c r="R119" s="236"/>
      <c r="S119" s="236"/>
      <c r="T119" s="236"/>
      <c r="U119" s="236"/>
      <c r="V119" s="236"/>
      <c r="W119" s="236"/>
      <c r="X119" s="236"/>
      <c r="Y119" s="236"/>
      <c r="Z119" s="236"/>
      <c r="AA119" s="236"/>
    </row>
    <row r="120" s="4" customFormat="1">
      <c r="B120" s="526"/>
      <c r="D120" s="522"/>
      <c r="I120" s="236"/>
      <c r="J120" s="236"/>
      <c r="K120" s="236"/>
      <c r="L120" s="236"/>
      <c r="M120" s="236"/>
      <c r="N120" s="236"/>
      <c r="O120" s="236"/>
      <c r="P120" s="236"/>
      <c r="Q120" s="236"/>
      <c r="R120" s="236"/>
      <c r="S120" s="236"/>
      <c r="T120" s="236"/>
      <c r="U120" s="236"/>
      <c r="V120" s="236"/>
      <c r="W120" s="236"/>
      <c r="X120" s="236"/>
      <c r="Y120" s="236"/>
      <c r="Z120" s="236"/>
      <c r="AA120" s="236"/>
    </row>
    <row r="121" s="4" customFormat="1">
      <c r="B121" s="526"/>
      <c r="D121" s="522"/>
      <c r="I121" s="236"/>
      <c r="J121" s="236"/>
      <c r="K121" s="236"/>
      <c r="L121" s="236"/>
      <c r="M121" s="236"/>
      <c r="N121" s="236"/>
      <c r="O121" s="236"/>
      <c r="P121" s="236"/>
      <c r="Q121" s="236"/>
      <c r="R121" s="236"/>
      <c r="S121" s="236"/>
      <c r="T121" s="236"/>
      <c r="U121" s="236"/>
      <c r="V121" s="236"/>
      <c r="W121" s="236"/>
      <c r="X121" s="236"/>
      <c r="Y121" s="236"/>
      <c r="Z121" s="236"/>
      <c r="AA121" s="236"/>
    </row>
    <row r="122" s="4" customFormat="1">
      <c r="B122" s="526"/>
      <c r="D122" s="522"/>
      <c r="I122" s="236"/>
      <c r="J122" s="236"/>
      <c r="K122" s="236"/>
      <c r="L122" s="236"/>
      <c r="M122" s="236"/>
      <c r="N122" s="236"/>
      <c r="O122" s="236"/>
      <c r="P122" s="236"/>
      <c r="Q122" s="236"/>
      <c r="R122" s="236"/>
      <c r="S122" s="236"/>
      <c r="T122" s="236"/>
      <c r="U122" s="236"/>
      <c r="V122" s="236"/>
      <c r="W122" s="236"/>
      <c r="X122" s="236"/>
      <c r="Y122" s="236"/>
      <c r="Z122" s="236"/>
      <c r="AA122" s="236"/>
    </row>
    <row r="123" s="4" customFormat="1">
      <c r="B123" s="526"/>
      <c r="D123" s="522"/>
      <c r="I123" s="236"/>
      <c r="J123" s="236"/>
      <c r="K123" s="236"/>
      <c r="L123" s="236"/>
      <c r="M123" s="236"/>
      <c r="N123" s="236"/>
      <c r="O123" s="236"/>
      <c r="P123" s="236"/>
      <c r="Q123" s="236"/>
      <c r="R123" s="236"/>
      <c r="S123" s="236"/>
      <c r="T123" s="236"/>
      <c r="U123" s="236"/>
      <c r="V123" s="236"/>
      <c r="W123" s="236"/>
      <c r="X123" s="236"/>
      <c r="Y123" s="236"/>
      <c r="Z123" s="236"/>
      <c r="AA123" s="236"/>
    </row>
    <row r="124" s="4" customFormat="1">
      <c r="B124" s="526"/>
      <c r="D124" s="522"/>
      <c r="I124" s="236"/>
      <c r="J124" s="236"/>
      <c r="K124" s="236"/>
      <c r="L124" s="236"/>
      <c r="M124" s="236"/>
      <c r="N124" s="236"/>
      <c r="O124" s="236"/>
      <c r="P124" s="236"/>
      <c r="Q124" s="236"/>
      <c r="R124" s="236"/>
      <c r="S124" s="236"/>
      <c r="T124" s="236"/>
      <c r="U124" s="236"/>
      <c r="V124" s="236"/>
      <c r="W124" s="236"/>
      <c r="X124" s="236"/>
      <c r="Y124" s="236"/>
      <c r="Z124" s="236"/>
      <c r="AA124" s="236"/>
    </row>
    <row r="125" s="4" customFormat="1">
      <c r="B125" s="526"/>
      <c r="D125" s="522"/>
      <c r="I125" s="236"/>
      <c r="J125" s="236"/>
      <c r="K125" s="236"/>
      <c r="L125" s="236"/>
      <c r="M125" s="236"/>
      <c r="N125" s="236"/>
      <c r="O125" s="236"/>
      <c r="P125" s="236"/>
      <c r="Q125" s="236"/>
      <c r="R125" s="236"/>
      <c r="S125" s="236"/>
      <c r="T125" s="236"/>
      <c r="U125" s="236"/>
      <c r="V125" s="236"/>
      <c r="W125" s="236"/>
      <c r="X125" s="236"/>
      <c r="Y125" s="236"/>
      <c r="Z125" s="236"/>
      <c r="AA125" s="236"/>
    </row>
    <row r="126" s="4" customFormat="1">
      <c r="B126" s="526"/>
      <c r="D126" s="522"/>
      <c r="I126" s="236"/>
      <c r="J126" s="236"/>
      <c r="K126" s="236"/>
      <c r="L126" s="236"/>
      <c r="M126" s="236"/>
      <c r="N126" s="236"/>
      <c r="O126" s="236"/>
      <c r="P126" s="236"/>
      <c r="Q126" s="236"/>
      <c r="R126" s="236"/>
      <c r="S126" s="236"/>
      <c r="T126" s="236"/>
      <c r="U126" s="236"/>
      <c r="V126" s="236"/>
      <c r="W126" s="236"/>
      <c r="X126" s="236"/>
      <c r="Y126" s="236"/>
      <c r="Z126" s="236"/>
      <c r="AA126" s="236"/>
    </row>
    <row r="127" s="4" customFormat="1">
      <c r="B127" s="526"/>
      <c r="D127" s="522"/>
      <c r="I127" s="236"/>
      <c r="J127" s="236"/>
      <c r="K127" s="236"/>
      <c r="L127" s="236"/>
      <c r="M127" s="236"/>
      <c r="N127" s="236"/>
      <c r="O127" s="236"/>
      <c r="P127" s="236"/>
      <c r="Q127" s="236"/>
      <c r="R127" s="236"/>
      <c r="S127" s="236"/>
      <c r="T127" s="236"/>
      <c r="U127" s="236"/>
      <c r="V127" s="236"/>
      <c r="W127" s="236"/>
      <c r="X127" s="236"/>
      <c r="Y127" s="236"/>
      <c r="Z127" s="236"/>
      <c r="AA127" s="236"/>
    </row>
    <row r="128" s="4" customFormat="1">
      <c r="B128" s="526"/>
      <c r="D128" s="522"/>
      <c r="I128" s="236"/>
      <c r="J128" s="236"/>
      <c r="K128" s="236"/>
      <c r="L128" s="236"/>
      <c r="M128" s="236"/>
      <c r="N128" s="236"/>
      <c r="O128" s="236"/>
      <c r="P128" s="236"/>
      <c r="Q128" s="236"/>
      <c r="R128" s="236"/>
      <c r="S128" s="236"/>
      <c r="T128" s="236"/>
      <c r="U128" s="236"/>
      <c r="V128" s="236"/>
      <c r="W128" s="236"/>
      <c r="X128" s="236"/>
      <c r="Y128" s="236"/>
      <c r="Z128" s="236"/>
      <c r="AA128" s="236"/>
    </row>
    <row r="129" s="4" customFormat="1">
      <c r="B129" s="526"/>
      <c r="D129" s="522"/>
      <c r="I129" s="236"/>
      <c r="J129" s="236"/>
      <c r="K129" s="236"/>
      <c r="L129" s="236"/>
      <c r="M129" s="236"/>
      <c r="N129" s="236"/>
      <c r="O129" s="236"/>
      <c r="P129" s="236"/>
      <c r="Q129" s="236"/>
      <c r="R129" s="236"/>
      <c r="S129" s="236"/>
      <c r="T129" s="236"/>
      <c r="U129" s="236"/>
      <c r="V129" s="236"/>
      <c r="W129" s="236"/>
      <c r="X129" s="236"/>
      <c r="Y129" s="236"/>
      <c r="Z129" s="236"/>
      <c r="AA129" s="236"/>
    </row>
    <row r="130" s="4" customFormat="1">
      <c r="B130" s="526"/>
      <c r="D130" s="522"/>
      <c r="I130" s="236"/>
      <c r="J130" s="236"/>
      <c r="K130" s="236"/>
      <c r="L130" s="236"/>
      <c r="M130" s="236"/>
      <c r="N130" s="236"/>
      <c r="O130" s="236"/>
      <c r="P130" s="236"/>
      <c r="Q130" s="236"/>
      <c r="R130" s="236"/>
      <c r="S130" s="236"/>
      <c r="T130" s="236"/>
      <c r="U130" s="236"/>
      <c r="V130" s="236"/>
      <c r="W130" s="236"/>
      <c r="X130" s="236"/>
      <c r="Y130" s="236"/>
      <c r="Z130" s="236"/>
      <c r="AA130" s="236"/>
    </row>
    <row r="131">
      <c r="B131" s="527"/>
      <c r="D131" s="523"/>
    </row>
    <row r="132">
      <c r="B132" s="527"/>
    </row>
    <row r="133">
      <c r="B133" s="527"/>
    </row>
    <row r="134">
      <c r="B134" s="527"/>
    </row>
    <row r="135">
      <c r="B135" s="527"/>
    </row>
    <row r="136">
      <c r="B136" s="527"/>
    </row>
    <row r="137">
      <c r="B137" s="527"/>
    </row>
    <row r="138">
      <c r="B138" s="527"/>
    </row>
    <row r="139">
      <c r="B139" s="527"/>
    </row>
    <row r="140">
      <c r="B140" s="527"/>
    </row>
    <row r="141">
      <c r="B141" s="527"/>
    </row>
    <row r="142">
      <c r="B142" s="527"/>
    </row>
    <row r="143">
      <c r="B143" s="527"/>
    </row>
    <row r="144">
      <c r="B144" s="527"/>
    </row>
    <row r="145">
      <c r="B145" s="527"/>
    </row>
    <row r="146">
      <c r="B146" s="527"/>
    </row>
    <row r="147">
      <c r="B147" s="527"/>
    </row>
    <row r="148">
      <c r="B148" s="527"/>
    </row>
    <row r="149">
      <c r="B149" s="527"/>
    </row>
    <row r="150">
      <c r="B150" s="527"/>
    </row>
    <row r="151">
      <c r="B151" s="527"/>
    </row>
    <row r="152">
      <c r="B152" s="527"/>
    </row>
    <row r="153">
      <c r="B153" s="527"/>
    </row>
  </sheetData>
  <sheetProtection password="DD2A" sheet="1" objects="1" scenarios="1"/>
  <mergeCells count="3">
    <mergeCell ref="B62:F62"/>
    <mergeCell ref="B5:E5"/>
    <mergeCell ref="B4:E4"/>
  </mergeCells>
  <phoneticPr fontId="0" type="noConversion"/>
  <printOptions horizontalCentered="1" verticalCentered="1"/>
  <pageMargins left="0.25" right="0.25" top="0.25" bottom="0.25" header="0" footer="0"/>
  <pageSetup scale="57" fitToWidth="1" fitToHeight="1" orientation="landscape" r:id="rId1"/>
  <headerFooter alignWithMargins="0">
    <oddHeader/>
    <oddFooter/>
  </headerFooter>
  <rowBreaks count="1" manualBreakCount="1">
    <brk id="38" max="16383" man="1"/>
  </rowBreaks>
  <colBreaks count="1" manualBreakCount="1">
    <brk id="15" max="1048575" man="1"/>
  </colBreak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pageSetUpPr fitToPage="1"/>
  </sheetPr>
  <dimension ref="A1:V64"/>
  <sheetViews>
    <sheetView showGridLines="0" workbookViewId="0"/>
  </sheetViews>
  <sheetFormatPr defaultRowHeight="12.75"/>
  <cols>
    <col min="1" max="1" width="1.7109375" style="2" customWidth="1"/>
    <col min="2" max="2" width="8.7109375" customWidth="1"/>
    <col min="3" max="4" width="6.7109375" customWidth="1"/>
    <col min="5" max="6" width="3.7109375" customWidth="1"/>
    <col min="7" max="9" width="10.7109375" customWidth="1"/>
    <col min="10" max="11" width="3.7109375" customWidth="1"/>
    <col min="12" max="12" width="13.7109375" customWidth="1"/>
    <col min="13" max="13" width="13.7109375" style="110" customWidth="1"/>
    <col min="14" max="14" width="10.7109375" customWidth="1"/>
    <col min="15" max="16" width="3.7109375" customWidth="1"/>
    <col min="17" max="17" width="13.7109375" customWidth="1"/>
    <col min="18" max="18" width="13.7109375" style="110" customWidth="1"/>
    <col min="19" max="19" width="10.7109375" customWidth="1"/>
    <col min="20" max="20" width="3.7109375" customWidth="1"/>
    <col min="21" max="21" width="2.7109375" customWidth="1"/>
    <col min="22" max="24" width="7" style="237" customWidth="1"/>
    <col min="25" max="38" width="9.140625" style="237" customWidth="1"/>
  </cols>
  <sheetData>
    <row r="1" ht="26.25" customHeight="1">
      <c r="B1" s="20" t="s">
        <v>139</v>
      </c>
      <c r="C1" s="12"/>
      <c r="D1" s="12"/>
      <c r="E1" s="12"/>
      <c r="F1" s="12"/>
      <c r="G1" s="12"/>
      <c r="H1" s="12"/>
      <c r="I1" s="104"/>
      <c r="J1" s="12"/>
      <c r="K1" s="12"/>
      <c r="L1" s="12"/>
      <c r="M1" s="13"/>
      <c r="N1" s="51"/>
      <c r="O1" s="2"/>
      <c r="P1" s="2"/>
      <c r="Q1" s="2"/>
      <c r="R1" s="22"/>
      <c r="S1" s="51"/>
      <c r="T1" s="2"/>
      <c r="U1" s="2"/>
      <c r="V1" s="237"/>
    </row>
    <row r="2" ht="21.75" customHeight="1">
      <c r="B2" s="947" t="s">
        <v>258</v>
      </c>
      <c r="C2" s="947"/>
      <c r="D2" s="947"/>
      <c r="E2" s="947"/>
      <c r="F2" s="947"/>
      <c r="G2" s="947"/>
      <c r="H2" s="947"/>
      <c r="I2" s="947"/>
      <c r="J2" s="947"/>
      <c r="K2" s="947"/>
      <c r="L2" s="947"/>
      <c r="M2" s="947"/>
      <c r="N2" s="947"/>
      <c r="O2" s="947"/>
      <c r="P2" s="947"/>
      <c r="Q2" s="947"/>
      <c r="R2" s="947"/>
      <c r="S2" s="947"/>
      <c r="T2" s="2"/>
      <c r="U2" s="2"/>
    </row>
    <row r="3" ht="19.5" customHeight="1">
      <c r="A3"/>
      <c r="B3" s="115" t="s">
        <v>259</v>
      </c>
      <c r="C3" s="115"/>
      <c r="D3" s="115"/>
      <c r="E3" s="115"/>
      <c r="F3" s="115"/>
      <c r="G3" s="115"/>
      <c r="H3" s="115"/>
      <c r="I3" s="115"/>
      <c r="J3" s="115"/>
      <c r="K3" s="115"/>
      <c r="L3" s="115"/>
      <c r="M3" s="115"/>
      <c r="N3" s="115"/>
      <c r="O3" s="115"/>
      <c r="P3" s="115"/>
      <c r="Q3" s="115"/>
      <c r="R3" s="115"/>
      <c r="S3" s="115"/>
      <c r="T3" s="2"/>
      <c r="U3" s="2"/>
    </row>
    <row r="4" ht="18.75" customHeight="1">
      <c r="A4"/>
      <c r="B4" s="948" t="s">
        <v>260</v>
      </c>
      <c r="C4" s="948"/>
      <c r="D4" s="948"/>
      <c r="E4" s="948"/>
      <c r="F4" s="948"/>
      <c r="G4" s="948"/>
      <c r="H4" s="948"/>
      <c r="I4" s="948"/>
      <c r="J4" s="948"/>
      <c r="K4" s="948"/>
      <c r="L4" s="948"/>
      <c r="M4" s="948"/>
      <c r="N4" s="948"/>
      <c r="O4" s="948"/>
      <c r="P4" s="948"/>
      <c r="Q4" s="131"/>
      <c r="R4" s="203"/>
      <c r="S4" s="131"/>
      <c r="T4" s="223"/>
      <c r="U4" s="2"/>
    </row>
    <row r="5" ht="12" customHeight="1">
      <c r="A5"/>
      <c r="B5" s="129"/>
      <c r="D5" s="13"/>
      <c r="E5" s="13"/>
      <c r="F5" s="2"/>
      <c r="G5" s="2"/>
      <c r="H5" s="2"/>
      <c r="I5" s="2"/>
      <c r="J5" s="2"/>
      <c r="K5" s="2"/>
      <c r="L5" s="2"/>
      <c r="M5" s="2"/>
      <c r="N5" s="9"/>
      <c r="O5" s="2"/>
      <c r="P5" s="2"/>
      <c r="Q5" s="2"/>
      <c r="R5" s="2"/>
      <c r="S5" s="2"/>
      <c r="T5" s="2"/>
      <c r="U5" s="2"/>
    </row>
    <row r="6" ht="17.1" customHeight="1">
      <c r="B6" s="702" t="s">
        <v>261</v>
      </c>
      <c r="C6" s="949"/>
      <c r="D6" s="949"/>
      <c r="E6" s="949"/>
      <c r="F6" s="949"/>
      <c r="G6" s="949"/>
      <c r="H6" s="949"/>
      <c r="I6" s="949"/>
      <c r="J6" s="949"/>
      <c r="K6" s="949"/>
      <c r="L6" s="949"/>
      <c r="M6" s="949"/>
      <c r="N6" s="949"/>
      <c r="O6" s="949"/>
      <c r="P6" s="949"/>
      <c r="Q6" s="949"/>
      <c r="R6" s="949"/>
      <c r="S6" s="949"/>
      <c r="T6" s="950"/>
      <c r="U6" s="2"/>
    </row>
    <row r="7">
      <c r="B7" s="2"/>
      <c r="C7" s="2"/>
      <c r="D7" s="2"/>
      <c r="E7" s="2"/>
      <c r="F7" s="951" t="s">
        <v>22</v>
      </c>
      <c r="G7" s="951"/>
      <c r="H7" s="951"/>
      <c r="I7" s="951"/>
      <c r="J7" s="951"/>
      <c r="K7" s="951" t="s">
        <v>9</v>
      </c>
      <c r="L7" s="951"/>
      <c r="M7" s="951"/>
      <c r="N7" s="951"/>
      <c r="O7" s="951"/>
      <c r="P7" s="951" t="s">
        <v>10</v>
      </c>
      <c r="Q7" s="951"/>
      <c r="R7" s="951"/>
      <c r="S7" s="951"/>
      <c r="T7" s="951"/>
      <c r="U7" s="2"/>
    </row>
    <row r="8" ht="20.1" customHeight="1">
      <c r="B8" s="2"/>
      <c r="C8" s="2"/>
      <c r="D8" s="2"/>
      <c r="E8" s="2"/>
      <c r="F8" s="951"/>
      <c r="G8" s="951"/>
      <c r="H8" s="951"/>
      <c r="I8" s="951"/>
      <c r="J8" s="951"/>
      <c r="K8" s="951"/>
      <c r="L8" s="951"/>
      <c r="M8" s="951"/>
      <c r="N8" s="951"/>
      <c r="O8" s="951"/>
      <c r="P8" s="951"/>
      <c r="Q8" s="951"/>
      <c r="R8" s="951"/>
      <c r="S8" s="951"/>
      <c r="T8" s="951"/>
      <c r="U8" s="2"/>
    </row>
    <row r="9" ht="20.1" customHeight="1">
      <c r="B9" s="2"/>
      <c r="C9" s="2"/>
      <c r="D9" s="2"/>
      <c r="E9" s="2"/>
      <c r="F9" s="2"/>
      <c r="G9" s="22" t="s">
        <v>25</v>
      </c>
      <c r="H9" s="22" t="s">
        <v>15</v>
      </c>
      <c r="I9" s="595" t="s">
        <v>100</v>
      </c>
      <c r="J9" s="3"/>
      <c r="K9" s="3"/>
      <c r="L9" s="22" t="s">
        <v>25</v>
      </c>
      <c r="M9" s="22" t="s">
        <v>15</v>
      </c>
      <c r="N9" s="595" t="s">
        <v>101</v>
      </c>
      <c r="O9" s="2"/>
      <c r="P9" s="2"/>
      <c r="Q9" s="22" t="s">
        <v>25</v>
      </c>
      <c r="R9" s="22" t="s">
        <v>15</v>
      </c>
      <c r="S9" s="595" t="s">
        <v>102</v>
      </c>
      <c r="T9" s="2"/>
      <c r="U9" s="2"/>
    </row>
    <row r="10" ht="15" customHeight="1">
      <c r="B10" s="2"/>
      <c r="C10" s="17"/>
      <c r="D10" s="17"/>
      <c r="E10" s="17"/>
      <c r="F10" s="165"/>
      <c r="G10" s="164"/>
      <c r="H10" s="166"/>
      <c r="I10" s="176"/>
      <c r="J10" s="7"/>
      <c r="K10" s="165"/>
      <c r="L10" s="164"/>
      <c r="M10" s="168"/>
      <c r="N10" s="176"/>
      <c r="O10" s="7"/>
      <c r="P10" s="142"/>
      <c r="Q10" s="187"/>
      <c r="R10" s="168"/>
      <c r="S10" s="176"/>
      <c r="T10" s="7"/>
      <c r="U10" s="2"/>
    </row>
    <row r="11" ht="20.1" customHeight="1">
      <c r="B11" s="2"/>
      <c r="C11" s="180"/>
      <c r="D11" s="16" t="s">
        <v>42</v>
      </c>
      <c r="E11" s="180"/>
      <c r="F11" s="164"/>
      <c r="G11" s="193">
        <v>85.16617790811339198435972630</v>
      </c>
      <c r="H11" s="193">
        <v>79.68257606142210508222082164</v>
      </c>
      <c r="I11" s="193">
        <v>106.88180794062724026051846574</v>
      </c>
      <c r="J11" s="194"/>
      <c r="K11" s="194"/>
      <c r="L11" s="195">
        <v>250.6255380200860832137733142</v>
      </c>
      <c r="M11" s="195">
        <v>312.40603868555403753505428918</v>
      </c>
      <c r="N11" s="193">
        <v>80.22429370270532308050226263</v>
      </c>
      <c r="O11" s="194"/>
      <c r="P11" s="193"/>
      <c r="Q11" s="195">
        <v>213.44819159335288367546432063</v>
      </c>
      <c r="R11" s="195">
        <v>248.93317939609236234458259325</v>
      </c>
      <c r="S11" s="193">
        <v>85.74517551705021706787886790</v>
      </c>
      <c r="T11" s="141"/>
      <c r="U11" s="2"/>
    </row>
    <row r="12" ht="15" customHeight="1">
      <c r="B12" s="2"/>
      <c r="C12" s="17"/>
      <c r="D12" s="17"/>
      <c r="E12" s="17"/>
      <c r="F12" s="165"/>
      <c r="G12" s="193"/>
      <c r="H12" s="193"/>
      <c r="I12" s="193"/>
      <c r="J12" s="194"/>
      <c r="K12" s="194"/>
      <c r="L12" s="195"/>
      <c r="M12" s="195"/>
      <c r="N12" s="193"/>
      <c r="O12" s="194"/>
      <c r="P12" s="193"/>
      <c r="Q12" s="195"/>
      <c r="R12" s="195"/>
      <c r="S12" s="193"/>
      <c r="T12" s="7"/>
      <c r="U12" s="2"/>
    </row>
    <row r="13" ht="20.1" customHeight="1">
      <c r="B13" s="111"/>
      <c r="C13" s="188"/>
      <c r="D13" s="189" t="s">
        <v>60</v>
      </c>
      <c r="E13" s="188"/>
      <c r="F13" s="169"/>
      <c r="G13" s="196">
        <v>67.588210875882108758821087590</v>
      </c>
      <c r="H13" s="196">
        <v>75.925934937589722377673422710</v>
      </c>
      <c r="I13" s="196">
        <v>89.01860863674430817947200043</v>
      </c>
      <c r="J13" s="197"/>
      <c r="K13" s="197"/>
      <c r="L13" s="198">
        <v>194.69180690332882938213978627</v>
      </c>
      <c r="M13" s="198">
        <v>230.8933336537968517663949136</v>
      </c>
      <c r="N13" s="196">
        <v>84.32110352534090239789571181</v>
      </c>
      <c r="O13" s="197"/>
      <c r="P13" s="196"/>
      <c r="Q13" s="198">
        <v>131.58870900788709007887090079</v>
      </c>
      <c r="R13" s="198">
        <v>175.30792228521375215941993722</v>
      </c>
      <c r="S13" s="196">
        <v>75.061473145407225860973688840</v>
      </c>
      <c r="T13" s="170"/>
      <c r="U13" s="2"/>
    </row>
    <row r="14" ht="15" customHeight="1">
      <c r="B14" s="2"/>
      <c r="C14" s="180"/>
      <c r="D14" s="16"/>
      <c r="E14" s="16"/>
      <c r="F14" s="137"/>
      <c r="G14" s="193"/>
      <c r="H14" s="193"/>
      <c r="I14" s="193"/>
      <c r="J14" s="194"/>
      <c r="K14" s="194"/>
      <c r="L14" s="195"/>
      <c r="M14" s="195"/>
      <c r="N14" s="193"/>
      <c r="O14" s="194"/>
      <c r="P14" s="193"/>
      <c r="Q14" s="195"/>
      <c r="R14" s="195"/>
      <c r="S14" s="193"/>
      <c r="T14" s="7"/>
      <c r="U14" s="2"/>
    </row>
    <row r="15" ht="20.1" customHeight="1">
      <c r="B15" s="2"/>
      <c r="C15" s="180"/>
      <c r="D15" s="16" t="s">
        <v>44</v>
      </c>
      <c r="E15" s="180"/>
      <c r="F15" s="137"/>
      <c r="G15" s="193">
        <v>75.609354413702239789196310940</v>
      </c>
      <c r="H15" s="193">
        <v>78.623831956135608927330295780</v>
      </c>
      <c r="I15" s="193">
        <v>96.16594934712015548868510267</v>
      </c>
      <c r="J15" s="194"/>
      <c r="K15" s="194"/>
      <c r="L15" s="195">
        <v>192.69440209104770202570246134</v>
      </c>
      <c r="M15" s="195">
        <v>228.10043512425105588841960513</v>
      </c>
      <c r="N15" s="193">
        <v>84.47787571561757409929569661</v>
      </c>
      <c r="O15" s="194"/>
      <c r="P15" s="193"/>
      <c r="Q15" s="195">
        <v>145.6949934123847167325428195</v>
      </c>
      <c r="R15" s="195">
        <v>179.34130280330527453857440729</v>
      </c>
      <c r="S15" s="193">
        <v>81.23895117020391488095578505</v>
      </c>
      <c r="T15" s="141"/>
      <c r="U15" s="2"/>
    </row>
    <row r="16" ht="15" customHeight="1">
      <c r="B16" s="2"/>
      <c r="C16" s="180"/>
      <c r="D16" s="16"/>
      <c r="E16" s="180"/>
      <c r="F16" s="137"/>
      <c r="G16" s="193"/>
      <c r="H16" s="193"/>
      <c r="I16" s="193"/>
      <c r="J16" s="194"/>
      <c r="K16" s="194"/>
      <c r="L16" s="195"/>
      <c r="M16" s="195"/>
      <c r="N16" s="193"/>
      <c r="O16" s="194"/>
      <c r="P16" s="193"/>
      <c r="Q16" s="195"/>
      <c r="R16" s="195"/>
      <c r="S16" s="193"/>
      <c r="T16" s="7"/>
      <c r="U16" s="2"/>
    </row>
    <row r="17" ht="20.1" customHeight="1">
      <c r="B17" s="111"/>
      <c r="C17" s="188"/>
      <c r="D17" s="189" t="s">
        <v>45</v>
      </c>
      <c r="E17" s="188"/>
      <c r="F17" s="169"/>
      <c r="G17" s="196">
        <v>67.588210875882108758821087590</v>
      </c>
      <c r="H17" s="196">
        <v>75.925934937589722377673422710</v>
      </c>
      <c r="I17" s="196">
        <v>89.01860863674430817947200043</v>
      </c>
      <c r="J17" s="197"/>
      <c r="K17" s="197"/>
      <c r="L17" s="198">
        <v>194.69180690332882938213978627</v>
      </c>
      <c r="M17" s="198">
        <v>230.8933336537968517663949136</v>
      </c>
      <c r="N17" s="196">
        <v>84.32110352534090239789571181</v>
      </c>
      <c r="O17" s="197"/>
      <c r="P17" s="196"/>
      <c r="Q17" s="198">
        <v>131.58870900788709007887090079</v>
      </c>
      <c r="R17" s="198">
        <v>175.30792228521375215941993722</v>
      </c>
      <c r="S17" s="196">
        <v>75.061473145407225860973688840</v>
      </c>
      <c r="T17" s="170"/>
      <c r="U17" s="2"/>
    </row>
    <row r="18" ht="15" customHeight="1">
      <c r="B18" s="2"/>
      <c r="C18" s="16"/>
      <c r="D18" s="16"/>
      <c r="E18" s="16"/>
      <c r="F18" s="137"/>
      <c r="G18" s="191"/>
      <c r="H18" s="192"/>
      <c r="I18" s="187"/>
      <c r="J18" s="141"/>
      <c r="K18" s="137"/>
      <c r="L18" s="191"/>
      <c r="M18" s="192"/>
      <c r="N18" s="187"/>
      <c r="O18" s="141"/>
      <c r="P18" s="190"/>
      <c r="Q18" s="141"/>
      <c r="R18" s="192"/>
      <c r="S18" s="187"/>
      <c r="T18" s="141"/>
      <c r="U18" s="2"/>
    </row>
    <row r="19" ht="15" customHeight="1">
      <c r="B19" s="2"/>
      <c r="C19" s="16"/>
      <c r="D19" s="16"/>
      <c r="E19" s="16"/>
      <c r="F19" s="137"/>
      <c r="G19" s="138"/>
      <c r="H19" s="139"/>
      <c r="I19" s="140"/>
      <c r="J19" s="141"/>
      <c r="K19" s="137"/>
      <c r="L19" s="138"/>
      <c r="M19" s="139"/>
      <c r="N19" s="140"/>
      <c r="O19" s="141"/>
      <c r="P19" s="142"/>
      <c r="Q19" s="141"/>
      <c r="R19" s="157"/>
      <c r="S19" s="140"/>
      <c r="T19" s="141"/>
      <c r="U19" s="2"/>
    </row>
    <row r="20" ht="17.1" customHeight="1">
      <c r="B20" s="702" t="s">
        <v>262</v>
      </c>
      <c r="C20" s="949"/>
      <c r="D20" s="949"/>
      <c r="E20" s="949"/>
      <c r="F20" s="949"/>
      <c r="G20" s="949"/>
      <c r="H20" s="949"/>
      <c r="I20" s="949"/>
      <c r="J20" s="949"/>
      <c r="K20" s="949"/>
      <c r="L20" s="949"/>
      <c r="M20" s="949"/>
      <c r="N20" s="949"/>
      <c r="O20" s="949"/>
      <c r="P20" s="949"/>
      <c r="Q20" s="949"/>
      <c r="R20" s="949"/>
      <c r="S20" s="949"/>
      <c r="T20" s="950"/>
      <c r="U20" s="2"/>
    </row>
    <row r="21">
      <c r="B21" s="2"/>
      <c r="C21" s="2"/>
      <c r="D21" s="2"/>
      <c r="E21" s="2"/>
      <c r="F21" s="951" t="s">
        <v>75</v>
      </c>
      <c r="G21" s="951"/>
      <c r="H21" s="951"/>
      <c r="I21" s="951"/>
      <c r="J21" s="951"/>
      <c r="K21" s="951" t="s">
        <v>9</v>
      </c>
      <c r="L21" s="951"/>
      <c r="M21" s="951"/>
      <c r="N21" s="951"/>
      <c r="O21" s="951"/>
      <c r="P21" s="951" t="s">
        <v>10</v>
      </c>
      <c r="Q21" s="951"/>
      <c r="R21" s="951"/>
      <c r="S21" s="951"/>
      <c r="T21" s="951"/>
      <c r="U21" s="2"/>
    </row>
    <row r="22" ht="20.1" customHeight="1">
      <c r="B22" s="2"/>
      <c r="C22" s="2"/>
      <c r="D22" s="2"/>
      <c r="E22" s="2"/>
      <c r="F22" s="951"/>
      <c r="G22" s="951"/>
      <c r="H22" s="951"/>
      <c r="I22" s="951"/>
      <c r="J22" s="951"/>
      <c r="K22" s="951"/>
      <c r="L22" s="951"/>
      <c r="M22" s="951"/>
      <c r="N22" s="951"/>
      <c r="O22" s="951"/>
      <c r="P22" s="951"/>
      <c r="Q22" s="951"/>
      <c r="R22" s="951"/>
      <c r="S22" s="951"/>
      <c r="T22" s="951"/>
      <c r="U22" s="2"/>
    </row>
    <row r="23" ht="20.1" customHeight="1">
      <c r="B23" s="2"/>
      <c r="C23" s="2"/>
      <c r="D23" s="2"/>
      <c r="E23" s="2"/>
      <c r="F23" s="2"/>
      <c r="G23" s="22" t="s">
        <v>25</v>
      </c>
      <c r="H23" s="22" t="s">
        <v>15</v>
      </c>
      <c r="I23" s="595" t="s">
        <v>100</v>
      </c>
      <c r="J23" s="3"/>
      <c r="K23" s="3"/>
      <c r="L23" s="22" t="s">
        <v>25</v>
      </c>
      <c r="M23" s="22" t="s">
        <v>15</v>
      </c>
      <c r="N23" s="595" t="s">
        <v>101</v>
      </c>
      <c r="O23" s="2"/>
      <c r="P23" s="2"/>
      <c r="Q23" s="22" t="s">
        <v>25</v>
      </c>
      <c r="R23" s="22" t="s">
        <v>15</v>
      </c>
      <c r="S23" s="595" t="s">
        <v>102</v>
      </c>
      <c r="T23" s="2"/>
      <c r="U23" s="2"/>
    </row>
    <row r="24" ht="15" customHeight="1">
      <c r="B24" s="2"/>
      <c r="C24" s="17"/>
      <c r="D24" s="17"/>
      <c r="E24" s="17"/>
      <c r="F24" s="165"/>
      <c r="G24" s="164"/>
      <c r="H24" s="166"/>
      <c r="I24" s="176"/>
      <c r="J24" s="7"/>
      <c r="K24" s="165"/>
      <c r="L24" s="164"/>
      <c r="M24" s="168"/>
      <c r="N24" s="176"/>
      <c r="O24" s="7"/>
      <c r="P24" s="142"/>
      <c r="Q24" s="187"/>
      <c r="R24" s="168"/>
      <c r="S24" s="176"/>
      <c r="T24" s="7"/>
      <c r="U24" s="2"/>
    </row>
    <row r="25" ht="20.1" customHeight="1">
      <c r="B25" s="2"/>
      <c r="C25" s="180"/>
      <c r="D25" s="16" t="s">
        <v>42</v>
      </c>
      <c r="E25" s="180"/>
      <c r="F25" s="164"/>
      <c r="G25" s="193">
        <v>68.357487922705314009661835750</v>
      </c>
      <c r="H25" s="193">
        <v>12.252804907579304221486802810</v>
      </c>
      <c r="I25" s="193">
        <v>49.980651317638321368066476090</v>
      </c>
      <c r="J25" s="193"/>
      <c r="K25" s="193"/>
      <c r="L25" s="193">
        <v>-8.499851195866898020326574740</v>
      </c>
      <c r="M25" s="193">
        <v>-7.2712071823125272574692969300</v>
      </c>
      <c r="N25" s="193">
        <v>-1.3249865292326054434055536600</v>
      </c>
      <c r="O25" s="193"/>
      <c r="P25" s="193"/>
      <c r="Q25" s="193">
        <v>54.047351972175777970609607260</v>
      </c>
      <c r="R25" s="193">
        <v>4.0906708947921287779784072700</v>
      </c>
      <c r="S25" s="193">
        <v>47.993427891224289449977936790</v>
      </c>
      <c r="T25" s="141"/>
      <c r="U25" s="2"/>
    </row>
    <row r="26" ht="15" customHeight="1">
      <c r="B26" s="2"/>
      <c r="C26" s="17"/>
      <c r="D26" s="17"/>
      <c r="E26" s="17"/>
      <c r="F26" s="165"/>
      <c r="G26" s="193"/>
      <c r="H26" s="193"/>
      <c r="I26" s="193"/>
      <c r="J26" s="193"/>
      <c r="K26" s="193"/>
      <c r="L26" s="193"/>
      <c r="M26" s="193"/>
      <c r="N26" s="193"/>
      <c r="O26" s="193"/>
      <c r="P26" s="193"/>
      <c r="Q26" s="193"/>
      <c r="R26" s="193"/>
      <c r="S26" s="193"/>
      <c r="T26" s="7"/>
      <c r="U26" s="2"/>
    </row>
    <row r="27" ht="20.1" customHeight="1">
      <c r="B27" s="111"/>
      <c r="C27" s="188"/>
      <c r="D27" s="189" t="s">
        <v>60</v>
      </c>
      <c r="E27" s="188"/>
      <c r="F27" s="169"/>
      <c r="G27" s="196">
        <v>70.925216791411027384578705630</v>
      </c>
      <c r="H27" s="196">
        <v>5.9353219943607010397952374600</v>
      </c>
      <c r="I27" s="196">
        <v>61.348654606921344314346063640</v>
      </c>
      <c r="J27" s="196"/>
      <c r="K27" s="196"/>
      <c r="L27" s="196">
        <v>8.093746079968039254002769300</v>
      </c>
      <c r="M27" s="196">
        <v>-2.2196806594518564975247652500</v>
      </c>
      <c r="N27" s="196">
        <v>10.547548636551712093238354050</v>
      </c>
      <c r="O27" s="196"/>
      <c r="P27" s="196"/>
      <c r="Q27" s="196">
        <v>84.75946982514273021582185234</v>
      </c>
      <c r="R27" s="196">
        <v>3.5838961405238278525127901100</v>
      </c>
      <c r="S27" s="196">
        <v>78.366982426008207767910503130</v>
      </c>
      <c r="T27" s="170"/>
      <c r="U27" s="2"/>
    </row>
    <row r="28" ht="15" customHeight="1">
      <c r="B28" s="2"/>
      <c r="C28" s="180"/>
      <c r="D28" s="16"/>
      <c r="E28" s="16"/>
      <c r="F28" s="137"/>
      <c r="G28" s="193"/>
      <c r="H28" s="193"/>
      <c r="I28" s="193"/>
      <c r="J28" s="193"/>
      <c r="K28" s="193"/>
      <c r="L28" s="193"/>
      <c r="M28" s="193"/>
      <c r="N28" s="193"/>
      <c r="O28" s="193"/>
      <c r="P28" s="193"/>
      <c r="Q28" s="193"/>
      <c r="R28" s="193"/>
      <c r="S28" s="193"/>
      <c r="T28" s="7"/>
      <c r="U28" s="2"/>
    </row>
    <row r="29" ht="20.1" customHeight="1">
      <c r="B29" s="2"/>
      <c r="C29" s="180"/>
      <c r="D29" s="16" t="s">
        <v>44</v>
      </c>
      <c r="E29" s="180"/>
      <c r="F29" s="137"/>
      <c r="G29" s="193">
        <v>60.300279329608938547486033540</v>
      </c>
      <c r="H29" s="193">
        <v>12.962192449585309700147013950</v>
      </c>
      <c r="I29" s="193">
        <v>41.906133241128863657190329890</v>
      </c>
      <c r="J29" s="193"/>
      <c r="K29" s="193"/>
      <c r="L29" s="193">
        <v>-5.6143334766376459539165373800</v>
      </c>
      <c r="M29" s="193">
        <v>-6.2024059147243122102445497600</v>
      </c>
      <c r="N29" s="193">
        <v>0.6269589788753245365040512600</v>
      </c>
      <c r="O29" s="193"/>
      <c r="P29" s="193"/>
      <c r="Q29" s="193">
        <v>51.300487084063047285464098080</v>
      </c>
      <c r="R29" s="193">
        <v>5.9558187436899700299575866300</v>
      </c>
      <c r="S29" s="193">
        <v>42.795826485058902659502196440</v>
      </c>
      <c r="T29" s="141"/>
      <c r="U29" s="2"/>
    </row>
    <row r="30" ht="15" customHeight="1">
      <c r="B30" s="2"/>
      <c r="C30" s="180"/>
      <c r="D30" s="16"/>
      <c r="E30" s="180"/>
      <c r="F30" s="137"/>
      <c r="G30" s="193"/>
      <c r="H30" s="193"/>
      <c r="I30" s="193"/>
      <c r="J30" s="193"/>
      <c r="K30" s="193"/>
      <c r="L30" s="193"/>
      <c r="M30" s="193"/>
      <c r="N30" s="193"/>
      <c r="O30" s="193"/>
      <c r="P30" s="193"/>
      <c r="Q30" s="193"/>
      <c r="R30" s="193"/>
      <c r="S30" s="193"/>
      <c r="T30" s="7"/>
      <c r="U30" s="2"/>
    </row>
    <row r="31" ht="20.1" customHeight="1">
      <c r="B31" s="111"/>
      <c r="C31" s="188"/>
      <c r="D31" s="189" t="s">
        <v>45</v>
      </c>
      <c r="E31" s="188"/>
      <c r="F31" s="169"/>
      <c r="G31" s="196">
        <v>70.925216791411027384578705630</v>
      </c>
      <c r="H31" s="196">
        <v>5.9353219943607010397952374600</v>
      </c>
      <c r="I31" s="196">
        <v>61.348654606921344314346063640</v>
      </c>
      <c r="J31" s="196"/>
      <c r="K31" s="196"/>
      <c r="L31" s="196">
        <v>8.093746079968039254002769300</v>
      </c>
      <c r="M31" s="196">
        <v>-2.2196806594518564975247652500</v>
      </c>
      <c r="N31" s="196">
        <v>10.547548636551712093238354050</v>
      </c>
      <c r="O31" s="196"/>
      <c r="P31" s="196"/>
      <c r="Q31" s="196">
        <v>84.75946982514273021582185234</v>
      </c>
      <c r="R31" s="196">
        <v>3.5838961405238278525127901100</v>
      </c>
      <c r="S31" s="196">
        <v>78.366982426008207767910503130</v>
      </c>
      <c r="T31" s="170"/>
      <c r="U31" s="2"/>
    </row>
    <row r="32" ht="15" customHeight="1">
      <c r="B32" s="2"/>
      <c r="C32" s="16"/>
      <c r="D32" s="16"/>
      <c r="E32" s="16"/>
      <c r="F32" s="137"/>
      <c r="G32" s="191"/>
      <c r="H32" s="192"/>
      <c r="I32" s="187"/>
      <c r="J32" s="141"/>
      <c r="K32" s="137"/>
      <c r="L32" s="191"/>
      <c r="M32" s="192"/>
      <c r="N32" s="187"/>
      <c r="O32" s="141"/>
      <c r="P32" s="190"/>
      <c r="Q32" s="141"/>
      <c r="R32" s="192"/>
      <c r="S32" s="187"/>
      <c r="T32" s="141"/>
      <c r="U32" s="2"/>
    </row>
    <row r="33" ht="15" customHeight="1">
      <c r="B33" s="2"/>
      <c r="C33" s="16"/>
      <c r="D33" s="0"/>
      <c r="E33" s="0"/>
      <c r="F33" s="137"/>
      <c r="G33" s="138"/>
      <c r="H33" s="139"/>
      <c r="I33" s="140"/>
      <c r="J33" s="141"/>
      <c r="K33" s="137"/>
      <c r="L33" s="138"/>
      <c r="M33" s="139"/>
      <c r="N33" s="140"/>
      <c r="O33" s="141"/>
      <c r="P33" s="142"/>
      <c r="Q33" s="141"/>
      <c r="R33" s="139"/>
      <c r="S33" s="140"/>
      <c r="T33" s="141"/>
      <c r="U33" s="2"/>
    </row>
    <row r="34" ht="27" customHeight="1">
      <c r="B34" s="952" t="s">
        <v>138</v>
      </c>
      <c r="C34" s="952"/>
      <c r="D34" s="952"/>
      <c r="E34" s="952"/>
      <c r="F34" s="952"/>
      <c r="G34" s="952"/>
      <c r="H34" s="952"/>
      <c r="I34" s="952"/>
      <c r="J34" s="952"/>
      <c r="K34" s="952"/>
      <c r="L34" s="952"/>
      <c r="M34" s="952"/>
      <c r="N34" s="952"/>
      <c r="O34" s="952"/>
      <c r="P34" s="952"/>
      <c r="Q34" s="952"/>
      <c r="R34" s="952"/>
      <c r="S34" s="952"/>
      <c r="T34" s="952"/>
      <c r="U34" s="2"/>
    </row>
    <row r="35" ht="18">
      <c r="B35" s="2"/>
      <c r="C35" s="2"/>
      <c r="D35" s="2"/>
      <c r="E35" s="2"/>
      <c r="F35" s="2"/>
      <c r="G35" s="2"/>
      <c r="H35" s="106"/>
      <c r="I35" s="107"/>
      <c r="J35" s="127"/>
      <c r="K35" s="108"/>
      <c r="L35" s="2"/>
      <c r="M35" s="106"/>
      <c r="N35" s="107"/>
      <c r="O35" s="127"/>
      <c r="P35" s="2"/>
      <c r="Q35" s="2"/>
      <c r="R35" s="13"/>
      <c r="S35" s="51"/>
      <c r="T35" s="2"/>
      <c r="U35" s="2"/>
    </row>
    <row r="36" s="237" customFormat="1">
      <c r="A36" s="237"/>
    </row>
    <row r="37" s="237" customFormat="1"/>
    <row r="38" s="237" customFormat="1"/>
    <row r="39" s="237" customFormat="1"/>
    <row r="40" s="237" customFormat="1"/>
    <row r="41" s="237" customFormat="1"/>
    <row r="42" s="237" customFormat="1"/>
    <row r="43" s="237" customFormat="1"/>
    <row r="44" s="237" customFormat="1"/>
    <row r="45" s="237" customFormat="1"/>
    <row r="46" s="237" customFormat="1"/>
    <row r="47" s="237" customFormat="1"/>
    <row r="48" s="237" customFormat="1"/>
    <row r="49" s="237" customFormat="1"/>
    <row r="50" s="237" customFormat="1"/>
    <row r="51" s="237" customFormat="1"/>
    <row r="52" s="237" customFormat="1"/>
    <row r="53" s="237" customFormat="1"/>
    <row r="54" s="237" customFormat="1"/>
    <row r="55" s="237" customFormat="1"/>
    <row r="56" s="237" customFormat="1"/>
    <row r="57" s="237" customFormat="1"/>
    <row r="58" s="237" customFormat="1"/>
    <row r="59" s="237" customFormat="1"/>
    <row r="60" s="237" customFormat="1"/>
    <row r="61" s="237" customFormat="1"/>
    <row r="62" s="237" customFormat="1"/>
    <row r="63" s="237" customFormat="1"/>
    <row r="64" s="237" customFormat="1"/>
  </sheetData>
  <mergeCells count="12">
    <mergeCell ref="B2:S2"/>
    <mergeCell ref="B3:S3"/>
    <mergeCell ref="B4:P4"/>
    <mergeCell ref="B6:T6"/>
    <mergeCell ref="B20:T20"/>
    <mergeCell ref="F7:J8"/>
    <mergeCell ref="B34:T34"/>
    <mergeCell ref="K21:O22"/>
    <mergeCell ref="P21:T22"/>
    <mergeCell ref="F21:J22"/>
    <mergeCell ref="K7:O8"/>
    <mergeCell ref="P7:T8"/>
  </mergeCells>
  <phoneticPr fontId="12" type="noConversion"/>
  <printOptions horizontalCentered="1" verticalCentered="1"/>
  <pageMargins left="0.25" right="0.25" top="0.25" bottom="0.25" header="0" footer="0"/>
  <pageSetup scale="86" fitToWidth="1" fitToHeight="1" orientation="landscape" r:id="rId1"/>
  <headerFooter alignWithMargins="0">
    <oddHeader/>
    <oddFooter/>
  </headerFooter>
  <rowBreaks count="1" manualBreakCount="1">
    <brk id="36" max="16383" man="1"/>
  </rowBreaks>
  <colBreaks count="1" manualBreakCount="1">
    <brk id="22" max="1048575" man="1"/>
  </colBreaks>
  <drawing r:id="rId76"/>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pageSetUpPr fitToPage="1"/>
  </sheetPr>
  <dimension ref="A1:AI82"/>
  <sheetViews>
    <sheetView showGridLines="0" zoomScale="80" workbookViewId="0"/>
  </sheetViews>
  <sheetFormatPr defaultRowHeight="12.75"/>
  <cols>
    <col min="1" max="1" width="2.7109375" customWidth="1"/>
    <col min="2" max="2" width="17.7109375" customWidth="1"/>
    <col min="3" max="3" width="19" customWidth="1"/>
    <col min="4" max="4" width="2.7109375" customWidth="1"/>
    <col min="5" max="12" width="12.7109375" customWidth="1"/>
    <col min="13" max="13" width="2.7109375" customWidth="1"/>
    <col min="14" max="14" width="11.7109375" customWidth="1"/>
    <col min="15" max="15" width="1.7109375" customWidth="1"/>
    <col min="16" max="16" width="10.7109375" style="9" customWidth="1"/>
    <col min="17" max="17" width="1.7109375" style="9" customWidth="1"/>
    <col min="18" max="18" width="10.7109375" customWidth="1"/>
    <col min="19" max="19" width="1.7109375" customWidth="1"/>
    <col min="20" max="20" width="10.7109375" customWidth="1"/>
    <col min="21" max="21" width="2.7109375" customWidth="1"/>
    <col min="22" max="23" width="11.7109375" style="237" customWidth="1"/>
    <col min="24" max="24" width="5.7109375" style="237" customWidth="1"/>
    <col min="25" max="35" width="9.140625" style="237" customWidth="1"/>
  </cols>
  <sheetData>
    <row r="1" ht="30.75" customHeight="1">
      <c r="B1" s="20" t="s">
        <v>141</v>
      </c>
      <c r="E1" s="12"/>
      <c r="F1" s="12"/>
      <c r="G1" s="12"/>
      <c r="H1" s="12"/>
      <c r="I1" s="12"/>
      <c r="J1" s="12"/>
      <c r="K1" s="12"/>
      <c r="L1" s="12"/>
      <c r="M1" s="12"/>
      <c r="N1" s="12"/>
      <c r="O1" s="12"/>
      <c r="Q1" s="232"/>
      <c r="R1" s="2"/>
      <c r="S1" s="2"/>
      <c r="T1" s="2"/>
      <c r="U1" s="2"/>
      <c r="V1" s="237"/>
    </row>
    <row r="2" ht="18" customHeight="1">
      <c r="B2" s="954" t="s">
        <v>258</v>
      </c>
      <c r="C2" s="954"/>
      <c r="D2" s="954"/>
      <c r="E2" s="954"/>
      <c r="F2" s="954"/>
      <c r="G2" s="954"/>
      <c r="H2" s="954"/>
      <c r="I2" s="954"/>
      <c r="J2" s="954"/>
      <c r="K2" s="954"/>
      <c r="L2" s="954"/>
      <c r="M2" s="954"/>
      <c r="N2" s="954"/>
      <c r="O2" s="954"/>
      <c r="P2" s="954"/>
      <c r="Q2" s="954"/>
      <c r="R2" s="954"/>
      <c r="S2" s="954"/>
      <c r="T2" s="954"/>
      <c r="U2" s="2"/>
    </row>
    <row r="3" ht="18" customHeight="1">
      <c r="B3" s="953" t="s">
        <v>259</v>
      </c>
      <c r="C3" s="953"/>
      <c r="D3" s="953"/>
      <c r="E3" s="953"/>
      <c r="F3" s="953"/>
      <c r="G3" s="953"/>
      <c r="H3" s="953"/>
      <c r="I3" s="953"/>
      <c r="J3" s="953"/>
      <c r="K3" s="953"/>
      <c r="L3" s="953"/>
      <c r="M3" s="953"/>
      <c r="N3" s="953"/>
      <c r="O3" s="953"/>
      <c r="P3" s="953"/>
      <c r="Q3" s="953"/>
      <c r="R3" s="953"/>
      <c r="S3" s="953"/>
      <c r="T3" s="953"/>
      <c r="U3" s="2"/>
    </row>
    <row r="4" ht="18" customHeight="1">
      <c r="B4" s="953" t="s">
        <v>260</v>
      </c>
      <c r="C4" s="953"/>
      <c r="D4" s="953"/>
      <c r="E4" s="953"/>
      <c r="F4" s="953"/>
      <c r="G4" s="953"/>
      <c r="H4" s="953"/>
      <c r="I4" s="953"/>
      <c r="J4" s="953"/>
      <c r="K4" s="953"/>
      <c r="L4" s="953"/>
      <c r="M4" s="953"/>
      <c r="N4" s="953"/>
      <c r="O4" s="953"/>
      <c r="P4" s="953"/>
      <c r="Q4" s="953"/>
      <c r="R4" s="953"/>
      <c r="S4" s="953"/>
      <c r="T4" s="953"/>
      <c r="U4" s="2"/>
    </row>
    <row r="5" s="122" customFormat="1" ht="21" customHeight="1">
      <c r="B5" s="163"/>
      <c r="C5" s="163"/>
      <c r="D5" s="163"/>
      <c r="E5" s="722" t="s">
        <v>22</v>
      </c>
      <c r="F5" s="722"/>
      <c r="G5" s="722"/>
      <c r="H5" s="722"/>
      <c r="I5" s="722"/>
      <c r="J5" s="722"/>
      <c r="K5" s="722"/>
      <c r="L5" s="958"/>
      <c r="M5" s="539"/>
      <c r="N5" s="780" t="s">
        <v>28</v>
      </c>
      <c r="O5" s="780"/>
      <c r="P5" s="780"/>
      <c r="Q5" s="780"/>
      <c r="R5" s="780"/>
      <c r="S5" s="780"/>
      <c r="T5" s="781"/>
      <c r="V5" s="237"/>
      <c r="W5" s="237"/>
      <c r="X5" s="237"/>
      <c r="Y5" s="237"/>
      <c r="Z5" s="237"/>
      <c r="AA5" s="237"/>
      <c r="AB5" s="237"/>
      <c r="AC5" s="237"/>
      <c r="AD5" s="237"/>
      <c r="AE5" s="237"/>
      <c r="AF5" s="237"/>
      <c r="AG5" s="237"/>
      <c r="AH5" s="237"/>
      <c r="AI5" s="237"/>
    </row>
    <row r="6" s="122" customFormat="1" ht="15.75" customHeight="1">
      <c r="B6" s="786"/>
      <c r="C6" s="786"/>
      <c r="D6" s="163"/>
      <c r="E6" s="713" t="s">
        <v>42</v>
      </c>
      <c r="F6" s="711" t="s">
        <v>24</v>
      </c>
      <c r="G6" s="725" t="s">
        <v>37</v>
      </c>
      <c r="H6" s="787" t="s">
        <v>24</v>
      </c>
      <c r="I6" s="725" t="s">
        <v>44</v>
      </c>
      <c r="J6" s="711" t="s">
        <v>24</v>
      </c>
      <c r="K6" s="725" t="s">
        <v>45</v>
      </c>
      <c r="L6" s="711" t="s">
        <v>24</v>
      </c>
      <c r="M6" s="540"/>
      <c r="N6" s="711" t="s">
        <v>65</v>
      </c>
      <c r="O6" s="753" t="s">
        <v>66</v>
      </c>
      <c r="P6" s="751"/>
      <c r="Q6" s="753" t="s">
        <v>67</v>
      </c>
      <c r="R6" s="751"/>
      <c r="S6" s="753" t="s">
        <v>68</v>
      </c>
      <c r="T6" s="751"/>
      <c r="V6" s="237"/>
      <c r="W6" s="237"/>
      <c r="X6" s="237"/>
      <c r="Y6" s="237"/>
      <c r="Z6" s="237"/>
      <c r="AA6" s="237"/>
      <c r="AB6" s="237"/>
      <c r="AC6" s="237"/>
      <c r="AD6" s="237"/>
      <c r="AE6" s="237"/>
      <c r="AF6" s="237"/>
      <c r="AG6" s="237"/>
      <c r="AH6" s="237"/>
      <c r="AI6" s="237"/>
    </row>
    <row r="7" s="122" customFormat="1" ht="24" customHeight="1">
      <c r="B7" s="715"/>
      <c r="C7" s="715"/>
      <c r="D7" s="163"/>
      <c r="E7" s="966"/>
      <c r="F7" s="965"/>
      <c r="G7" s="967"/>
      <c r="H7" s="959"/>
      <c r="I7" s="967"/>
      <c r="J7" s="965"/>
      <c r="K7" s="967"/>
      <c r="L7" s="965"/>
      <c r="M7" s="541"/>
      <c r="N7" s="965"/>
      <c r="O7" s="856"/>
      <c r="P7" s="957"/>
      <c r="Q7" s="856"/>
      <c r="R7" s="957"/>
      <c r="S7" s="856"/>
      <c r="T7" s="957"/>
      <c r="V7" s="237"/>
      <c r="W7" s="237"/>
      <c r="X7" s="237"/>
      <c r="Y7" s="237"/>
      <c r="Z7" s="237"/>
      <c r="AA7" s="237"/>
      <c r="AB7" s="237"/>
      <c r="AC7" s="237"/>
      <c r="AD7" s="237"/>
      <c r="AE7" s="237"/>
      <c r="AF7" s="237"/>
      <c r="AG7" s="237"/>
      <c r="AH7" s="237"/>
      <c r="AI7" s="237"/>
    </row>
    <row r="8" ht="20.1" customHeight="1">
      <c r="B8" s="782" t="s">
        <v>264</v>
      </c>
      <c r="C8" s="349"/>
      <c r="D8" s="347"/>
      <c r="E8" s="239">
        <v>85.16617790811339198435972630</v>
      </c>
      <c r="F8" s="240">
        <v>68.357487922705314009661835750</v>
      </c>
      <c r="G8" s="239">
        <v>67.588210875882108758821087590</v>
      </c>
      <c r="H8" s="240">
        <v>70.925216791411027384578705630</v>
      </c>
      <c r="I8" s="239">
        <v>75.609354413702239789196310940</v>
      </c>
      <c r="J8" s="240">
        <v>60.300279329608938547486033540</v>
      </c>
      <c r="K8" s="239">
        <v>67.588210875882108758821087590</v>
      </c>
      <c r="L8" s="240">
        <v>70.925216791411027384578705630</v>
      </c>
      <c r="M8" s="542"/>
      <c r="N8" s="156">
        <v>0</v>
      </c>
      <c r="O8" s="156"/>
      <c r="P8" s="156">
        <v>29.338809696383989691551904650</v>
      </c>
      <c r="Q8" s="156"/>
      <c r="R8" s="156">
        <v>0</v>
      </c>
      <c r="S8" s="156"/>
      <c r="T8" s="244">
        <v>29.338809696383989691551904650</v>
      </c>
    </row>
    <row r="9" ht="20.1" customHeight="1">
      <c r="B9" s="778" t="s">
        <v>263</v>
      </c>
      <c r="C9" s="956"/>
      <c r="D9" s="347"/>
      <c r="E9" s="241">
        <v>78.210567464541748198928412100</v>
      </c>
      <c r="F9" s="242">
        <v>2.495882737251502989853673600</v>
      </c>
      <c r="G9" s="241">
        <v>75.917146927805420222153025490</v>
      </c>
      <c r="H9" s="242">
        <v>-0.8971939062917513030494814300</v>
      </c>
      <c r="I9" s="241">
        <v>74.980571577662439315299533160</v>
      </c>
      <c r="J9" s="242">
        <v>2.1881692935751237264182300500</v>
      </c>
      <c r="K9" s="241">
        <v>75.917146927805420222153025490</v>
      </c>
      <c r="L9" s="242">
        <v>-0.8971939062917513030494814300</v>
      </c>
      <c r="M9" s="542"/>
      <c r="N9" s="121">
        <v>1.8354220773561555489707343400</v>
      </c>
      <c r="O9" s="121"/>
      <c r="P9" s="121">
        <v>3.3480016234180298495093831700</v>
      </c>
      <c r="Q9" s="121"/>
      <c r="R9" s="121">
        <v>2.1391769895282526650485612500</v>
      </c>
      <c r="S9" s="121"/>
      <c r="T9" s="242">
        <v>3.3480016234180298495093831700</v>
      </c>
    </row>
    <row r="10" ht="20.1" customHeight="1">
      <c r="B10" s="776" t="s">
        <v>265</v>
      </c>
      <c r="C10" s="955"/>
      <c r="D10" s="347"/>
      <c r="E10" s="243">
        <v>78.089781251154713076894653220</v>
      </c>
      <c r="F10" s="244">
        <v>4.4751901515202471824686567500</v>
      </c>
      <c r="G10" s="243">
        <v>75.461966999429057921806482120</v>
      </c>
      <c r="H10" s="244">
        <v>1.1469537364217189467314886900</v>
      </c>
      <c r="I10" s="243">
        <v>74.375739552842996823815158500</v>
      </c>
      <c r="J10" s="244">
        <v>4.8578747551148100260206577600</v>
      </c>
      <c r="K10" s="243">
        <v>75.461966999429057921806482120</v>
      </c>
      <c r="L10" s="244">
        <v>1.1469537364217189467314886900</v>
      </c>
      <c r="M10" s="542"/>
      <c r="N10" s="156">
        <v>3.5126722987994664295242329900</v>
      </c>
      <c r="O10" s="156"/>
      <c r="P10" s="156">
        <v>4.8212534212664991452672090900</v>
      </c>
      <c r="Q10" s="156"/>
      <c r="R10" s="156">
        <v>3.6868665670070805660578391500</v>
      </c>
      <c r="S10" s="156"/>
      <c r="T10" s="244">
        <v>4.8212534212664991452672090900</v>
      </c>
    </row>
    <row r="11" ht="20.1" customHeight="1">
      <c r="B11" s="778" t="s">
        <v>266</v>
      </c>
      <c r="C11" s="956"/>
      <c r="D11" s="347"/>
      <c r="E11" s="241">
        <v>75.903865378207264245251582810</v>
      </c>
      <c r="F11" s="242">
        <v>2.6691531771003005774126789100</v>
      </c>
      <c r="G11" s="241">
        <v>74.938671645951798300214830820</v>
      </c>
      <c r="H11" s="242">
        <v>1.0283069106010408018965309800</v>
      </c>
      <c r="I11" s="241">
        <v>72.714815459522990352455562980</v>
      </c>
      <c r="J11" s="242">
        <v>3.7575674843232837154645567200</v>
      </c>
      <c r="K11" s="241">
        <v>74.938671645951798300214830820</v>
      </c>
      <c r="L11" s="242">
        <v>1.0283069106010408018965309800</v>
      </c>
      <c r="M11" s="542"/>
      <c r="N11" s="121">
        <v>-0.1331114808652246256239600700</v>
      </c>
      <c r="O11" s="121"/>
      <c r="P11" s="121">
        <v>0.2039012253943784720970703800</v>
      </c>
      <c r="Q11" s="121"/>
      <c r="R11" s="121">
        <v>-0.4739167133330860540835906400</v>
      </c>
      <c r="S11" s="121"/>
      <c r="T11" s="242">
        <v>0.2039012253943784720970703800</v>
      </c>
    </row>
    <row r="12" ht="20.1" customHeight="1">
      <c r="B12" s="776" t="s">
        <v>267</v>
      </c>
      <c r="C12" s="955"/>
      <c r="D12" s="347"/>
      <c r="E12" s="243">
        <v>82.06053757214636606459084372</v>
      </c>
      <c r="F12" s="244">
        <v>5.1632394632294081998451715700</v>
      </c>
      <c r="G12" s="243">
        <v>77.591948725741824976880612320</v>
      </c>
      <c r="H12" s="244">
        <v>0.5255985752677264686403744500</v>
      </c>
      <c r="I12" s="243">
        <v>77.638304825562036774408366120</v>
      </c>
      <c r="J12" s="244">
        <v>4.9943756567430261644680260700</v>
      </c>
      <c r="K12" s="243">
        <v>77.591948725741824976880612320</v>
      </c>
      <c r="L12" s="244">
        <v>0.5255985752677264686403744500</v>
      </c>
      <c r="M12" s="542"/>
      <c r="N12" s="156">
        <v>-6.9504310344827586206896551700</v>
      </c>
      <c r="O12" s="156"/>
      <c r="P12" s="156">
        <v>2.1395767489602800458007169600</v>
      </c>
      <c r="Q12" s="156"/>
      <c r="R12" s="156">
        <v>-4.2425083363716744925478225100</v>
      </c>
      <c r="S12" s="156"/>
      <c r="T12" s="244">
        <v>2.1395767489602800458007169600</v>
      </c>
    </row>
    <row r="13" ht="20.1" customHeight="1">
      <c r="B13" s="767" t="s">
        <v>77</v>
      </c>
      <c r="C13" s="961"/>
      <c r="D13" s="347"/>
      <c r="E13" s="245">
        <v>79.68257606142210508222082164</v>
      </c>
      <c r="F13" s="246">
        <v>12.252804907579304221486802810</v>
      </c>
      <c r="G13" s="245">
        <v>75.925934937589722377673422710</v>
      </c>
      <c r="H13" s="246">
        <v>5.9353219943607010397952374600</v>
      </c>
      <c r="I13" s="245">
        <v>78.623831956135608927330295780</v>
      </c>
      <c r="J13" s="246">
        <v>12.962192449585309700147013950</v>
      </c>
      <c r="K13" s="245">
        <v>75.925934937589722377673422710</v>
      </c>
      <c r="L13" s="246">
        <v>5.9353219943607010397952374600</v>
      </c>
      <c r="M13" s="542"/>
      <c r="N13" s="251">
        <v>0</v>
      </c>
      <c r="O13" s="251"/>
      <c r="P13" s="251">
        <v>4.1725809068050936815637926800</v>
      </c>
      <c r="Q13" s="251"/>
      <c r="R13" s="251">
        <v>0</v>
      </c>
      <c r="S13" s="251"/>
      <c r="T13" s="246">
        <v>4.1725809068050936815637926800</v>
      </c>
    </row>
    <row r="14" ht="9.95" customHeight="1">
      <c r="B14" s="4"/>
      <c r="C14" s="4"/>
      <c r="D14" s="4"/>
      <c r="E14" s="537"/>
      <c r="F14" s="537"/>
      <c r="G14" s="537"/>
      <c r="H14" s="537"/>
      <c r="I14" s="537"/>
      <c r="J14" s="537"/>
      <c r="K14" s="537"/>
      <c r="L14" s="537"/>
      <c r="M14" s="156"/>
      <c r="N14" s="156"/>
      <c r="O14" s="156"/>
      <c r="P14" s="156"/>
      <c r="Q14" s="156"/>
      <c r="R14" s="156"/>
      <c r="S14" s="156"/>
      <c r="T14" s="156"/>
    </row>
    <row r="15" ht="21" customHeight="1">
      <c r="B15" s="4"/>
      <c r="C15" s="4"/>
      <c r="D15" s="4"/>
      <c r="E15" s="722" t="s">
        <v>93</v>
      </c>
      <c r="F15" s="722"/>
      <c r="G15" s="722"/>
      <c r="H15" s="722"/>
      <c r="I15" s="722"/>
      <c r="J15" s="722"/>
      <c r="K15" s="722"/>
      <c r="L15" s="968"/>
      <c r="M15" s="539"/>
      <c r="N15" s="722" t="s">
        <v>29</v>
      </c>
      <c r="O15" s="722"/>
      <c r="P15" s="722"/>
      <c r="Q15" s="722"/>
      <c r="R15" s="722"/>
      <c r="S15" s="722"/>
      <c r="T15" s="968"/>
    </row>
    <row r="16" ht="22.5" customHeight="1">
      <c r="B16" s="4"/>
      <c r="C16" s="4"/>
      <c r="D16" s="4"/>
      <c r="E16" s="713" t="s">
        <v>42</v>
      </c>
      <c r="F16" s="711" t="s">
        <v>24</v>
      </c>
      <c r="G16" s="713" t="s">
        <v>37</v>
      </c>
      <c r="H16" s="711" t="s">
        <v>24</v>
      </c>
      <c r="I16" s="713" t="s">
        <v>44</v>
      </c>
      <c r="J16" s="711" t="s">
        <v>24</v>
      </c>
      <c r="K16" s="713" t="s">
        <v>45</v>
      </c>
      <c r="L16" s="711" t="s">
        <v>24</v>
      </c>
      <c r="M16" s="540"/>
      <c r="N16" s="751" t="s">
        <v>65</v>
      </c>
      <c r="O16" s="753" t="s">
        <v>66</v>
      </c>
      <c r="P16" s="751"/>
      <c r="Q16" s="753" t="s">
        <v>67</v>
      </c>
      <c r="R16" s="751"/>
      <c r="S16" s="753" t="s">
        <v>68</v>
      </c>
      <c r="T16" s="751"/>
    </row>
    <row r="17" ht="18.75" customHeight="1">
      <c r="B17" s="4"/>
      <c r="C17" s="4"/>
      <c r="D17" s="4"/>
      <c r="E17" s="966"/>
      <c r="F17" s="965"/>
      <c r="G17" s="966"/>
      <c r="H17" s="965"/>
      <c r="I17" s="966"/>
      <c r="J17" s="965"/>
      <c r="K17" s="966"/>
      <c r="L17" s="965"/>
      <c r="M17" s="541"/>
      <c r="N17" s="957"/>
      <c r="O17" s="856"/>
      <c r="P17" s="957"/>
      <c r="Q17" s="856"/>
      <c r="R17" s="957"/>
      <c r="S17" s="856"/>
      <c r="T17" s="957"/>
    </row>
    <row r="18" ht="20.1" customHeight="1">
      <c r="B18" s="770" t="s">
        <v>264</v>
      </c>
      <c r="C18" s="350"/>
      <c r="D18" s="347"/>
      <c r="E18" s="254">
        <v>250.6255380200860832137733142</v>
      </c>
      <c r="F18" s="240">
        <v>-8.499851195866898020326574740</v>
      </c>
      <c r="G18" s="254">
        <v>194.69180690332882938213978627</v>
      </c>
      <c r="H18" s="240">
        <v>8.093746079968039254002769300</v>
      </c>
      <c r="I18" s="254">
        <v>192.69440209104770202570246134</v>
      </c>
      <c r="J18" s="240">
        <v>-5.6143334766376459539165373800</v>
      </c>
      <c r="K18" s="254">
        <v>194.69180690332882938213978627</v>
      </c>
      <c r="L18" s="240">
        <v>8.093746079968039254002769300</v>
      </c>
      <c r="M18" s="542"/>
      <c r="N18" s="239">
        <v>68.357487922705314009661835750</v>
      </c>
      <c r="O18" s="247"/>
      <c r="P18" s="247">
        <v>121.07264086897488119484046164</v>
      </c>
      <c r="Q18" s="247"/>
      <c r="R18" s="247">
        <v>60.300279329608938547486033520</v>
      </c>
      <c r="S18" s="247"/>
      <c r="T18" s="240">
        <v>121.07264086897488119484046164</v>
      </c>
    </row>
    <row r="19" ht="20.1" customHeight="1">
      <c r="B19" s="718" t="s">
        <v>263</v>
      </c>
      <c r="C19" s="960"/>
      <c r="D19" s="347"/>
      <c r="E19" s="255">
        <v>254.45082689377948275545603054</v>
      </c>
      <c r="F19" s="242">
        <v>-0.7970469106423130111430932300</v>
      </c>
      <c r="G19" s="255">
        <v>196.52198874170943989608996518</v>
      </c>
      <c r="H19" s="242">
        <v>-1.1744037030511327720160399900</v>
      </c>
      <c r="I19" s="255">
        <v>198.33469488696594500347347791</v>
      </c>
      <c r="J19" s="242">
        <v>-1.3799793911098036612855377100</v>
      </c>
      <c r="K19" s="255">
        <v>196.52198874170943989608996518</v>
      </c>
      <c r="L19" s="242">
        <v>-1.1744037030511327720160399900</v>
      </c>
      <c r="M19" s="542"/>
      <c r="N19" s="241">
        <v>4.3771147973920937525790212100</v>
      </c>
      <c r="O19" s="121"/>
      <c r="P19" s="121">
        <v>2.420769650578423075382402700</v>
      </c>
      <c r="Q19" s="121"/>
      <c r="R19" s="121">
        <v>4.3741550971234583562596942500</v>
      </c>
      <c r="S19" s="121"/>
      <c r="T19" s="242">
        <v>2.420769650578423075382402700</v>
      </c>
    </row>
    <row r="20" ht="20.1" customHeight="1">
      <c r="B20" s="534" t="s">
        <v>265</v>
      </c>
      <c r="C20" s="347"/>
      <c r="D20" s="347"/>
      <c r="E20" s="256">
        <v>256.04453546660357549499460275</v>
      </c>
      <c r="F20" s="244">
        <v>-1.1063092376298823183375562800</v>
      </c>
      <c r="G20" s="256">
        <v>202.1855523005052632352435606</v>
      </c>
      <c r="H20" s="244">
        <v>-1.7124939639715653272218963700</v>
      </c>
      <c r="I20" s="256">
        <v>202.21302992146753038776388134</v>
      </c>
      <c r="J20" s="244">
        <v>-1.5964534991799316147837660700</v>
      </c>
      <c r="K20" s="256">
        <v>202.1855523005052632352435606</v>
      </c>
      <c r="L20" s="244">
        <v>-1.7124939639715653272218963700</v>
      </c>
      <c r="M20" s="542"/>
      <c r="N20" s="243">
        <v>8.145061215090767203551370780</v>
      </c>
      <c r="O20" s="156"/>
      <c r="P20" s="156">
        <v>6.0235047039457941616091690500</v>
      </c>
      <c r="Q20" s="156"/>
      <c r="R20" s="156">
        <v>8.723844682335295610424459540</v>
      </c>
      <c r="S20" s="156"/>
      <c r="T20" s="244">
        <v>6.0235047039457941616091690500</v>
      </c>
    </row>
    <row r="21" ht="20.1" customHeight="1">
      <c r="B21" s="718" t="s">
        <v>266</v>
      </c>
      <c r="C21" s="960"/>
      <c r="D21" s="347"/>
      <c r="E21" s="255">
        <v>400.03244924439692483621371786</v>
      </c>
      <c r="F21" s="242">
        <v>0.8072290698077707632045744900</v>
      </c>
      <c r="G21" s="255">
        <v>274.46867723112747752626448608</v>
      </c>
      <c r="H21" s="242">
        <v>0.0096358432136549295761600100</v>
      </c>
      <c r="I21" s="255">
        <v>286.34641013508910205405689206</v>
      </c>
      <c r="J21" s="242">
        <v>-0.0012874399174694645075687200</v>
      </c>
      <c r="K21" s="255">
        <v>274.46867723112747752626448608</v>
      </c>
      <c r="L21" s="242">
        <v>0.0096358432136549295761600100</v>
      </c>
      <c r="M21" s="542"/>
      <c r="N21" s="241">
        <v>2.5324887469144765500217801700</v>
      </c>
      <c r="O21" s="121"/>
      <c r="P21" s="121">
        <v>1.2343048663869498721339151900</v>
      </c>
      <c r="Q21" s="121"/>
      <c r="R21" s="121">
        <v>3.2658430306672200316399117300</v>
      </c>
      <c r="S21" s="121"/>
      <c r="T21" s="242">
        <v>1.2343048663869498721339151900</v>
      </c>
    </row>
    <row r="22" ht="20.1" customHeight="1">
      <c r="B22" s="534" t="s">
        <v>267</v>
      </c>
      <c r="C22" s="347"/>
      <c r="D22" s="347"/>
      <c r="E22" s="256">
        <v>467.03147424188105684256050441</v>
      </c>
      <c r="F22" s="244">
        <v>3.2337665790930903409863209500</v>
      </c>
      <c r="G22" s="256">
        <v>307.40850008660803565101685707</v>
      </c>
      <c r="H22" s="244">
        <v>0.6793792549575267977211630600</v>
      </c>
      <c r="I22" s="256">
        <v>323.82685560777446197649553558</v>
      </c>
      <c r="J22" s="244">
        <v>0.4654478553294227568241083100</v>
      </c>
      <c r="K22" s="256">
        <v>307.40850008660803565101685707</v>
      </c>
      <c r="L22" s="244">
        <v>0.6793792549575267977211630600</v>
      </c>
      <c r="M22" s="542"/>
      <c r="N22" s="243">
        <v>-2.146058969290308210596653400</v>
      </c>
      <c r="O22" s="156"/>
      <c r="P22" s="156">
        <v>2.6764209091373012869516712300</v>
      </c>
      <c r="Q22" s="156"/>
      <c r="R22" s="156">
        <v>0.5399805167843112204158548700</v>
      </c>
      <c r="S22" s="156"/>
      <c r="T22" s="244">
        <v>2.6764209091373012869516712300</v>
      </c>
    </row>
    <row r="23" ht="20.1" customHeight="1">
      <c r="B23" s="761" t="s">
        <v>77</v>
      </c>
      <c r="C23" s="351"/>
      <c r="D23" s="347"/>
      <c r="E23" s="257">
        <v>312.40603868555403753505428918</v>
      </c>
      <c r="F23" s="246">
        <v>-7.2712071823125272574692969300</v>
      </c>
      <c r="G23" s="257">
        <v>230.8933336537968517663949136</v>
      </c>
      <c r="H23" s="246">
        <v>-2.2196806594518564975247652500</v>
      </c>
      <c r="I23" s="257">
        <v>228.10043512425105588841960513</v>
      </c>
      <c r="J23" s="246">
        <v>-6.2024059147243122102445497600</v>
      </c>
      <c r="K23" s="257">
        <v>230.8933336537968517663949136</v>
      </c>
      <c r="L23" s="246">
        <v>-2.2196806594518564975247652500</v>
      </c>
      <c r="M23" s="542"/>
      <c r="N23" s="245">
        <v>12.252804907579304221486802820</v>
      </c>
      <c r="O23" s="251"/>
      <c r="P23" s="251">
        <v>10.355559013459892632070333770</v>
      </c>
      <c r="Q23" s="251"/>
      <c r="R23" s="251">
        <v>12.962192449585309700147013960</v>
      </c>
      <c r="S23" s="251"/>
      <c r="T23" s="246">
        <v>10.355559013459892632070333770</v>
      </c>
    </row>
    <row r="24" ht="9.95" customHeight="1">
      <c r="B24" s="4"/>
      <c r="C24" s="4"/>
      <c r="D24" s="4"/>
      <c r="E24" s="537"/>
      <c r="F24" s="537"/>
      <c r="G24" s="537"/>
      <c r="H24" s="537"/>
      <c r="I24" s="537"/>
      <c r="J24" s="537"/>
      <c r="K24" s="537"/>
      <c r="L24" s="537"/>
      <c r="M24" s="156"/>
      <c r="N24" s="156"/>
      <c r="O24" s="156"/>
      <c r="P24" s="156"/>
      <c r="Q24" s="156"/>
      <c r="R24" s="156"/>
      <c r="S24" s="156"/>
      <c r="T24" s="156"/>
    </row>
    <row r="25" s="122" customFormat="1" ht="21" customHeight="1">
      <c r="B25" s="163"/>
      <c r="C25" s="163"/>
      <c r="D25" s="163"/>
      <c r="E25" s="722" t="s">
        <v>10</v>
      </c>
      <c r="F25" s="722"/>
      <c r="G25" s="722"/>
      <c r="H25" s="722"/>
      <c r="I25" s="722"/>
      <c r="J25" s="722"/>
      <c r="K25" s="722"/>
      <c r="L25" s="968"/>
      <c r="M25" s="539"/>
      <c r="N25" s="722" t="s">
        <v>38</v>
      </c>
      <c r="O25" s="722"/>
      <c r="P25" s="722"/>
      <c r="Q25" s="722"/>
      <c r="R25" s="722"/>
      <c r="S25" s="722"/>
      <c r="T25" s="968"/>
      <c r="V25" s="237"/>
      <c r="W25" s="237"/>
      <c r="X25" s="237"/>
      <c r="Y25" s="237"/>
      <c r="Z25" s="237"/>
      <c r="AA25" s="237"/>
      <c r="AB25" s="237"/>
      <c r="AC25" s="237"/>
      <c r="AD25" s="237"/>
      <c r="AE25" s="237"/>
      <c r="AF25" s="237"/>
      <c r="AG25" s="237"/>
      <c r="AH25" s="237"/>
      <c r="AI25" s="237"/>
    </row>
    <row r="26" s="122" customFormat="1" ht="19.5" customHeight="1">
      <c r="B26" s="163"/>
      <c r="C26" s="163"/>
      <c r="D26" s="163"/>
      <c r="E26" s="713" t="s">
        <v>42</v>
      </c>
      <c r="F26" s="711" t="s">
        <v>24</v>
      </c>
      <c r="G26" s="713" t="s">
        <v>37</v>
      </c>
      <c r="H26" s="711" t="s">
        <v>24</v>
      </c>
      <c r="I26" s="713" t="s">
        <v>44</v>
      </c>
      <c r="J26" s="711" t="s">
        <v>24</v>
      </c>
      <c r="K26" s="713" t="s">
        <v>45</v>
      </c>
      <c r="L26" s="711" t="s">
        <v>24</v>
      </c>
      <c r="M26" s="540"/>
      <c r="N26" s="751" t="s">
        <v>65</v>
      </c>
      <c r="O26" s="753" t="s">
        <v>66</v>
      </c>
      <c r="P26" s="751"/>
      <c r="Q26" s="753" t="s">
        <v>67</v>
      </c>
      <c r="R26" s="751"/>
      <c r="S26" s="753" t="s">
        <v>68</v>
      </c>
      <c r="T26" s="751"/>
      <c r="V26" s="237"/>
      <c r="W26" s="237"/>
      <c r="X26" s="237"/>
      <c r="Y26" s="237"/>
      <c r="Z26" s="237"/>
      <c r="AA26" s="237"/>
      <c r="AB26" s="237"/>
      <c r="AC26" s="237"/>
      <c r="AD26" s="237"/>
      <c r="AE26" s="237"/>
      <c r="AF26" s="237"/>
      <c r="AG26" s="237"/>
      <c r="AH26" s="237"/>
      <c r="AI26" s="237"/>
    </row>
    <row r="27" s="122" customFormat="1" ht="25.5" customHeight="1">
      <c r="B27" s="163"/>
      <c r="C27" s="163"/>
      <c r="D27" s="163"/>
      <c r="E27" s="966"/>
      <c r="F27" s="965"/>
      <c r="G27" s="966"/>
      <c r="H27" s="965"/>
      <c r="I27" s="966"/>
      <c r="J27" s="965"/>
      <c r="K27" s="966"/>
      <c r="L27" s="965"/>
      <c r="M27" s="541"/>
      <c r="N27" s="957"/>
      <c r="O27" s="856"/>
      <c r="P27" s="957"/>
      <c r="Q27" s="856"/>
      <c r="R27" s="957"/>
      <c r="S27" s="856"/>
      <c r="T27" s="957"/>
      <c r="V27" s="237"/>
      <c r="W27" s="237"/>
      <c r="X27" s="237"/>
      <c r="Y27" s="237"/>
      <c r="Z27" s="237"/>
      <c r="AA27" s="237"/>
      <c r="AB27" s="237"/>
      <c r="AC27" s="237"/>
      <c r="AD27" s="237"/>
      <c r="AE27" s="237"/>
      <c r="AF27" s="237"/>
      <c r="AG27" s="237"/>
      <c r="AH27" s="237"/>
      <c r="AI27" s="237"/>
    </row>
    <row r="28" ht="20.1" customHeight="1">
      <c r="B28" s="770" t="s">
        <v>264</v>
      </c>
      <c r="C28" s="350"/>
      <c r="D28" s="347"/>
      <c r="E28" s="254">
        <v>213.44819159335288367546432063</v>
      </c>
      <c r="F28" s="240">
        <v>54.047351972175777970609607260</v>
      </c>
      <c r="G28" s="254">
        <v>131.58870900788709007887090079</v>
      </c>
      <c r="H28" s="240">
        <v>84.75946982514273021582185234</v>
      </c>
      <c r="I28" s="254">
        <v>145.6949934123847167325428195</v>
      </c>
      <c r="J28" s="240">
        <v>51.300487084063047285464098080</v>
      </c>
      <c r="K28" s="254">
        <v>131.58870900788709007887090079</v>
      </c>
      <c r="L28" s="240">
        <v>84.75946982514273021582185234</v>
      </c>
      <c r="M28" s="542"/>
      <c r="N28" s="239">
        <v>54.047351972175777970609607260</v>
      </c>
      <c r="O28" s="247"/>
      <c r="P28" s="247">
        <v>138.96569907318935711251501558</v>
      </c>
      <c r="Q28" s="247"/>
      <c r="R28" s="247">
        <v>51.300487084063047285464098070</v>
      </c>
      <c r="S28" s="247"/>
      <c r="T28" s="240">
        <v>138.96569907318935711251501558</v>
      </c>
    </row>
    <row r="29" ht="20.1" customHeight="1">
      <c r="B29" s="718" t="s">
        <v>263</v>
      </c>
      <c r="C29" s="960"/>
      <c r="D29" s="347"/>
      <c r="E29" s="255">
        <v>199.00743563184374075170168689</v>
      </c>
      <c r="F29" s="242">
        <v>1.6789424703586720756371532500</v>
      </c>
      <c r="G29" s="255">
        <v>149.19388693848878185564639491</v>
      </c>
      <c r="H29" s="242">
        <v>-2.0610609308838446376643115900</v>
      </c>
      <c r="I29" s="255">
        <v>148.71248786305990663175452165</v>
      </c>
      <c r="J29" s="242">
        <v>0.7779936171713903806058981600</v>
      </c>
      <c r="K29" s="255">
        <v>149.19388693848878185564639491</v>
      </c>
      <c r="L29" s="242">
        <v>-2.0610609308838446376643115900</v>
      </c>
      <c r="M29" s="542"/>
      <c r="N29" s="241">
        <v>3.5451802284818995197403747800</v>
      </c>
      <c r="O29" s="121"/>
      <c r="P29" s="121">
        <v>1.2179363391085593352236015400</v>
      </c>
      <c r="Q29" s="121"/>
      <c r="R29" s="121">
        <v>2.9338132671381719533843558700</v>
      </c>
      <c r="S29" s="121"/>
      <c r="T29" s="242">
        <v>1.2179363391085593352236015400</v>
      </c>
    </row>
    <row r="30" ht="20.1" customHeight="1">
      <c r="B30" s="534" t="s">
        <v>265</v>
      </c>
      <c r="C30" s="347"/>
      <c r="D30" s="347"/>
      <c r="E30" s="256">
        <v>199.94461765140597864242692976</v>
      </c>
      <c r="F30" s="244">
        <v>3.3193714718425936421498077400</v>
      </c>
      <c r="G30" s="256">
        <v>152.57319475462066018173108133</v>
      </c>
      <c r="H30" s="244">
        <v>-0.5851817410556146544963610400</v>
      </c>
      <c r="I30" s="256">
        <v>150.39743647630316995702808744</v>
      </c>
      <c r="J30" s="244">
        <v>3.1838675444210694926182310900</v>
      </c>
      <c r="K30" s="256">
        <v>152.57319475462066018173108133</v>
      </c>
      <c r="L30" s="244">
        <v>-0.5851817410556146544963610400</v>
      </c>
      <c r="M30" s="542"/>
      <c r="N30" s="243">
        <v>6.9486424128277269892951322400</v>
      </c>
      <c r="O30" s="156"/>
      <c r="P30" s="156">
        <v>4.2078585854996138033901919200</v>
      </c>
      <c r="Q30" s="156"/>
      <c r="R30" s="156">
        <v>6.9881190594611997793479251700</v>
      </c>
      <c r="S30" s="156"/>
      <c r="T30" s="244">
        <v>4.2078585854996138033901919200</v>
      </c>
    </row>
    <row r="31" ht="20.1" customHeight="1">
      <c r="B31" s="718" t="s">
        <v>266</v>
      </c>
      <c r="C31" s="960"/>
      <c r="D31" s="347"/>
      <c r="E31" s="255">
        <v>303.64009174361234427233932775</v>
      </c>
      <c r="F31" s="242">
        <v>3.4979284272713226571542656400</v>
      </c>
      <c r="G31" s="255">
        <v>205.68318080122188631928651357</v>
      </c>
      <c r="H31" s="242">
        <v>1.0380418398563564265263991300</v>
      </c>
      <c r="I31" s="255">
        <v>208.2162637046988772634370019</v>
      </c>
      <c r="J31" s="242">
        <v>3.7562316679820952198394231200</v>
      </c>
      <c r="K31" s="255">
        <v>205.68318080122188631928651357</v>
      </c>
      <c r="L31" s="242">
        <v>1.0380418398563564265263991300</v>
      </c>
      <c r="M31" s="542"/>
      <c r="N31" s="241">
        <v>3.3601608020769515121863398200</v>
      </c>
      <c r="O31" s="121"/>
      <c r="P31" s="121">
        <v>1.2440596452823083611652768800</v>
      </c>
      <c r="Q31" s="121"/>
      <c r="R31" s="121">
        <v>3.2645135449829318628163195700</v>
      </c>
      <c r="S31" s="121"/>
      <c r="T31" s="242">
        <v>1.2440596452823083611652768800</v>
      </c>
    </row>
    <row r="32" ht="20.1" customHeight="1">
      <c r="B32" s="534" t="s">
        <v>267</v>
      </c>
      <c r="C32" s="347"/>
      <c r="D32" s="347"/>
      <c r="E32" s="256">
        <v>383.24853839400788239908848086</v>
      </c>
      <c r="F32" s="244">
        <v>8.563973154482956614519831750</v>
      </c>
      <c r="G32" s="256">
        <v>238.52424576577292064876323685</v>
      </c>
      <c r="H32" s="244">
        <v>1.2085486379099745221535761600</v>
      </c>
      <c r="I32" s="256">
        <v>251.4136812637965692017412966</v>
      </c>
      <c r="J32" s="244">
        <v>5.4830697264538541094113346200</v>
      </c>
      <c r="K32" s="256">
        <v>238.52424576577292064876323685</v>
      </c>
      <c r="L32" s="244">
        <v>1.2085486379099745221535761600</v>
      </c>
      <c r="M32" s="542"/>
      <c r="N32" s="243">
        <v>1.0183090720862424963770201700</v>
      </c>
      <c r="O32" s="156"/>
      <c r="P32" s="156">
        <v>3.3739832125268525474166609900</v>
      </c>
      <c r="Q32" s="156"/>
      <c r="R32" s="156">
        <v>1.0079416998483032874966170500</v>
      </c>
      <c r="S32" s="156"/>
      <c r="T32" s="244">
        <v>3.3739832125268525474166609900</v>
      </c>
    </row>
    <row r="33" ht="20.1" customHeight="1">
      <c r="B33" s="761" t="s">
        <v>77</v>
      </c>
      <c r="C33" s="351"/>
      <c r="D33" s="347"/>
      <c r="E33" s="257">
        <v>248.93317939609236234458259325</v>
      </c>
      <c r="F33" s="246">
        <v>4.0906708947921287779784072700</v>
      </c>
      <c r="G33" s="257">
        <v>175.30792228521375215941993722</v>
      </c>
      <c r="H33" s="246">
        <v>3.5838961405238278525127901100</v>
      </c>
      <c r="I33" s="257">
        <v>179.34130280330527453857440729</v>
      </c>
      <c r="J33" s="246">
        <v>5.9558187436899700299575866300</v>
      </c>
      <c r="K33" s="257">
        <v>175.30792228521375215941993722</v>
      </c>
      <c r="L33" s="246">
        <v>3.5838961405238278525127901100</v>
      </c>
      <c r="M33" s="542"/>
      <c r="N33" s="245">
        <v>4.0906708947921287779784072700</v>
      </c>
      <c r="O33" s="251"/>
      <c r="P33" s="251">
        <v>7.9060180134081434248120072800</v>
      </c>
      <c r="Q33" s="251"/>
      <c r="R33" s="251">
        <v>5.9558187436899700299575866300</v>
      </c>
      <c r="S33" s="251"/>
      <c r="T33" s="246">
        <v>7.9060180134081434248120072800</v>
      </c>
    </row>
    <row r="34" ht="9.95" customHeight="1">
      <c r="B34" s="4"/>
      <c r="C34" s="4"/>
      <c r="D34" s="4"/>
      <c r="E34" s="537"/>
      <c r="F34" s="537"/>
      <c r="G34" s="537"/>
      <c r="H34" s="537"/>
      <c r="I34" s="537"/>
      <c r="J34" s="537"/>
      <c r="K34" s="537"/>
      <c r="L34" s="537"/>
      <c r="M34" s="156"/>
      <c r="N34" s="156"/>
      <c r="O34" s="156"/>
      <c r="P34" s="156"/>
      <c r="Q34" s="156"/>
      <c r="R34" s="156"/>
      <c r="S34" s="156"/>
      <c r="T34" s="156"/>
    </row>
    <row r="35" ht="21" customHeight="1">
      <c r="B35" s="9"/>
      <c r="C35" s="155"/>
      <c r="D35" s="253"/>
      <c r="E35" s="722" t="s">
        <v>30</v>
      </c>
      <c r="F35" s="722"/>
      <c r="G35" s="722"/>
      <c r="H35" s="722"/>
      <c r="I35" s="722"/>
      <c r="J35" s="722"/>
      <c r="K35" s="722"/>
      <c r="L35" s="968"/>
      <c r="M35" s="113"/>
      <c r="N35" s="722" t="s">
        <v>56</v>
      </c>
      <c r="O35" s="722"/>
      <c r="P35" s="722"/>
      <c r="Q35" s="722"/>
      <c r="R35" s="722"/>
      <c r="S35" s="722"/>
      <c r="T35" s="968"/>
      <c r="U35" s="123"/>
    </row>
    <row r="36" ht="24.95" customHeight="1">
      <c r="B36" s="9"/>
      <c r="C36" s="155"/>
      <c r="D36" s="253"/>
      <c r="E36" s="716" t="s">
        <v>31</v>
      </c>
      <c r="F36" s="720"/>
      <c r="G36" s="717"/>
      <c r="H36" s="716" t="s">
        <v>32</v>
      </c>
      <c r="I36" s="720"/>
      <c r="J36" s="717"/>
      <c r="K36" s="716" t="s">
        <v>36</v>
      </c>
      <c r="L36" s="717"/>
      <c r="M36" s="113"/>
      <c r="N36" s="742" t="s">
        <v>263</v>
      </c>
      <c r="O36" s="742"/>
      <c r="P36" s="742"/>
      <c r="Q36" s="742"/>
      <c r="R36" s="742"/>
      <c r="S36" s="742"/>
      <c r="T36" s="963"/>
      <c r="U36" s="123"/>
    </row>
    <row r="37" ht="24.95" customHeight="1">
      <c r="B37" s="9"/>
      <c r="C37" s="155"/>
      <c r="D37" s="253"/>
      <c r="E37" s="716" t="s">
        <v>33</v>
      </c>
      <c r="F37" s="717"/>
      <c r="G37" s="258" t="s">
        <v>34</v>
      </c>
      <c r="H37" s="716" t="s">
        <v>33</v>
      </c>
      <c r="I37" s="717"/>
      <c r="J37" s="258" t="s">
        <v>34</v>
      </c>
      <c r="K37" s="716" t="s">
        <v>34</v>
      </c>
      <c r="L37" s="717"/>
      <c r="M37" s="113"/>
      <c r="N37" s="742" t="s">
        <v>57</v>
      </c>
      <c r="O37" s="742"/>
      <c r="P37" s="963"/>
      <c r="Q37" s="742" t="s">
        <v>58</v>
      </c>
      <c r="R37" s="742"/>
      <c r="S37" s="742"/>
      <c r="T37" s="963"/>
      <c r="U37" s="123"/>
    </row>
    <row r="38" ht="18.95" customHeight="1">
      <c r="B38" s="759" t="s">
        <v>263</v>
      </c>
      <c r="C38" s="964"/>
      <c r="D38" s="4"/>
      <c r="E38" s="747">
        <v>464</v>
      </c>
      <c r="F38" s="747"/>
      <c r="G38" s="259">
        <v>58424</v>
      </c>
      <c r="H38" s="728">
        <v>281</v>
      </c>
      <c r="I38" s="728"/>
      <c r="J38" s="259">
        <v>47247</v>
      </c>
      <c r="K38" s="731">
        <v>80.86916335752430508010406682</v>
      </c>
      <c r="L38" s="732"/>
      <c r="N38" s="262" t="s">
        <v>33</v>
      </c>
      <c r="O38" s="742" t="s">
        <v>34</v>
      </c>
      <c r="P38" s="963"/>
      <c r="Q38" s="757" t="s">
        <v>33</v>
      </c>
      <c r="R38" s="262"/>
      <c r="S38" s="742" t="s">
        <v>34</v>
      </c>
      <c r="T38" s="963"/>
      <c r="U38" s="123"/>
    </row>
    <row r="39" ht="18.95" customHeight="1">
      <c r="B39" s="534" t="s">
        <v>265</v>
      </c>
      <c r="C39" s="347"/>
      <c r="D39" s="4"/>
      <c r="E39" s="721">
        <v>85</v>
      </c>
      <c r="F39" s="721"/>
      <c r="G39" s="4">
        <v>13968</v>
      </c>
      <c r="H39" s="706">
        <v>64</v>
      </c>
      <c r="I39" s="706"/>
      <c r="J39" s="4">
        <v>12274</v>
      </c>
      <c r="K39" s="709">
        <v>87.87227949599083619702176403</v>
      </c>
      <c r="L39" s="710"/>
      <c r="N39" s="263">
        <v>28</v>
      </c>
      <c r="O39" s="755">
        <v>4169</v>
      </c>
      <c r="P39" s="962"/>
      <c r="Q39" s="755">
        <v>62</v>
      </c>
      <c r="R39" s="962"/>
      <c r="S39" s="755">
        <v>12835</v>
      </c>
      <c r="T39" s="962"/>
      <c r="U39" s="123"/>
    </row>
    <row r="40" ht="18.95" customHeight="1">
      <c r="B40" s="718" t="s">
        <v>266</v>
      </c>
      <c r="C40" s="960"/>
      <c r="D40" s="4"/>
      <c r="E40" s="748">
        <v>211</v>
      </c>
      <c r="F40" s="748"/>
      <c r="G40" s="120">
        <v>24008</v>
      </c>
      <c r="H40" s="705">
        <v>108</v>
      </c>
      <c r="I40" s="705"/>
      <c r="J40" s="120">
        <v>17411</v>
      </c>
      <c r="K40" s="729">
        <v>72.521659446851049650116627790</v>
      </c>
      <c r="L40" s="730"/>
      <c r="N40" s="733" t="s">
        <v>74</v>
      </c>
      <c r="O40" s="733"/>
      <c r="P40" s="733"/>
      <c r="Q40" s="733"/>
      <c r="R40" s="733"/>
      <c r="S40" s="733"/>
      <c r="T40" s="970"/>
      <c r="U40" s="123"/>
    </row>
    <row r="41" ht="18.95" customHeight="1">
      <c r="B41" s="534" t="s">
        <v>267</v>
      </c>
      <c r="C41" s="347"/>
      <c r="D41" s="4"/>
      <c r="E41" s="721">
        <v>37</v>
      </c>
      <c r="F41" s="721"/>
      <c r="G41" s="4">
        <v>6908</v>
      </c>
      <c r="H41" s="706">
        <v>34</v>
      </c>
      <c r="I41" s="706"/>
      <c r="J41" s="4">
        <v>6483</v>
      </c>
      <c r="K41" s="709">
        <v>93.84771279675738274464389114</v>
      </c>
      <c r="L41" s="710"/>
      <c r="N41" s="733"/>
      <c r="O41" s="733"/>
      <c r="P41" s="733"/>
      <c r="Q41" s="733"/>
      <c r="R41" s="733"/>
      <c r="S41" s="733"/>
      <c r="T41" s="970"/>
      <c r="U41" s="123"/>
    </row>
    <row r="42" ht="18.95" customHeight="1">
      <c r="B42" s="761" t="s">
        <v>77</v>
      </c>
      <c r="C42" s="351"/>
      <c r="D42" s="4"/>
      <c r="E42" s="746">
        <v>6</v>
      </c>
      <c r="F42" s="746"/>
      <c r="G42" s="261">
        <v>563</v>
      </c>
      <c r="H42" s="745">
        <v>6</v>
      </c>
      <c r="I42" s="745"/>
      <c r="J42" s="261">
        <v>563</v>
      </c>
      <c r="K42" s="707">
        <v>100</v>
      </c>
      <c r="L42" s="708"/>
      <c r="N42" s="969"/>
      <c r="O42" s="969"/>
      <c r="P42" s="969"/>
      <c r="Q42" s="969"/>
      <c r="R42" s="969"/>
      <c r="S42" s="969"/>
      <c r="T42" s="971"/>
      <c r="U42" s="123"/>
    </row>
    <row r="43" ht="15" customHeight="1">
      <c r="B43" s="2"/>
      <c r="C43" s="44"/>
      <c r="D43" s="44"/>
      <c r="E43" s="16"/>
      <c r="F43" s="19"/>
      <c r="G43" s="123"/>
      <c r="H43" s="113"/>
      <c r="I43" s="113"/>
      <c r="J43" s="113"/>
      <c r="K43" s="123"/>
      <c r="L43" s="123"/>
      <c r="M43" s="113"/>
      <c r="N43" s="123"/>
      <c r="O43" s="123"/>
      <c r="P43" s="113"/>
      <c r="Q43" s="113"/>
      <c r="R43" s="123"/>
      <c r="S43" s="123"/>
      <c r="T43" s="123"/>
      <c r="U43" s="123"/>
    </row>
    <row r="44" ht="24.95" customHeight="1">
      <c r="B44" s="952" t="s">
        <v>138</v>
      </c>
      <c r="C44" s="952"/>
      <c r="D44" s="952"/>
      <c r="E44" s="952"/>
      <c r="F44" s="952"/>
      <c r="G44" s="952"/>
      <c r="H44" s="952"/>
      <c r="I44" s="952"/>
      <c r="J44" s="952"/>
      <c r="K44" s="952"/>
      <c r="L44" s="952"/>
      <c r="M44" s="952"/>
      <c r="N44" s="952"/>
      <c r="O44" s="952"/>
      <c r="P44" s="952"/>
      <c r="Q44" s="952"/>
      <c r="R44" s="952"/>
      <c r="S44" s="952"/>
      <c r="T44" s="952"/>
      <c r="U44" s="2"/>
    </row>
    <row r="45" ht="12" customHeight="1">
      <c r="B45" s="2"/>
      <c r="C45" s="2"/>
      <c r="D45" s="2"/>
      <c r="E45" s="2"/>
      <c r="F45" s="2"/>
      <c r="G45" s="2"/>
      <c r="H45" s="2"/>
      <c r="I45" s="2"/>
      <c r="J45" s="2"/>
      <c r="K45" s="2"/>
      <c r="L45" s="2"/>
      <c r="M45" s="2"/>
      <c r="N45" s="2"/>
      <c r="O45" s="2"/>
      <c r="R45" s="2"/>
      <c r="S45" s="2"/>
      <c r="T45" s="2"/>
      <c r="U45" s="2"/>
    </row>
    <row r="46" s="237" customFormat="1" ht="18" customHeight="1">
      <c r="A46" s="237"/>
    </row>
    <row r="47" s="237" customFormat="1"/>
    <row r="48" s="237" customFormat="1"/>
    <row r="49" s="237" customFormat="1"/>
    <row r="50" s="237" customFormat="1"/>
    <row r="51" s="237" customFormat="1"/>
    <row r="52" s="237" customFormat="1"/>
    <row r="53" s="237" customFormat="1"/>
    <row r="54" s="237" customFormat="1"/>
    <row r="55" s="237" customFormat="1"/>
    <row r="56" s="237" customFormat="1"/>
    <row r="57" s="237" customFormat="1"/>
    <row r="58" s="237" customFormat="1"/>
    <row r="59" s="237" customFormat="1"/>
    <row r="60" s="237" customFormat="1"/>
    <row r="61" s="237" customFormat="1"/>
    <row r="62" s="237" customFormat="1"/>
    <row r="63" s="237" customFormat="1"/>
    <row r="64" s="237" customFormat="1"/>
    <row r="65" s="237" customFormat="1"/>
    <row r="66" s="237" customFormat="1"/>
    <row r="67" s="237" customFormat="1"/>
    <row r="68" s="237" customFormat="1"/>
    <row r="69" s="237" customFormat="1"/>
    <row r="70" s="237" customFormat="1"/>
    <row r="71" s="237" customFormat="1"/>
    <row r="72" s="237" customFormat="1"/>
    <row r="73" s="237" customFormat="1"/>
    <row r="74" s="237" customFormat="1"/>
    <row r="75" s="237" customFormat="1"/>
    <row r="76" s="237" customFormat="1"/>
    <row r="77" s="237" customFormat="1"/>
    <row r="78" s="237" customFormat="1"/>
    <row r="79" s="237" customFormat="1"/>
    <row r="80" s="237" customFormat="1"/>
    <row r="81" s="237" customFormat="1"/>
    <row r="82" s="237" customFormat="1"/>
  </sheetData>
  <mergeCells count="106">
    <mergeCell ref="B4:T4"/>
    <mergeCell ref="B3:T3"/>
    <mergeCell ref="B2:T2"/>
    <mergeCell ref="B12:C12"/>
    <mergeCell ref="B11:C11"/>
    <mergeCell ref="B10:C10"/>
    <mergeCell ref="B9:C9"/>
    <mergeCell ref="O6:P7"/>
    <mergeCell ref="S6:T7"/>
    <mergeCell ref="Q6:R7"/>
    <mergeCell ref="N5:T5"/>
    <mergeCell ref="B5:C5"/>
    <mergeCell ref="B8:C8"/>
    <mergeCell ref="E5:L5"/>
    <mergeCell ref="B6:C6"/>
    <mergeCell ref="H6:H7"/>
    <mergeCell ref="B42:C42"/>
    <mergeCell ref="B41:C41"/>
    <mergeCell ref="B40:C40"/>
    <mergeCell ref="B39:C39"/>
    <mergeCell ref="B21:C21"/>
    <mergeCell ref="B20:C20"/>
    <mergeCell ref="B19:C19"/>
    <mergeCell ref="B13:C13"/>
    <mergeCell ref="B30:C30"/>
    <mergeCell ref="B29:C29"/>
    <mergeCell ref="B23:C23"/>
    <mergeCell ref="B22:C22"/>
    <mergeCell ref="B25:C25"/>
    <mergeCell ref="B28:C28"/>
    <mergeCell ref="B18:C18"/>
    <mergeCell ref="S39:T39"/>
    <mergeCell ref="Q39:R39"/>
    <mergeCell ref="O39:P39"/>
    <mergeCell ref="O38:P38"/>
    <mergeCell ref="Q38:R38"/>
    <mergeCell ref="S38:T38"/>
    <mergeCell ref="B38:C38"/>
    <mergeCell ref="B33:C33"/>
    <mergeCell ref="B32:C32"/>
    <mergeCell ref="K37:L37"/>
    <mergeCell ref="L26:L27"/>
    <mergeCell ref="E36:G36"/>
    <mergeCell ref="E16:E17"/>
    <mergeCell ref="G6:G7"/>
    <mergeCell ref="N15:T15"/>
    <mergeCell ref="N6:N7"/>
    <mergeCell ref="N16:N17"/>
    <mergeCell ref="O16:P17"/>
    <mergeCell ref="Q16:R17"/>
    <mergeCell ref="S16:T17"/>
    <mergeCell ref="N36:T36"/>
    <mergeCell ref="N25:T25"/>
    <mergeCell ref="N35:T35"/>
    <mergeCell ref="N26:N27"/>
    <mergeCell ref="O26:P27"/>
    <mergeCell ref="Q26:R27"/>
    <mergeCell ref="S26:T27"/>
    <mergeCell ref="B44:T44"/>
    <mergeCell ref="J26:J27"/>
    <mergeCell ref="K26:K27"/>
    <mergeCell ref="E25:L25"/>
    <mergeCell ref="E26:E27"/>
    <mergeCell ref="F26:F27"/>
    <mergeCell ref="G26:G27"/>
    <mergeCell ref="H26:H27"/>
    <mergeCell ref="I26:I27"/>
    <mergeCell ref="H38:I38"/>
    <mergeCell ref="K40:L40"/>
    <mergeCell ref="K38:L38"/>
    <mergeCell ref="N40:T42"/>
    <mergeCell ref="N37:P37"/>
    <mergeCell ref="H37:I37"/>
    <mergeCell ref="H42:I42"/>
    <mergeCell ref="H41:I41"/>
    <mergeCell ref="Q37:T37"/>
    <mergeCell ref="K39:L39"/>
    <mergeCell ref="E42:F42"/>
    <mergeCell ref="E38:F38"/>
    <mergeCell ref="E40:F40"/>
    <mergeCell ref="E41:F41"/>
    <mergeCell ref="E37:F37"/>
    <mergeCell ref="H40:I40"/>
    <mergeCell ref="H39:I39"/>
    <mergeCell ref="K42:L42"/>
    <mergeCell ref="K41:L41"/>
    <mergeCell ref="F16:F17"/>
    <mergeCell ref="G16:G17"/>
    <mergeCell ref="B7:C7"/>
    <mergeCell ref="K36:L36"/>
    <mergeCell ref="B31:C31"/>
    <mergeCell ref="H36:J36"/>
    <mergeCell ref="E39:F39"/>
    <mergeCell ref="L6:L7"/>
    <mergeCell ref="E6:E7"/>
    <mergeCell ref="F6:F7"/>
    <mergeCell ref="H16:H17"/>
    <mergeCell ref="E15:L15"/>
    <mergeCell ref="I6:I7"/>
    <mergeCell ref="J6:J7"/>
    <mergeCell ref="K6:K7"/>
    <mergeCell ref="I16:I17"/>
    <mergeCell ref="J16:J17"/>
    <mergeCell ref="K16:K17"/>
    <mergeCell ref="L16:L17"/>
    <mergeCell ref="E35:L35"/>
  </mergeCells>
  <phoneticPr fontId="0" type="noConversion"/>
  <printOptions horizontalCentered="1" verticalCentered="1"/>
  <pageMargins left="0.25" right="0.25" top="0.25" bottom="0.25" header="0" footer="0"/>
  <pageSetup scale="66" fitToWidth="1" fitToHeight="1" orientation="landscape" r:id="rId1"/>
  <headerFooter alignWithMargins="0">
    <oddHeader/>
    <oddFooter/>
  </headerFooter>
  <rowBreaks count="1" manualBreakCount="1">
    <brk id="46" max="16383" man="1"/>
  </rowBreaks>
  <colBreaks count="1" manualBreakCount="1">
    <brk id="22" max="1048575" man="1"/>
  </colBreaks>
  <drawing r:id="rId80"/>
</worksheet>
</file>

<file path=xl/worksheets/sheet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9">
    <pageSetUpPr fitToPage="1"/>
  </sheetPr>
  <dimension ref="A1:EI109"/>
  <sheetViews>
    <sheetView showGridLines="0" zoomScale="70" workbookViewId="0"/>
  </sheetViews>
  <sheetFormatPr defaultRowHeight="12.75"/>
  <cols>
    <col min="1" max="1" width="1.5703125" style="34" customWidth="1"/>
    <col min="2" max="2" width="15.7109375" style="34" customWidth="1"/>
    <col min="3" max="3" width="18.7109375" customWidth="1"/>
    <col min="4" max="21" width="11.7109375" customWidth="1"/>
    <col min="22" max="22" width="2.7109375" customWidth="1"/>
    <col min="23" max="37" width="9.140625" style="283" customWidth="1"/>
  </cols>
  <sheetData>
    <row r="1" s="2" customFormat="1" ht="23.25">
      <c r="B1" s="663" t="s">
        <v>147</v>
      </c>
      <c r="C1" s="130"/>
      <c r="P1" s="223"/>
      <c r="Q1" s="223"/>
      <c r="R1" s="223"/>
      <c r="S1" s="223"/>
      <c r="T1" s="223"/>
      <c r="U1" s="223"/>
      <c r="W1" s="283"/>
      <c r="X1" s="283"/>
      <c r="Y1" s="283"/>
      <c r="Z1" s="283"/>
      <c r="AA1" s="283"/>
      <c r="AB1" s="283"/>
      <c r="AC1" s="283"/>
      <c r="AD1" s="283"/>
      <c r="AE1" s="283"/>
      <c r="AF1" s="283"/>
      <c r="AG1" s="283"/>
      <c r="AH1" s="283"/>
      <c r="AI1" s="283"/>
      <c r="AJ1" s="283"/>
      <c r="AK1" s="283"/>
      <c r="AL1" s="0"/>
      <c r="AM1" s="0"/>
      <c r="AN1" s="0"/>
      <c r="AO1" s="0"/>
      <c r="AP1" s="0"/>
      <c r="AQ1" s="0"/>
      <c r="AR1" s="0"/>
      <c r="AS1" s="0"/>
      <c r="AT1" s="0"/>
      <c r="AU1" s="0"/>
      <c r="AV1" s="0"/>
      <c r="AW1" s="0"/>
      <c r="AX1" s="0"/>
      <c r="AY1" s="0"/>
      <c r="AZ1" s="0"/>
      <c r="BA1" s="0"/>
      <c r="BB1" s="0"/>
      <c r="BC1" s="0"/>
      <c r="BD1" s="0"/>
      <c r="BE1" s="0"/>
      <c r="BF1" s="0"/>
      <c r="BG1" s="0"/>
      <c r="BH1" s="0"/>
      <c r="BI1" s="0"/>
      <c r="BJ1" s="0"/>
      <c r="BK1" s="0"/>
      <c r="BL1" s="0"/>
      <c r="BM1" s="0"/>
      <c r="BN1" s="0"/>
      <c r="BO1" s="0"/>
      <c r="BP1" s="0"/>
      <c r="BQ1" s="0"/>
      <c r="BR1" s="0"/>
      <c r="BS1" s="0"/>
      <c r="BT1" s="0"/>
      <c r="BU1" s="0"/>
      <c r="BV1" s="0"/>
      <c r="BW1" s="0"/>
      <c r="BX1" s="0"/>
      <c r="BY1" s="0"/>
      <c r="BZ1" s="0"/>
      <c r="CA1" s="0"/>
      <c r="CB1" s="0"/>
      <c r="CC1" s="0"/>
      <c r="CD1" s="0"/>
      <c r="CE1" s="0"/>
      <c r="CF1" s="0"/>
      <c r="CG1" s="0"/>
      <c r="CH1" s="0"/>
      <c r="CI1" s="0"/>
      <c r="CJ1" s="0"/>
      <c r="CK1" s="0"/>
      <c r="CL1" s="0"/>
      <c r="CM1" s="0"/>
      <c r="CN1" s="0"/>
      <c r="CO1" s="0"/>
      <c r="CP1" s="0"/>
      <c r="CQ1" s="0"/>
      <c r="CR1" s="0"/>
      <c r="CS1" s="0"/>
      <c r="CT1" s="0"/>
      <c r="CU1" s="0"/>
      <c r="CV1" s="0"/>
      <c r="CW1" s="0"/>
      <c r="CX1" s="0"/>
      <c r="CY1" s="0"/>
      <c r="CZ1" s="0"/>
      <c r="DA1" s="0"/>
      <c r="DB1" s="0"/>
      <c r="DC1" s="0"/>
      <c r="DD1" s="0"/>
      <c r="DE1" s="0"/>
      <c r="DF1" s="0"/>
      <c r="DG1" s="0"/>
      <c r="DH1" s="0"/>
      <c r="DI1" s="0"/>
      <c r="DJ1" s="0"/>
      <c r="DK1" s="0"/>
      <c r="DL1" s="0"/>
      <c r="DM1" s="0"/>
      <c r="DN1" s="0"/>
      <c r="DO1" s="0"/>
      <c r="DP1" s="0"/>
      <c r="DQ1" s="0"/>
      <c r="DR1" s="0"/>
      <c r="DS1" s="0"/>
      <c r="DT1" s="0"/>
      <c r="DU1" s="0"/>
      <c r="DV1" s="0"/>
      <c r="DW1" s="0"/>
      <c r="DX1" s="0"/>
      <c r="DY1" s="0"/>
      <c r="DZ1" s="0"/>
      <c r="EA1" s="0"/>
      <c r="EB1" s="0"/>
      <c r="EC1" s="0"/>
      <c r="ED1" s="0"/>
      <c r="EE1" s="0"/>
      <c r="EF1" s="0"/>
      <c r="EG1" s="0"/>
      <c r="EH1" s="0"/>
      <c r="EI1" s="0"/>
    </row>
    <row r="2" s="2" customFormat="1" ht="15" customHeight="1">
      <c r="B2" s="11" t="s">
        <v>258</v>
      </c>
      <c r="C2" s="130"/>
      <c r="W2" s="283"/>
      <c r="X2" s="283"/>
      <c r="Y2" s="283"/>
      <c r="Z2" s="283"/>
      <c r="AA2" s="283"/>
      <c r="AB2" s="283"/>
      <c r="AC2" s="283"/>
      <c r="AD2" s="283"/>
      <c r="AE2" s="283"/>
      <c r="AF2" s="283"/>
      <c r="AG2" s="283"/>
      <c r="AH2" s="283"/>
      <c r="AI2" s="283"/>
      <c r="AJ2" s="283"/>
      <c r="AK2" s="283"/>
      <c r="AL2" s="0"/>
      <c r="AM2" s="0"/>
      <c r="AN2" s="0"/>
      <c r="AO2" s="0"/>
      <c r="AP2" s="0"/>
      <c r="AQ2" s="0"/>
      <c r="AR2" s="0"/>
      <c r="AS2" s="0"/>
      <c r="AT2" s="0"/>
      <c r="AU2" s="0"/>
      <c r="AV2" s="0"/>
      <c r="AW2" s="0"/>
      <c r="AX2" s="0"/>
      <c r="AY2" s="0"/>
      <c r="AZ2" s="0"/>
      <c r="BA2" s="0"/>
      <c r="BB2" s="0"/>
      <c r="BC2" s="0"/>
      <c r="BD2" s="0"/>
      <c r="BE2" s="0"/>
      <c r="BF2" s="0"/>
      <c r="BG2" s="0"/>
      <c r="BH2" s="0"/>
      <c r="BI2" s="0"/>
      <c r="BJ2" s="0"/>
      <c r="BK2" s="0"/>
      <c r="BL2" s="0"/>
      <c r="BM2" s="0"/>
      <c r="BN2" s="0"/>
      <c r="BO2" s="0"/>
      <c r="BP2" s="0"/>
      <c r="BQ2" s="0"/>
      <c r="BR2" s="0"/>
      <c r="BS2" s="0"/>
      <c r="BT2" s="0"/>
      <c r="BU2" s="0"/>
      <c r="BV2" s="0"/>
      <c r="BW2" s="0"/>
      <c r="BX2" s="0"/>
      <c r="BY2" s="0"/>
      <c r="BZ2" s="0"/>
      <c r="CA2" s="0"/>
      <c r="CB2" s="0"/>
      <c r="CC2" s="0"/>
      <c r="CD2" s="0"/>
      <c r="CE2" s="0"/>
      <c r="CF2" s="0"/>
      <c r="CG2" s="0"/>
      <c r="CH2" s="0"/>
      <c r="CI2" s="0"/>
      <c r="CJ2" s="0"/>
      <c r="CK2" s="0"/>
      <c r="CL2" s="0"/>
      <c r="CM2" s="0"/>
      <c r="CN2" s="0"/>
      <c r="CO2" s="0"/>
      <c r="CP2" s="0"/>
      <c r="CQ2" s="0"/>
      <c r="CR2" s="0"/>
      <c r="CS2" s="0"/>
      <c r="CT2" s="0"/>
      <c r="CU2" s="0"/>
      <c r="CV2" s="0"/>
      <c r="CW2" s="0"/>
      <c r="CX2" s="0"/>
      <c r="CY2" s="0"/>
      <c r="CZ2" s="0"/>
      <c r="DA2" s="0"/>
      <c r="DB2" s="0"/>
      <c r="DC2" s="0"/>
      <c r="DD2" s="0"/>
      <c r="DE2" s="0"/>
      <c r="DF2" s="0"/>
      <c r="DG2" s="0"/>
      <c r="DH2" s="0"/>
      <c r="DI2" s="0"/>
      <c r="DJ2" s="0"/>
      <c r="DK2" s="0"/>
      <c r="DL2" s="0"/>
      <c r="DM2" s="0"/>
      <c r="DN2" s="0"/>
      <c r="DO2" s="0"/>
      <c r="DP2" s="0"/>
      <c r="DQ2" s="0"/>
      <c r="DR2" s="0"/>
      <c r="DS2" s="0"/>
      <c r="DT2" s="0"/>
      <c r="DU2" s="0"/>
      <c r="DV2" s="0"/>
      <c r="DW2" s="0"/>
      <c r="DX2" s="0"/>
      <c r="DY2" s="0"/>
      <c r="DZ2" s="0"/>
      <c r="EA2" s="0"/>
      <c r="EB2" s="0"/>
      <c r="EC2" s="0"/>
      <c r="ED2" s="0"/>
      <c r="EE2" s="0"/>
      <c r="EF2" s="0"/>
      <c r="EG2" s="0"/>
      <c r="EH2" s="0"/>
      <c r="EI2" s="0"/>
    </row>
    <row r="3" s="2" customFormat="1" ht="17.1" customHeight="1">
      <c r="B3" s="11" t="s">
        <v>259</v>
      </c>
      <c r="C3" s="130"/>
      <c r="O3" s="980"/>
      <c r="P3" s="980"/>
      <c r="Q3" s="980"/>
      <c r="R3" s="980"/>
      <c r="S3" s="980"/>
      <c r="T3" s="980"/>
      <c r="U3" s="980"/>
      <c r="W3" s="283"/>
      <c r="X3" s="283"/>
      <c r="Y3" s="283"/>
      <c r="Z3" s="283"/>
      <c r="AA3" s="283"/>
      <c r="AB3" s="283"/>
      <c r="AC3" s="283"/>
      <c r="AD3" s="283"/>
      <c r="AE3" s="283"/>
      <c r="AF3" s="283"/>
      <c r="AG3" s="283"/>
      <c r="AH3" s="283"/>
      <c r="AI3" s="283"/>
      <c r="AJ3" s="283"/>
      <c r="AK3" s="283"/>
      <c r="AL3" s="0"/>
      <c r="AM3" s="0"/>
      <c r="AN3" s="0"/>
      <c r="AO3" s="0"/>
      <c r="AP3" s="0"/>
      <c r="AQ3" s="0"/>
      <c r="AR3" s="0"/>
      <c r="AS3" s="0"/>
      <c r="AT3" s="0"/>
      <c r="AU3" s="0"/>
      <c r="AV3" s="0"/>
      <c r="AW3" s="0"/>
      <c r="AX3" s="0"/>
      <c r="AY3" s="0"/>
      <c r="AZ3" s="0"/>
      <c r="BA3" s="0"/>
      <c r="BB3" s="0"/>
      <c r="BC3" s="0"/>
      <c r="BD3" s="0"/>
      <c r="BE3" s="0"/>
      <c r="BF3" s="0"/>
      <c r="BG3" s="0"/>
      <c r="BH3" s="0"/>
      <c r="BI3" s="0"/>
      <c r="BJ3" s="0"/>
      <c r="BK3" s="0"/>
      <c r="BL3" s="0"/>
      <c r="BM3" s="0"/>
      <c r="BN3" s="0"/>
      <c r="BO3" s="0"/>
      <c r="BP3" s="0"/>
      <c r="BQ3" s="0"/>
      <c r="BR3" s="0"/>
      <c r="BS3" s="0"/>
      <c r="BT3" s="0"/>
      <c r="BU3" s="0"/>
      <c r="BV3" s="0"/>
      <c r="BW3" s="0"/>
      <c r="BX3" s="0"/>
      <c r="BY3" s="0"/>
      <c r="BZ3" s="0"/>
      <c r="CA3" s="0"/>
      <c r="CB3" s="0"/>
      <c r="CC3" s="0"/>
      <c r="CD3" s="0"/>
      <c r="CE3" s="0"/>
      <c r="CF3" s="0"/>
      <c r="CG3" s="0"/>
      <c r="CH3" s="0"/>
      <c r="CI3" s="0"/>
      <c r="CJ3" s="0"/>
      <c r="CK3" s="0"/>
      <c r="CL3" s="0"/>
      <c r="CM3" s="0"/>
      <c r="CN3" s="0"/>
      <c r="CO3" s="0"/>
      <c r="CP3" s="0"/>
      <c r="CQ3" s="0"/>
      <c r="CR3" s="0"/>
      <c r="CS3" s="0"/>
      <c r="CT3" s="0"/>
      <c r="CU3" s="0"/>
      <c r="CV3" s="0"/>
      <c r="CW3" s="0"/>
      <c r="CX3" s="0"/>
      <c r="CY3" s="0"/>
      <c r="CZ3" s="0"/>
      <c r="DA3" s="0"/>
      <c r="DB3" s="0"/>
      <c r="DC3" s="0"/>
      <c r="DD3" s="0"/>
      <c r="DE3" s="0"/>
      <c r="DF3" s="0"/>
      <c r="DG3" s="0"/>
      <c r="DH3" s="0"/>
      <c r="DI3" s="0"/>
      <c r="DJ3" s="0"/>
      <c r="DK3" s="0"/>
      <c r="DL3" s="0"/>
      <c r="DM3" s="0"/>
      <c r="DN3" s="0"/>
      <c r="DO3" s="0"/>
      <c r="DP3" s="0"/>
      <c r="DQ3" s="0"/>
      <c r="DR3" s="0"/>
      <c r="DS3" s="0"/>
      <c r="DT3" s="0"/>
      <c r="DU3" s="0"/>
      <c r="DV3" s="0"/>
      <c r="DW3" s="0"/>
      <c r="DX3" s="0"/>
      <c r="DY3" s="0"/>
      <c r="DZ3" s="0"/>
      <c r="EA3" s="0"/>
      <c r="EB3" s="0"/>
      <c r="EC3" s="0"/>
      <c r="ED3" s="0"/>
      <c r="EE3" s="0"/>
      <c r="EF3" s="0"/>
      <c r="EG3" s="0"/>
      <c r="EH3" s="0"/>
      <c r="EI3" s="0"/>
    </row>
    <row r="4" s="2" customFormat="1" ht="15.75" customHeight="1">
      <c r="A4" s="9"/>
      <c r="B4" s="11" t="s">
        <v>260</v>
      </c>
      <c r="C4" s="131"/>
      <c r="D4" s="131"/>
      <c r="E4" s="131"/>
      <c r="G4" s="132"/>
      <c r="H4" s="132"/>
      <c r="I4" s="132"/>
      <c r="J4" s="132"/>
      <c r="K4" s="132"/>
      <c r="L4" s="132"/>
      <c r="M4" s="132"/>
      <c r="N4" s="132"/>
      <c r="O4" s="132"/>
      <c r="P4" s="132"/>
      <c r="Q4" s="132"/>
      <c r="R4" s="132"/>
      <c r="S4" s="132"/>
      <c r="T4" s="132"/>
      <c r="U4" s="132"/>
      <c r="V4" s="132"/>
      <c r="W4" s="283"/>
      <c r="X4" s="283"/>
      <c r="Y4" s="283"/>
      <c r="Z4" s="283"/>
      <c r="AA4" s="283"/>
      <c r="AB4" s="283"/>
      <c r="AC4" s="283"/>
      <c r="AD4" s="283"/>
      <c r="AE4" s="283"/>
      <c r="AF4" s="283"/>
      <c r="AG4" s="283"/>
      <c r="AH4" s="283"/>
      <c r="AI4" s="283"/>
      <c r="AJ4" s="283"/>
      <c r="AK4" s="283"/>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c r="BY4" s="0"/>
      <c r="BZ4" s="0"/>
      <c r="CA4" s="0"/>
      <c r="CB4" s="0"/>
      <c r="CC4" s="0"/>
      <c r="CD4" s="0"/>
      <c r="CE4" s="0"/>
      <c r="CF4" s="0"/>
      <c r="CG4" s="0"/>
      <c r="CH4" s="0"/>
      <c r="CI4" s="0"/>
      <c r="CJ4" s="0"/>
      <c r="CK4" s="0"/>
      <c r="CL4" s="0"/>
      <c r="CM4" s="0"/>
      <c r="CN4" s="0"/>
      <c r="CO4" s="0"/>
      <c r="CP4" s="0"/>
      <c r="CQ4" s="0"/>
      <c r="CR4" s="0"/>
      <c r="CS4" s="0"/>
      <c r="CT4" s="0"/>
      <c r="CU4" s="0"/>
      <c r="CV4" s="0"/>
      <c r="CW4" s="0"/>
      <c r="CX4" s="0"/>
      <c r="CY4" s="0"/>
      <c r="CZ4" s="0"/>
      <c r="DA4" s="0"/>
      <c r="DB4" s="0"/>
      <c r="DC4" s="0"/>
      <c r="DD4" s="0"/>
      <c r="DE4" s="0"/>
      <c r="DF4" s="0"/>
      <c r="DG4" s="0"/>
      <c r="DH4" s="0"/>
      <c r="DI4" s="0"/>
      <c r="DJ4" s="0"/>
      <c r="DK4" s="0"/>
      <c r="DL4" s="0"/>
      <c r="DM4" s="0"/>
      <c r="DN4" s="0"/>
      <c r="DO4" s="0"/>
      <c r="DP4" s="0"/>
      <c r="DQ4" s="0"/>
      <c r="DR4" s="0"/>
      <c r="DS4" s="0"/>
      <c r="DT4" s="0"/>
      <c r="DU4" s="0"/>
      <c r="DV4" s="0"/>
      <c r="DW4" s="0"/>
      <c r="DX4" s="0"/>
      <c r="DY4" s="0"/>
      <c r="DZ4" s="0"/>
      <c r="EA4" s="0"/>
      <c r="EB4" s="0"/>
      <c r="EC4" s="0"/>
      <c r="ED4" s="0"/>
      <c r="EE4" s="0"/>
      <c r="EF4" s="0"/>
      <c r="EG4" s="0"/>
      <c r="EH4" s="0"/>
      <c r="EI4" s="0"/>
    </row>
    <row r="5" s="2" customFormat="1" ht="20.1" customHeight="1">
      <c r="A5" s="9"/>
      <c r="B5" s="11"/>
      <c r="C5" s="131"/>
      <c r="D5" s="131"/>
      <c r="E5" s="131"/>
      <c r="G5" s="132"/>
      <c r="H5" s="132"/>
      <c r="I5" s="132"/>
      <c r="J5" s="132"/>
      <c r="K5" s="132"/>
      <c r="L5" s="132"/>
      <c r="M5" s="132"/>
      <c r="N5" s="132"/>
      <c r="O5" s="132"/>
      <c r="P5" s="132"/>
      <c r="Q5" s="132"/>
      <c r="R5" s="132"/>
      <c r="S5" s="132"/>
      <c r="T5" s="132"/>
      <c r="U5" s="132"/>
      <c r="V5" s="132"/>
      <c r="W5" s="283"/>
      <c r="X5" s="283"/>
      <c r="Y5" s="283"/>
      <c r="Z5" s="283"/>
      <c r="AA5" s="283"/>
      <c r="AB5" s="283"/>
      <c r="AC5" s="283"/>
      <c r="AD5" s="283"/>
      <c r="AE5" s="283"/>
      <c r="AF5" s="283"/>
      <c r="AG5" s="283"/>
      <c r="AH5" s="283"/>
      <c r="AI5" s="283"/>
      <c r="AJ5" s="283"/>
      <c r="AK5" s="283"/>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c r="BY5" s="0"/>
      <c r="BZ5" s="0"/>
      <c r="CA5" s="0"/>
      <c r="CB5" s="0"/>
      <c r="CC5" s="0"/>
      <c r="CD5" s="0"/>
      <c r="CE5" s="0"/>
      <c r="CF5" s="0"/>
      <c r="CG5" s="0"/>
      <c r="CH5" s="0"/>
      <c r="CI5" s="0"/>
      <c r="CJ5" s="0"/>
      <c r="CK5" s="0"/>
      <c r="CL5" s="0"/>
      <c r="CM5" s="0"/>
      <c r="CN5" s="0"/>
      <c r="CO5" s="0"/>
      <c r="CP5" s="0"/>
      <c r="CQ5" s="0"/>
      <c r="CR5" s="0"/>
      <c r="CS5" s="0"/>
      <c r="CT5" s="0"/>
      <c r="CU5" s="0"/>
      <c r="CV5" s="0"/>
      <c r="CW5" s="0"/>
      <c r="CX5" s="0"/>
      <c r="CY5" s="0"/>
      <c r="CZ5" s="0"/>
      <c r="DA5" s="0"/>
      <c r="DB5" s="0"/>
      <c r="DC5" s="0"/>
      <c r="DD5" s="0"/>
      <c r="DE5" s="0"/>
      <c r="DF5" s="0"/>
      <c r="DG5" s="0"/>
      <c r="DH5" s="0"/>
      <c r="DI5" s="0"/>
      <c r="DJ5" s="0"/>
      <c r="DK5" s="0"/>
      <c r="DL5" s="0"/>
      <c r="DM5" s="0"/>
      <c r="DN5" s="0"/>
      <c r="DO5" s="0"/>
      <c r="DP5" s="0"/>
      <c r="DQ5" s="0"/>
      <c r="DR5" s="0"/>
      <c r="DS5" s="0"/>
      <c r="DT5" s="0"/>
      <c r="DU5" s="0"/>
      <c r="DV5" s="0"/>
      <c r="DW5" s="0"/>
      <c r="DX5" s="0"/>
      <c r="DY5" s="0"/>
      <c r="DZ5" s="0"/>
      <c r="EA5" s="0"/>
      <c r="EB5" s="0"/>
      <c r="EC5" s="0"/>
      <c r="ED5" s="0"/>
      <c r="EE5" s="0"/>
      <c r="EF5" s="0"/>
      <c r="EG5" s="0"/>
      <c r="EH5" s="0"/>
      <c r="EI5" s="0"/>
    </row>
    <row r="6" s="2" customFormat="1" ht="20.1" customHeight="1">
      <c r="A6" s="9"/>
      <c r="B6" s="11"/>
      <c r="C6" s="131"/>
      <c r="D6" s="131"/>
      <c r="E6" s="131"/>
      <c r="G6" s="132"/>
      <c r="H6" s="132"/>
      <c r="I6" s="132"/>
      <c r="J6" s="132"/>
      <c r="K6" s="132"/>
      <c r="L6" s="132"/>
      <c r="M6" s="132"/>
      <c r="N6" s="132"/>
      <c r="O6" s="132"/>
      <c r="P6" s="132"/>
      <c r="Q6" s="132"/>
      <c r="R6" s="132"/>
      <c r="S6" s="132"/>
      <c r="T6" s="132"/>
      <c r="U6" s="132"/>
      <c r="V6" s="132"/>
      <c r="W6" s="283"/>
      <c r="X6" s="283"/>
      <c r="Y6" s="283"/>
      <c r="Z6" s="283"/>
      <c r="AA6" s="283"/>
      <c r="AB6" s="283"/>
      <c r="AC6" s="283"/>
      <c r="AD6" s="283"/>
      <c r="AE6" s="283"/>
      <c r="AF6" s="283"/>
      <c r="AG6" s="283"/>
      <c r="AH6" s="283"/>
      <c r="AI6" s="283"/>
      <c r="AJ6" s="283"/>
      <c r="AK6" s="283"/>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row>
    <row r="7" s="2" customFormat="1" ht="20.1" customHeight="1">
      <c r="A7" s="9"/>
      <c r="B7" s="11"/>
      <c r="C7" s="131"/>
      <c r="D7" s="131"/>
      <c r="E7" s="131"/>
      <c r="G7" s="132"/>
      <c r="H7" s="132"/>
      <c r="I7" s="132"/>
      <c r="J7" s="132"/>
      <c r="K7" s="132"/>
      <c r="L7" s="132"/>
      <c r="M7" s="132"/>
      <c r="N7" s="132"/>
      <c r="O7" s="132"/>
      <c r="P7" s="132"/>
      <c r="Q7" s="132"/>
      <c r="R7" s="132"/>
      <c r="S7" s="132"/>
      <c r="T7" s="132"/>
      <c r="U7" s="132"/>
      <c r="V7" s="132"/>
      <c r="W7" s="283"/>
      <c r="X7" s="283"/>
      <c r="Y7" s="283"/>
      <c r="Z7" s="283"/>
      <c r="AA7" s="283"/>
      <c r="AB7" s="283"/>
      <c r="AC7" s="283"/>
      <c r="AD7" s="283"/>
      <c r="AE7" s="283"/>
      <c r="AF7" s="283"/>
      <c r="AG7" s="283"/>
      <c r="AH7" s="283"/>
      <c r="AI7" s="283"/>
      <c r="AJ7" s="283"/>
      <c r="AK7" s="283"/>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c r="BY7" s="0"/>
      <c r="BZ7" s="0"/>
      <c r="CA7" s="0"/>
      <c r="CB7" s="0"/>
      <c r="CC7" s="0"/>
      <c r="CD7" s="0"/>
      <c r="CE7" s="0"/>
      <c r="CF7" s="0"/>
      <c r="CG7" s="0"/>
      <c r="CH7" s="0"/>
      <c r="CI7" s="0"/>
      <c r="CJ7" s="0"/>
      <c r="CK7" s="0"/>
      <c r="CL7" s="0"/>
      <c r="CM7" s="0"/>
      <c r="CN7" s="0"/>
      <c r="CO7" s="0"/>
      <c r="CP7" s="0"/>
      <c r="CQ7" s="0"/>
      <c r="CR7" s="0"/>
      <c r="CS7" s="0"/>
      <c r="CT7" s="0"/>
      <c r="CU7" s="0"/>
      <c r="CV7" s="0"/>
      <c r="CW7" s="0"/>
      <c r="CX7" s="0"/>
      <c r="CY7" s="0"/>
      <c r="CZ7" s="0"/>
      <c r="DA7" s="0"/>
      <c r="DB7" s="0"/>
      <c r="DC7" s="0"/>
      <c r="DD7" s="0"/>
      <c r="DE7" s="0"/>
      <c r="DF7" s="0"/>
      <c r="DG7" s="0"/>
      <c r="DH7" s="0"/>
      <c r="DI7" s="0"/>
      <c r="DJ7" s="0"/>
      <c r="DK7" s="0"/>
      <c r="DL7" s="0"/>
      <c r="DM7" s="0"/>
      <c r="DN7" s="0"/>
      <c r="DO7" s="0"/>
      <c r="DP7" s="0"/>
      <c r="DQ7" s="0"/>
      <c r="DR7" s="0"/>
      <c r="DS7" s="0"/>
      <c r="DT7" s="0"/>
      <c r="DU7" s="0"/>
      <c r="DV7" s="0"/>
      <c r="DW7" s="0"/>
      <c r="DX7" s="0"/>
      <c r="DY7" s="0"/>
      <c r="DZ7" s="0"/>
      <c r="EA7" s="0"/>
      <c r="EB7" s="0"/>
      <c r="EC7" s="0"/>
      <c r="ED7" s="0"/>
      <c r="EE7" s="0"/>
      <c r="EF7" s="0"/>
      <c r="EG7" s="0"/>
      <c r="EH7" s="0"/>
      <c r="EI7" s="0"/>
    </row>
    <row r="8" s="2" customFormat="1" ht="20.1" customHeight="1">
      <c r="A8" s="9"/>
      <c r="B8" s="11"/>
      <c r="C8" s="131"/>
      <c r="D8" s="131"/>
      <c r="E8" s="131"/>
      <c r="G8" s="132"/>
      <c r="H8" s="132"/>
      <c r="I8" s="132"/>
      <c r="J8" s="132"/>
      <c r="K8" s="132"/>
      <c r="L8" s="132"/>
      <c r="M8" s="132"/>
      <c r="N8" s="132"/>
      <c r="O8" s="132"/>
      <c r="P8" s="132"/>
      <c r="Q8" s="132"/>
      <c r="R8" s="132"/>
      <c r="S8" s="132"/>
      <c r="T8" s="132"/>
      <c r="U8" s="132"/>
      <c r="V8" s="132"/>
      <c r="W8" s="283"/>
      <c r="X8" s="283"/>
      <c r="Y8" s="283"/>
      <c r="Z8" s="283"/>
      <c r="AA8" s="283"/>
      <c r="AB8" s="283"/>
      <c r="AC8" s="283"/>
      <c r="AD8" s="283"/>
      <c r="AE8" s="283"/>
      <c r="AF8" s="283"/>
      <c r="AG8" s="283"/>
      <c r="AH8" s="283"/>
      <c r="AI8" s="283"/>
      <c r="AJ8" s="283"/>
      <c r="AK8" s="283"/>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c r="BY8" s="0"/>
      <c r="BZ8" s="0"/>
      <c r="CA8" s="0"/>
      <c r="CB8" s="0"/>
      <c r="CC8" s="0"/>
      <c r="CD8" s="0"/>
      <c r="CE8" s="0"/>
      <c r="CF8" s="0"/>
      <c r="CG8" s="0"/>
      <c r="CH8" s="0"/>
      <c r="CI8" s="0"/>
      <c r="CJ8" s="0"/>
      <c r="CK8" s="0"/>
      <c r="CL8" s="0"/>
      <c r="CM8" s="0"/>
      <c r="CN8" s="0"/>
      <c r="CO8" s="0"/>
      <c r="CP8" s="0"/>
      <c r="CQ8" s="0"/>
      <c r="CR8" s="0"/>
      <c r="CS8" s="0"/>
      <c r="CT8" s="0"/>
      <c r="CU8" s="0"/>
      <c r="CV8" s="0"/>
      <c r="CW8" s="0"/>
      <c r="CX8" s="0"/>
      <c r="CY8" s="0"/>
      <c r="CZ8" s="0"/>
      <c r="DA8" s="0"/>
      <c r="DB8" s="0"/>
      <c r="DC8" s="0"/>
      <c r="DD8" s="0"/>
      <c r="DE8" s="0"/>
      <c r="DF8" s="0"/>
      <c r="DG8" s="0"/>
      <c r="DH8" s="0"/>
      <c r="DI8" s="0"/>
      <c r="DJ8" s="0"/>
      <c r="DK8" s="0"/>
      <c r="DL8" s="0"/>
      <c r="DM8" s="0"/>
      <c r="DN8" s="0"/>
      <c r="DO8" s="0"/>
      <c r="DP8" s="0"/>
      <c r="DQ8" s="0"/>
      <c r="DR8" s="0"/>
      <c r="DS8" s="0"/>
      <c r="DT8" s="0"/>
      <c r="DU8" s="0"/>
      <c r="DV8" s="0"/>
      <c r="DW8" s="0"/>
      <c r="DX8" s="0"/>
      <c r="DY8" s="0"/>
      <c r="DZ8" s="0"/>
      <c r="EA8" s="0"/>
      <c r="EB8" s="0"/>
      <c r="EC8" s="0"/>
      <c r="ED8" s="0"/>
      <c r="EE8" s="0"/>
      <c r="EF8" s="0"/>
      <c r="EG8" s="0"/>
      <c r="EH8" s="0"/>
      <c r="EI8" s="0"/>
    </row>
    <row r="9" s="2" customFormat="1" ht="20.1" customHeight="1">
      <c r="A9" s="9"/>
      <c r="B9" s="11"/>
      <c r="C9" s="131"/>
      <c r="D9" s="131"/>
      <c r="E9" s="131"/>
      <c r="G9" s="132"/>
      <c r="H9" s="132"/>
      <c r="I9" s="132"/>
      <c r="J9" s="132"/>
      <c r="K9" s="132"/>
      <c r="L9" s="132"/>
      <c r="M9" s="132"/>
      <c r="N9" s="132"/>
      <c r="O9" s="132"/>
      <c r="P9" s="132"/>
      <c r="Q9" s="132"/>
      <c r="R9" s="132"/>
      <c r="S9" s="132"/>
      <c r="T9" s="132"/>
      <c r="U9" s="132"/>
      <c r="V9" s="132"/>
      <c r="W9" s="283"/>
      <c r="X9" s="283"/>
      <c r="Y9" s="283"/>
      <c r="Z9" s="283"/>
      <c r="AA9" s="283"/>
      <c r="AB9" s="283"/>
      <c r="AC9" s="283"/>
      <c r="AD9" s="283"/>
      <c r="AE9" s="283"/>
      <c r="AF9" s="283"/>
      <c r="AG9" s="283"/>
      <c r="AH9" s="283"/>
      <c r="AI9" s="283"/>
      <c r="AJ9" s="283"/>
      <c r="AK9" s="283"/>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c r="BY9" s="0"/>
      <c r="BZ9" s="0"/>
      <c r="CA9" s="0"/>
      <c r="CB9" s="0"/>
      <c r="CC9" s="0"/>
      <c r="CD9" s="0"/>
      <c r="CE9" s="0"/>
      <c r="CF9" s="0"/>
      <c r="CG9" s="0"/>
      <c r="CH9" s="0"/>
      <c r="CI9" s="0"/>
      <c r="CJ9" s="0"/>
      <c r="CK9" s="0"/>
      <c r="CL9" s="0"/>
      <c r="CM9" s="0"/>
      <c r="CN9" s="0"/>
      <c r="CO9" s="0"/>
      <c r="CP9" s="0"/>
      <c r="CQ9" s="0"/>
      <c r="CR9" s="0"/>
      <c r="CS9" s="0"/>
      <c r="CT9" s="0"/>
      <c r="CU9" s="0"/>
      <c r="CV9" s="0"/>
      <c r="CW9" s="0"/>
      <c r="CX9" s="0"/>
      <c r="CY9" s="0"/>
      <c r="CZ9" s="0"/>
      <c r="DA9" s="0"/>
      <c r="DB9" s="0"/>
      <c r="DC9" s="0"/>
      <c r="DD9" s="0"/>
      <c r="DE9" s="0"/>
      <c r="DF9" s="0"/>
      <c r="DG9" s="0"/>
      <c r="DH9" s="0"/>
      <c r="DI9" s="0"/>
      <c r="DJ9" s="0"/>
      <c r="DK9" s="0"/>
      <c r="DL9" s="0"/>
      <c r="DM9" s="0"/>
      <c r="DN9" s="0"/>
      <c r="DO9" s="0"/>
      <c r="DP9" s="0"/>
      <c r="DQ9" s="0"/>
      <c r="DR9" s="0"/>
      <c r="DS9" s="0"/>
      <c r="DT9" s="0"/>
      <c r="DU9" s="0"/>
      <c r="DV9" s="0"/>
      <c r="DW9" s="0"/>
      <c r="DX9" s="0"/>
      <c r="DY9" s="0"/>
      <c r="DZ9" s="0"/>
      <c r="EA9" s="0"/>
      <c r="EB9" s="0"/>
      <c r="EC9" s="0"/>
      <c r="ED9" s="0"/>
      <c r="EE9" s="0"/>
      <c r="EF9" s="0"/>
      <c r="EG9" s="0"/>
      <c r="EH9" s="0"/>
      <c r="EI9" s="0"/>
    </row>
    <row r="10" s="2" customFormat="1" ht="20.1" customHeight="1">
      <c r="A10" s="9"/>
      <c r="B10" s="11"/>
      <c r="C10" s="131"/>
      <c r="D10" s="131"/>
      <c r="E10" s="131"/>
      <c r="G10" s="132"/>
      <c r="H10" s="132"/>
      <c r="I10" s="132"/>
      <c r="J10" s="132"/>
      <c r="K10" s="132"/>
      <c r="L10" s="132"/>
      <c r="M10" s="132"/>
      <c r="N10" s="132"/>
      <c r="O10" s="132"/>
      <c r="P10" s="132"/>
      <c r="Q10" s="132"/>
      <c r="R10" s="132"/>
      <c r="S10" s="132"/>
      <c r="T10" s="132"/>
      <c r="U10" s="132"/>
      <c r="V10" s="132"/>
      <c r="W10" s="283"/>
      <c r="X10" s="283"/>
      <c r="Y10" s="283"/>
      <c r="Z10" s="283"/>
      <c r="AA10" s="283"/>
      <c r="AB10" s="283"/>
      <c r="AC10" s="283"/>
      <c r="AD10" s="283"/>
      <c r="AE10" s="283"/>
      <c r="AF10" s="283"/>
      <c r="AG10" s="283"/>
      <c r="AH10" s="283"/>
      <c r="AI10" s="283"/>
      <c r="AJ10" s="283"/>
      <c r="AK10" s="283"/>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c r="BY10" s="0"/>
      <c r="BZ10" s="0"/>
      <c r="CA10" s="0"/>
      <c r="CB10" s="0"/>
      <c r="CC10" s="0"/>
      <c r="CD10" s="0"/>
      <c r="CE10" s="0"/>
      <c r="CF10" s="0"/>
      <c r="CG10" s="0"/>
      <c r="CH10" s="0"/>
      <c r="CI10" s="0"/>
      <c r="CJ10" s="0"/>
      <c r="CK10" s="0"/>
      <c r="CL10" s="0"/>
      <c r="CM10" s="0"/>
      <c r="CN10" s="0"/>
      <c r="CO10" s="0"/>
      <c r="CP10" s="0"/>
      <c r="CQ10" s="0"/>
      <c r="CR10" s="0"/>
      <c r="CS10" s="0"/>
      <c r="CT10" s="0"/>
      <c r="CU10" s="0"/>
      <c r="CV10" s="0"/>
      <c r="CW10" s="0"/>
      <c r="CX10" s="0"/>
      <c r="CY10" s="0"/>
      <c r="CZ10" s="0"/>
      <c r="DA10" s="0"/>
      <c r="DB10" s="0"/>
      <c r="DC10" s="0"/>
      <c r="DD10" s="0"/>
      <c r="DE10" s="0"/>
      <c r="DF10" s="0"/>
      <c r="DG10" s="0"/>
      <c r="DH10" s="0"/>
      <c r="DI10" s="0"/>
      <c r="DJ10" s="0"/>
      <c r="DK10" s="0"/>
      <c r="DL10" s="0"/>
      <c r="DM10" s="0"/>
      <c r="DN10" s="0"/>
      <c r="DO10" s="0"/>
      <c r="DP10" s="0"/>
      <c r="DQ10" s="0"/>
      <c r="DR10" s="0"/>
      <c r="DS10" s="0"/>
      <c r="DT10" s="0"/>
      <c r="DU10" s="0"/>
      <c r="DV10" s="0"/>
      <c r="DW10" s="0"/>
      <c r="DX10" s="0"/>
      <c r="DY10" s="0"/>
      <c r="DZ10" s="0"/>
      <c r="EA10" s="0"/>
      <c r="EB10" s="0"/>
      <c r="EC10" s="0"/>
      <c r="ED10" s="0"/>
      <c r="EE10" s="0"/>
      <c r="EF10" s="0"/>
      <c r="EG10" s="0"/>
      <c r="EH10" s="0"/>
      <c r="EI10" s="0"/>
    </row>
    <row r="11" s="2" customFormat="1" ht="20.1" customHeight="1">
      <c r="A11" s="9"/>
      <c r="B11" s="11"/>
      <c r="C11" s="131"/>
      <c r="D11" s="131"/>
      <c r="E11" s="131"/>
      <c r="G11" s="132"/>
      <c r="H11" s="132"/>
      <c r="I11" s="132"/>
      <c r="J11" s="132"/>
      <c r="K11" s="132"/>
      <c r="L11" s="132"/>
      <c r="M11" s="132"/>
      <c r="N11" s="132"/>
      <c r="O11" s="132"/>
      <c r="P11" s="132"/>
      <c r="Q11" s="132"/>
      <c r="R11" s="132"/>
      <c r="S11" s="132"/>
      <c r="T11" s="132"/>
      <c r="U11" s="132"/>
      <c r="V11" s="132"/>
      <c r="W11" s="283"/>
      <c r="X11" s="283"/>
      <c r="Y11" s="283"/>
      <c r="Z11" s="283"/>
      <c r="AA11" s="283"/>
      <c r="AB11" s="283"/>
      <c r="AC11" s="283"/>
      <c r="AD11" s="283"/>
      <c r="AE11" s="283"/>
      <c r="AF11" s="283"/>
      <c r="AG11" s="283"/>
      <c r="AH11" s="283"/>
      <c r="AI11" s="283"/>
      <c r="AJ11" s="283"/>
      <c r="AK11" s="283"/>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c r="BY11" s="0"/>
      <c r="BZ11" s="0"/>
      <c r="CA11" s="0"/>
      <c r="CB11" s="0"/>
      <c r="CC11" s="0"/>
      <c r="CD11" s="0"/>
      <c r="CE11" s="0"/>
      <c r="CF11" s="0"/>
      <c r="CG11" s="0"/>
      <c r="CH11" s="0"/>
      <c r="CI11" s="0"/>
      <c r="CJ11" s="0"/>
      <c r="CK11" s="0"/>
      <c r="CL11" s="0"/>
      <c r="CM11" s="0"/>
      <c r="CN11" s="0"/>
      <c r="CO11" s="0"/>
      <c r="CP11" s="0"/>
      <c r="CQ11" s="0"/>
      <c r="CR11" s="0"/>
      <c r="CS11" s="0"/>
      <c r="CT11" s="0"/>
      <c r="CU11" s="0"/>
      <c r="CV11" s="0"/>
      <c r="CW11" s="0"/>
      <c r="CX11" s="0"/>
      <c r="CY11" s="0"/>
      <c r="CZ11" s="0"/>
      <c r="DA11" s="0"/>
      <c r="DB11" s="0"/>
      <c r="DC11" s="0"/>
      <c r="DD11" s="0"/>
      <c r="DE11" s="0"/>
      <c r="DF11" s="0"/>
      <c r="DG11" s="0"/>
      <c r="DH11" s="0"/>
      <c r="DI11" s="0"/>
      <c r="DJ11" s="0"/>
      <c r="DK11" s="0"/>
      <c r="DL11" s="0"/>
      <c r="DM11" s="0"/>
      <c r="DN11" s="0"/>
      <c r="DO11" s="0"/>
      <c r="DP11" s="0"/>
      <c r="DQ11" s="0"/>
      <c r="DR11" s="0"/>
      <c r="DS11" s="0"/>
      <c r="DT11" s="0"/>
      <c r="DU11" s="0"/>
      <c r="DV11" s="0"/>
      <c r="DW11" s="0"/>
      <c r="DX11" s="0"/>
      <c r="DY11" s="0"/>
      <c r="DZ11" s="0"/>
      <c r="EA11" s="0"/>
      <c r="EB11" s="0"/>
      <c r="EC11" s="0"/>
      <c r="ED11" s="0"/>
      <c r="EE11" s="0"/>
      <c r="EF11" s="0"/>
      <c r="EG11" s="0"/>
      <c r="EH11" s="0"/>
      <c r="EI11" s="0"/>
    </row>
    <row r="12" s="2" customFormat="1" ht="20.1" customHeight="1">
      <c r="A12" s="9"/>
      <c r="B12" s="11"/>
      <c r="C12" s="131"/>
      <c r="D12" s="131"/>
      <c r="E12" s="131"/>
      <c r="G12" s="132"/>
      <c r="H12" s="132"/>
      <c r="I12" s="132"/>
      <c r="J12" s="132"/>
      <c r="K12" s="132"/>
      <c r="L12" s="132"/>
      <c r="M12" s="132"/>
      <c r="N12" s="132"/>
      <c r="O12" s="132"/>
      <c r="P12" s="132"/>
      <c r="Q12" s="132"/>
      <c r="R12" s="132"/>
      <c r="S12" s="132"/>
      <c r="T12" s="132"/>
      <c r="U12" s="132"/>
      <c r="V12" s="132"/>
      <c r="W12" s="283"/>
      <c r="X12" s="283"/>
      <c r="Y12" s="283"/>
      <c r="Z12" s="283"/>
      <c r="AA12" s="283"/>
      <c r="AB12" s="283"/>
      <c r="AC12" s="283"/>
      <c r="AD12" s="283"/>
      <c r="AE12" s="283"/>
      <c r="AF12" s="283"/>
      <c r="AG12" s="283"/>
      <c r="AH12" s="283"/>
      <c r="AI12" s="283"/>
      <c r="AJ12" s="283"/>
      <c r="AK12" s="283"/>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c r="BY12" s="0"/>
      <c r="BZ12" s="0"/>
      <c r="CA12" s="0"/>
      <c r="CB12" s="0"/>
      <c r="CC12" s="0"/>
      <c r="CD12" s="0"/>
      <c r="CE12" s="0"/>
      <c r="CF12" s="0"/>
      <c r="CG12" s="0"/>
      <c r="CH12" s="0"/>
      <c r="CI12" s="0"/>
      <c r="CJ12" s="0"/>
      <c r="CK12" s="0"/>
      <c r="CL12" s="0"/>
      <c r="CM12" s="0"/>
      <c r="CN12" s="0"/>
      <c r="CO12" s="0"/>
      <c r="CP12" s="0"/>
      <c r="CQ12" s="0"/>
      <c r="CR12" s="0"/>
      <c r="CS12" s="0"/>
      <c r="CT12" s="0"/>
      <c r="CU12" s="0"/>
      <c r="CV12" s="0"/>
      <c r="CW12" s="0"/>
      <c r="CX12" s="0"/>
      <c r="CY12" s="0"/>
      <c r="CZ12" s="0"/>
      <c r="DA12" s="0"/>
      <c r="DB12" s="0"/>
      <c r="DC12" s="0"/>
      <c r="DD12" s="0"/>
      <c r="DE12" s="0"/>
      <c r="DF12" s="0"/>
      <c r="DG12" s="0"/>
      <c r="DH12" s="0"/>
      <c r="DI12" s="0"/>
      <c r="DJ12" s="0"/>
      <c r="DK12" s="0"/>
      <c r="DL12" s="0"/>
      <c r="DM12" s="0"/>
      <c r="DN12" s="0"/>
      <c r="DO12" s="0"/>
      <c r="DP12" s="0"/>
      <c r="DQ12" s="0"/>
      <c r="DR12" s="0"/>
      <c r="DS12" s="0"/>
      <c r="DT12" s="0"/>
      <c r="DU12" s="0"/>
      <c r="DV12" s="0"/>
      <c r="DW12" s="0"/>
      <c r="DX12" s="0"/>
      <c r="DY12" s="0"/>
      <c r="DZ12" s="0"/>
      <c r="EA12" s="0"/>
      <c r="EB12" s="0"/>
      <c r="EC12" s="0"/>
      <c r="ED12" s="0"/>
      <c r="EE12" s="0"/>
      <c r="EF12" s="0"/>
      <c r="EG12" s="0"/>
      <c r="EH12" s="0"/>
      <c r="EI12" s="0"/>
    </row>
    <row r="13" s="2" customFormat="1" ht="20.1" customHeight="1">
      <c r="A13" s="9"/>
      <c r="B13" s="11"/>
      <c r="C13" s="131"/>
      <c r="D13" s="131"/>
      <c r="E13" s="131"/>
      <c r="G13" s="132"/>
      <c r="H13" s="132"/>
      <c r="I13" s="132"/>
      <c r="J13" s="132"/>
      <c r="K13" s="132"/>
      <c r="L13" s="132"/>
      <c r="M13" s="132"/>
      <c r="N13" s="132"/>
      <c r="O13" s="132"/>
      <c r="P13" s="132"/>
      <c r="Q13" s="132"/>
      <c r="R13" s="132"/>
      <c r="S13" s="132"/>
      <c r="T13" s="132"/>
      <c r="U13" s="132"/>
      <c r="V13" s="132"/>
      <c r="W13" s="283"/>
      <c r="X13" s="1035" t="s">
        <v>43</v>
      </c>
      <c r="Y13" s="1035" t="s">
        <v>46</v>
      </c>
      <c r="Z13" s="1035" t="s">
        <v>47</v>
      </c>
      <c r="AA13" s="1035" t="s">
        <v>48</v>
      </c>
      <c r="AB13" s="1035" t="s">
        <v>49</v>
      </c>
      <c r="AC13" s="1035" t="s">
        <v>50</v>
      </c>
      <c r="AD13" s="1035" t="s">
        <v>51</v>
      </c>
      <c r="AE13" s="1035" t="s">
        <v>40</v>
      </c>
      <c r="AF13" s="1035" t="s">
        <v>52</v>
      </c>
      <c r="AG13" s="283"/>
      <c r="AH13" s="283"/>
      <c r="AI13" s="283"/>
      <c r="AJ13" s="283"/>
      <c r="AK13" s="283"/>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c r="BY13" s="0"/>
      <c r="BZ13" s="0"/>
      <c r="CA13" s="0"/>
      <c r="CB13" s="0"/>
      <c r="CC13" s="0"/>
      <c r="CD13" s="0"/>
      <c r="CE13" s="0"/>
      <c r="CF13" s="0"/>
      <c r="CG13" s="0"/>
      <c r="CH13" s="0"/>
      <c r="CI13" s="0"/>
      <c r="CJ13" s="0"/>
      <c r="CK13" s="0"/>
      <c r="CL13" s="0"/>
      <c r="CM13" s="0"/>
      <c r="CN13" s="0"/>
      <c r="CO13" s="0"/>
      <c r="CP13" s="0"/>
      <c r="CQ13" s="0"/>
      <c r="CR13" s="0"/>
      <c r="CS13" s="0"/>
      <c r="CT13" s="0"/>
      <c r="CU13" s="0"/>
      <c r="CV13" s="0"/>
      <c r="CW13" s="0"/>
      <c r="CX13" s="0"/>
      <c r="CY13" s="0"/>
      <c r="CZ13" s="0"/>
      <c r="DA13" s="0"/>
      <c r="DB13" s="0"/>
      <c r="DC13" s="0"/>
      <c r="DD13" s="0"/>
      <c r="DE13" s="0"/>
      <c r="DF13" s="0"/>
      <c r="DG13" s="0"/>
      <c r="DH13" s="0"/>
      <c r="DI13" s="0"/>
      <c r="DJ13" s="0"/>
      <c r="DK13" s="0"/>
      <c r="DL13" s="0"/>
      <c r="DM13" s="0"/>
      <c r="DN13" s="0"/>
      <c r="DO13" s="0"/>
      <c r="DP13" s="0"/>
      <c r="DQ13" s="0"/>
      <c r="DR13" s="0"/>
      <c r="DS13" s="0"/>
      <c r="DT13" s="0"/>
      <c r="DU13" s="0"/>
      <c r="DV13" s="0"/>
      <c r="DW13" s="0"/>
      <c r="DX13" s="0"/>
      <c r="DY13" s="0"/>
      <c r="DZ13" s="0"/>
      <c r="EA13" s="0"/>
      <c r="EB13" s="0"/>
      <c r="EC13" s="0"/>
      <c r="ED13" s="0"/>
      <c r="EE13" s="0"/>
      <c r="EF13" s="0"/>
      <c r="EG13" s="0"/>
      <c r="EH13" s="0"/>
      <c r="EI13" s="0"/>
    </row>
    <row r="14" s="2" customFormat="1" ht="20.1" customHeight="1">
      <c r="A14" s="9"/>
      <c r="B14" s="11"/>
      <c r="C14" s="131"/>
      <c r="D14" s="131"/>
      <c r="E14" s="131"/>
      <c r="G14" s="132"/>
      <c r="H14" s="132"/>
      <c r="I14" s="132"/>
      <c r="J14" s="132"/>
      <c r="K14" s="132"/>
      <c r="L14" s="132"/>
      <c r="M14" s="132"/>
      <c r="N14" s="132"/>
      <c r="O14" s="132"/>
      <c r="P14" s="132"/>
      <c r="Q14" s="132"/>
      <c r="R14" s="132"/>
      <c r="S14" s="132"/>
      <c r="T14" s="132"/>
      <c r="U14" s="132"/>
      <c r="V14" s="132"/>
      <c r="W14" s="283"/>
      <c r="X14" s="1035" t="str">
        <f>D18</f>
      </c>
      <c r="Y14" s="1035" t="str">
        <f>D24</f>
      </c>
      <c r="Z14" s="1035" t="str">
        <f>D30</f>
      </c>
      <c r="AA14" s="1035" t="str">
        <f>D36</f>
      </c>
      <c r="AB14" s="1035" t="str">
        <f>D42</f>
      </c>
      <c r="AC14" s="1035" t="str">
        <f>D48</f>
      </c>
      <c r="AD14" s="1035" t="str">
        <f>D54</f>
      </c>
      <c r="AE14" s="1035" t="str">
        <f>D60</f>
      </c>
      <c r="AF14" s="1035" t="str">
        <f>D66</f>
      </c>
      <c r="AG14" s="283"/>
      <c r="AH14" s="283"/>
      <c r="AI14" s="283"/>
      <c r="AJ14" s="283"/>
      <c r="AK14" s="283"/>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c r="BY14" s="0"/>
      <c r="BZ14" s="0"/>
      <c r="CA14" s="0"/>
      <c r="CB14" s="0"/>
      <c r="CC14" s="0"/>
      <c r="CD14" s="0"/>
      <c r="CE14" s="0"/>
      <c r="CF14" s="0"/>
      <c r="CG14" s="0"/>
      <c r="CH14" s="0"/>
      <c r="CI14" s="0"/>
      <c r="CJ14" s="0"/>
      <c r="CK14" s="0"/>
      <c r="CL14" s="0"/>
      <c r="CM14" s="0"/>
      <c r="CN14" s="0"/>
      <c r="CO14" s="0"/>
      <c r="CP14" s="0"/>
      <c r="CQ14" s="0"/>
      <c r="CR14" s="0"/>
      <c r="CS14" s="0"/>
      <c r="CT14" s="0"/>
      <c r="CU14" s="0"/>
      <c r="CV14" s="0"/>
      <c r="CW14" s="0"/>
      <c r="CX14" s="0"/>
      <c r="CY14" s="0"/>
      <c r="CZ14" s="0"/>
      <c r="DA14" s="0"/>
      <c r="DB14" s="0"/>
      <c r="DC14" s="0"/>
      <c r="DD14" s="0"/>
      <c r="DE14" s="0"/>
      <c r="DF14" s="0"/>
      <c r="DG14" s="0"/>
      <c r="DH14" s="0"/>
      <c r="DI14" s="0"/>
      <c r="DJ14" s="0"/>
      <c r="DK14" s="0"/>
      <c r="DL14" s="0"/>
      <c r="DM14" s="0"/>
      <c r="DN14" s="0"/>
      <c r="DO14" s="0"/>
      <c r="DP14" s="0"/>
      <c r="DQ14" s="0"/>
      <c r="DR14" s="0"/>
      <c r="DS14" s="0"/>
      <c r="DT14" s="0"/>
      <c r="DU14" s="0"/>
      <c r="DV14" s="0"/>
      <c r="DW14" s="0"/>
      <c r="DX14" s="0"/>
      <c r="DY14" s="0"/>
      <c r="DZ14" s="0"/>
      <c r="EA14" s="0"/>
      <c r="EB14" s="0"/>
      <c r="EC14" s="0"/>
      <c r="ED14" s="0"/>
      <c r="EE14" s="0"/>
      <c r="EF14" s="0"/>
      <c r="EG14" s="0"/>
      <c r="EH14" s="0"/>
      <c r="EI14" s="0"/>
    </row>
    <row r="15" s="2" customFormat="1" ht="15.95" customHeight="1">
      <c r="D15" s="823" t="s">
        <v>22</v>
      </c>
      <c r="E15" s="823"/>
      <c r="F15" s="823"/>
      <c r="G15" s="823"/>
      <c r="H15" s="823"/>
      <c r="I15" s="981"/>
      <c r="J15" s="823" t="s">
        <v>93</v>
      </c>
      <c r="K15" s="823"/>
      <c r="L15" s="823"/>
      <c r="M15" s="823"/>
      <c r="N15" s="823"/>
      <c r="O15" s="981"/>
      <c r="P15" s="823" t="s">
        <v>10</v>
      </c>
      <c r="Q15" s="823"/>
      <c r="R15" s="823"/>
      <c r="S15" s="823"/>
      <c r="T15" s="823"/>
      <c r="U15" s="981"/>
      <c r="W15" s="283"/>
      <c r="X15" s="1035" t="str">
        <f>F18</f>
      </c>
      <c r="Y15" s="1035" t="str">
        <f>F24</f>
      </c>
      <c r="Z15" s="1035" t="str">
        <f>F30</f>
      </c>
      <c r="AA15" s="1035" t="str">
        <f>F36</f>
      </c>
      <c r="AB15" s="1035" t="str">
        <f>F42</f>
      </c>
      <c r="AC15" s="1035" t="str">
        <f>F48</f>
      </c>
      <c r="AD15" s="1035" t="str">
        <f>F54</f>
      </c>
      <c r="AE15" s="1035" t="str">
        <f>F60</f>
      </c>
      <c r="AF15" s="1035" t="str">
        <f>F66</f>
      </c>
      <c r="AG15" s="283"/>
      <c r="AH15" s="283"/>
      <c r="AI15" s="283"/>
      <c r="AJ15" s="283"/>
      <c r="AK15" s="283"/>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c r="BY15" s="0"/>
      <c r="BZ15" s="0"/>
      <c r="CA15" s="0"/>
      <c r="CB15" s="0"/>
      <c r="CC15" s="0"/>
      <c r="CD15" s="0"/>
      <c r="CE15" s="0"/>
      <c r="CF15" s="0"/>
      <c r="CG15" s="0"/>
      <c r="CH15" s="0"/>
      <c r="CI15" s="0"/>
      <c r="CJ15" s="0"/>
      <c r="CK15" s="0"/>
      <c r="CL15" s="0"/>
      <c r="CM15" s="0"/>
      <c r="CN15" s="0"/>
      <c r="CO15" s="0"/>
      <c r="CP15" s="0"/>
      <c r="CQ15" s="0"/>
      <c r="CR15" s="0"/>
      <c r="CS15" s="0"/>
      <c r="CT15" s="0"/>
      <c r="CU15" s="0"/>
      <c r="CV15" s="0"/>
      <c r="CW15" s="0"/>
      <c r="CX15" s="0"/>
      <c r="CY15" s="0"/>
      <c r="CZ15" s="0"/>
      <c r="DA15" s="0"/>
      <c r="DB15" s="0"/>
      <c r="DC15" s="0"/>
      <c r="DD15" s="0"/>
      <c r="DE15" s="0"/>
      <c r="DF15" s="0"/>
      <c r="DG15" s="0"/>
      <c r="DH15" s="0"/>
      <c r="DI15" s="0"/>
      <c r="DJ15" s="0"/>
      <c r="DK15" s="0"/>
      <c r="DL15" s="0"/>
      <c r="DM15" s="0"/>
      <c r="DN15" s="0"/>
      <c r="DO15" s="0"/>
      <c r="DP15" s="0"/>
      <c r="DQ15" s="0"/>
      <c r="DR15" s="0"/>
      <c r="DS15" s="0"/>
      <c r="DT15" s="0"/>
      <c r="DU15" s="0"/>
      <c r="DV15" s="0"/>
      <c r="DW15" s="0"/>
      <c r="DX15" s="0"/>
      <c r="DY15" s="0"/>
      <c r="DZ15" s="0"/>
      <c r="EA15" s="0"/>
      <c r="EB15" s="0"/>
      <c r="EC15" s="0"/>
      <c r="ED15" s="0"/>
      <c r="EE15" s="0"/>
      <c r="EF15" s="0"/>
      <c r="EG15" s="0"/>
      <c r="EH15" s="0"/>
      <c r="EI15" s="0"/>
    </row>
    <row r="16" s="2" customFormat="1" ht="15.95" customHeight="1">
      <c r="D16" s="818" t="s">
        <v>19</v>
      </c>
      <c r="E16" s="819"/>
      <c r="F16" s="818" t="s">
        <v>35</v>
      </c>
      <c r="G16" s="819"/>
      <c r="H16" s="818" t="s">
        <v>100</v>
      </c>
      <c r="I16" s="819"/>
      <c r="J16" s="818" t="s">
        <v>19</v>
      </c>
      <c r="K16" s="819"/>
      <c r="L16" s="818" t="s">
        <v>35</v>
      </c>
      <c r="M16" s="819"/>
      <c r="N16" s="818" t="s">
        <v>101</v>
      </c>
      <c r="O16" s="819"/>
      <c r="P16" s="818" t="s">
        <v>19</v>
      </c>
      <c r="Q16" s="819"/>
      <c r="R16" s="818" t="s">
        <v>35</v>
      </c>
      <c r="S16" s="819"/>
      <c r="T16" s="818" t="s">
        <v>102</v>
      </c>
      <c r="U16" s="819"/>
      <c r="W16" s="283"/>
      <c r="X16" s="1035" t="str">
        <f>J18</f>
      </c>
      <c r="Y16" s="1035" t="str">
        <f>J24</f>
      </c>
      <c r="Z16" s="1035" t="str">
        <f>J30</f>
      </c>
      <c r="AA16" s="1035" t="str">
        <f>J36</f>
      </c>
      <c r="AB16" s="1035" t="str">
        <f>J42</f>
      </c>
      <c r="AC16" s="1035" t="str">
        <f>J48</f>
      </c>
      <c r="AD16" s="1035" t="str">
        <f>J54</f>
      </c>
      <c r="AE16" s="1035" t="str">
        <f>J60</f>
      </c>
      <c r="AF16" s="1035" t="str">
        <f>J66</f>
      </c>
      <c r="AG16" s="283"/>
      <c r="AH16" s="283"/>
      <c r="AI16" s="283"/>
      <c r="AJ16" s="283"/>
      <c r="AK16" s="283"/>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c r="BY16" s="0"/>
      <c r="BZ16" s="0"/>
      <c r="CA16" s="0"/>
      <c r="CB16" s="0"/>
      <c r="CC16" s="0"/>
      <c r="CD16" s="0"/>
      <c r="CE16" s="0"/>
      <c r="CF16" s="0"/>
      <c r="CG16" s="0"/>
      <c r="CH16" s="0"/>
      <c r="CI16" s="0"/>
      <c r="CJ16" s="0"/>
      <c r="CK16" s="0"/>
      <c r="CL16" s="0"/>
      <c r="CM16" s="0"/>
      <c r="CN16" s="0"/>
      <c r="CO16" s="0"/>
      <c r="CP16" s="0"/>
      <c r="CQ16" s="0"/>
      <c r="CR16" s="0"/>
      <c r="CS16" s="0"/>
      <c r="CT16" s="0"/>
      <c r="CU16" s="0"/>
      <c r="CV16" s="0"/>
      <c r="CW16" s="0"/>
      <c r="CX16" s="0"/>
      <c r="CY16" s="0"/>
      <c r="CZ16" s="0"/>
      <c r="DA16" s="0"/>
      <c r="DB16" s="0"/>
      <c r="DC16" s="0"/>
      <c r="DD16" s="0"/>
      <c r="DE16" s="0"/>
      <c r="DF16" s="0"/>
      <c r="DG16" s="0"/>
      <c r="DH16" s="0"/>
      <c r="DI16" s="0"/>
      <c r="DJ16" s="0"/>
      <c r="DK16" s="0"/>
      <c r="DL16" s="0"/>
      <c r="DM16" s="0"/>
      <c r="DN16" s="0"/>
      <c r="DO16" s="0"/>
      <c r="DP16" s="0"/>
      <c r="DQ16" s="0"/>
      <c r="DR16" s="0"/>
      <c r="DS16" s="0"/>
      <c r="DT16" s="0"/>
      <c r="DU16" s="0"/>
      <c r="DV16" s="0"/>
      <c r="DW16" s="0"/>
      <c r="DX16" s="0"/>
      <c r="DY16" s="0"/>
      <c r="DZ16" s="0"/>
      <c r="EA16" s="0"/>
      <c r="EB16" s="0"/>
      <c r="EC16" s="0"/>
      <c r="ED16" s="0"/>
      <c r="EE16" s="0"/>
      <c r="EF16" s="0"/>
      <c r="EG16" s="0"/>
      <c r="EH16" s="0"/>
      <c r="EI16" s="0"/>
    </row>
    <row r="17" s="2" customFormat="1" ht="15.95" customHeight="1">
      <c r="B17" s="613" t="s">
        <v>39</v>
      </c>
      <c r="C17" s="613" t="s">
        <v>41</v>
      </c>
      <c r="D17" s="300"/>
      <c r="E17" s="300" t="s">
        <v>24</v>
      </c>
      <c r="F17" s="301"/>
      <c r="G17" s="300" t="s">
        <v>24</v>
      </c>
      <c r="H17" s="301"/>
      <c r="I17" s="300" t="s">
        <v>24</v>
      </c>
      <c r="J17" s="301"/>
      <c r="K17" s="300" t="s">
        <v>24</v>
      </c>
      <c r="L17" s="301"/>
      <c r="M17" s="300" t="s">
        <v>24</v>
      </c>
      <c r="N17" s="301"/>
      <c r="O17" s="300" t="s">
        <v>24</v>
      </c>
      <c r="P17" s="301"/>
      <c r="Q17" s="300" t="s">
        <v>24</v>
      </c>
      <c r="R17" s="301"/>
      <c r="S17" s="300" t="s">
        <v>24</v>
      </c>
      <c r="T17" s="301"/>
      <c r="U17" s="300" t="s">
        <v>24</v>
      </c>
      <c r="W17" s="283"/>
      <c r="X17" s="1035" t="str">
        <f>L18</f>
      </c>
      <c r="Y17" s="1035" t="str">
        <f>L24</f>
      </c>
      <c r="Z17" s="1035" t="str">
        <f>L30</f>
      </c>
      <c r="AA17" s="1035" t="str">
        <f>L36</f>
      </c>
      <c r="AB17" s="1035" t="str">
        <f>L42</f>
      </c>
      <c r="AC17" s="1035" t="str">
        <f>L48</f>
      </c>
      <c r="AD17" s="1035" t="str">
        <f>L54</f>
      </c>
      <c r="AE17" s="1035" t="str">
        <f>L60</f>
      </c>
      <c r="AF17" s="1035" t="str">
        <f>L66</f>
      </c>
      <c r="AG17" s="283"/>
      <c r="AH17" s="283"/>
      <c r="AI17" s="283"/>
      <c r="AJ17" s="283"/>
      <c r="AK17" s="283"/>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c r="BY17" s="0"/>
      <c r="BZ17" s="0"/>
      <c r="CA17" s="0"/>
      <c r="CB17" s="0"/>
      <c r="CC17" s="0"/>
      <c r="CD17" s="0"/>
      <c r="CE17" s="0"/>
      <c r="CF17" s="0"/>
      <c r="CG17" s="0"/>
      <c r="CH17" s="0"/>
      <c r="CI17" s="0"/>
      <c r="CJ17" s="0"/>
      <c r="CK17" s="0"/>
      <c r="CL17" s="0"/>
      <c r="CM17" s="0"/>
      <c r="CN17" s="0"/>
      <c r="CO17" s="0"/>
      <c r="CP17" s="0"/>
      <c r="CQ17" s="0"/>
      <c r="CR17" s="0"/>
      <c r="CS17" s="0"/>
      <c r="CT17" s="0"/>
      <c r="CU17" s="0"/>
      <c r="CV17" s="0"/>
      <c r="CW17" s="0"/>
      <c r="CX17" s="0"/>
      <c r="CY17" s="0"/>
      <c r="CZ17" s="0"/>
      <c r="DA17" s="0"/>
      <c r="DB17" s="0"/>
      <c r="DC17" s="0"/>
      <c r="DD17" s="0"/>
      <c r="DE17" s="0"/>
      <c r="DF17" s="0"/>
      <c r="DG17" s="0"/>
      <c r="DH17" s="0"/>
      <c r="DI17" s="0"/>
      <c r="DJ17" s="0"/>
      <c r="DK17" s="0"/>
      <c r="DL17" s="0"/>
      <c r="DM17" s="0"/>
      <c r="DN17" s="0"/>
      <c r="DO17" s="0"/>
      <c r="DP17" s="0"/>
      <c r="DQ17" s="0"/>
      <c r="DR17" s="0"/>
      <c r="DS17" s="0"/>
      <c r="DT17" s="0"/>
      <c r="DU17" s="0"/>
      <c r="DV17" s="0"/>
      <c r="DW17" s="0"/>
      <c r="DX17" s="0"/>
      <c r="DY17" s="0"/>
      <c r="DZ17" s="0"/>
      <c r="EA17" s="0"/>
      <c r="EB17" s="0"/>
      <c r="EC17" s="0"/>
      <c r="ED17" s="0"/>
      <c r="EE17" s="0"/>
      <c r="EF17" s="0"/>
      <c r="EG17" s="0"/>
      <c r="EH17" s="0"/>
      <c r="EI17" s="0"/>
    </row>
    <row r="18" s="2" customFormat="1" ht="15.95" customHeight="1">
      <c r="B18" s="302" t="s">
        <v>43</v>
      </c>
      <c r="C18" s="305" t="s">
        <v>42</v>
      </c>
      <c r="D18" s="309">
        <v>82.31996972307049826429671399</v>
      </c>
      <c r="E18" s="310">
        <v>62.104277821965085009485521240</v>
      </c>
      <c r="F18" s="310">
        <v>78.964126605130594298692601230</v>
      </c>
      <c r="G18" s="310">
        <v>14.424432650205166273871469530</v>
      </c>
      <c r="H18" s="310">
        <v>104.24983250270238827857367695</v>
      </c>
      <c r="I18" s="311">
        <v>41.669286941117664709039874580</v>
      </c>
      <c r="J18" s="319">
        <v>209.66499901813194076605513851</v>
      </c>
      <c r="K18" s="310">
        <v>-14.914991569665059234126597090</v>
      </c>
      <c r="L18" s="320">
        <v>278.947420470781882940135718</v>
      </c>
      <c r="M18" s="310">
        <v>-12.398489109375193067357775110</v>
      </c>
      <c r="N18" s="310">
        <v>75.162910151410820391398803290</v>
      </c>
      <c r="O18" s="311">
        <v>-2.8726701568330878413654088700</v>
      </c>
      <c r="P18" s="319">
        <v>172.59616371160227110395438973</v>
      </c>
      <c r="Q18" s="310">
        <v>37.926438450752566281627860720</v>
      </c>
      <c r="R18" s="320">
        <v>220.26839426229418250573658388</v>
      </c>
      <c r="S18" s="310">
        <v>0.2375318296051261285831379900</v>
      </c>
      <c r="T18" s="310">
        <v>78.357207937002470318675687190</v>
      </c>
      <c r="U18" s="311">
        <v>37.599595613761942657643617630</v>
      </c>
      <c r="W18" s="283"/>
      <c r="X18" s="1035"/>
      <c r="Y18" s="1035"/>
      <c r="Z18" s="1035"/>
      <c r="AA18" s="1035"/>
      <c r="AB18" s="1035"/>
      <c r="AC18" s="1035"/>
      <c r="AD18" s="1035"/>
      <c r="AE18" s="1035"/>
      <c r="AF18" s="1035"/>
      <c r="AG18" s="283"/>
      <c r="AH18" s="283"/>
      <c r="AI18" s="283"/>
      <c r="AJ18" s="283"/>
      <c r="AK18" s="283"/>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c r="BY18" s="0"/>
      <c r="BZ18" s="0"/>
      <c r="CA18" s="0"/>
      <c r="CB18" s="0"/>
      <c r="CC18" s="0"/>
      <c r="CD18" s="0"/>
      <c r="CE18" s="0"/>
      <c r="CF18" s="0"/>
      <c r="CG18" s="0"/>
      <c r="CH18" s="0"/>
      <c r="CI18" s="0"/>
      <c r="CJ18" s="0"/>
      <c r="CK18" s="0"/>
      <c r="CL18" s="0"/>
      <c r="CM18" s="0"/>
      <c r="CN18" s="0"/>
      <c r="CO18" s="0"/>
      <c r="CP18" s="0"/>
      <c r="CQ18" s="0"/>
      <c r="CR18" s="0"/>
      <c r="CS18" s="0"/>
      <c r="CT18" s="0"/>
      <c r="CU18" s="0"/>
      <c r="CV18" s="0"/>
      <c r="CW18" s="0"/>
      <c r="CX18" s="0"/>
      <c r="CY18" s="0"/>
      <c r="CZ18" s="0"/>
      <c r="DA18" s="0"/>
      <c r="DB18" s="0"/>
      <c r="DC18" s="0"/>
      <c r="DD18" s="0"/>
      <c r="DE18" s="0"/>
      <c r="DF18" s="0"/>
      <c r="DG18" s="0"/>
      <c r="DH18" s="0"/>
      <c r="DI18" s="0"/>
      <c r="DJ18" s="0"/>
      <c r="DK18" s="0"/>
      <c r="DL18" s="0"/>
      <c r="DM18" s="0"/>
      <c r="DN18" s="0"/>
      <c r="DO18" s="0"/>
      <c r="DP18" s="0"/>
      <c r="DQ18" s="0"/>
      <c r="DR18" s="0"/>
      <c r="DS18" s="0"/>
      <c r="DT18" s="0"/>
      <c r="DU18" s="0"/>
      <c r="DV18" s="0"/>
      <c r="DW18" s="0"/>
      <c r="DX18" s="0"/>
      <c r="DY18" s="0"/>
      <c r="DZ18" s="0"/>
      <c r="EA18" s="0"/>
      <c r="EB18" s="0"/>
      <c r="EC18" s="0"/>
      <c r="ED18" s="0"/>
      <c r="EE18" s="0"/>
      <c r="EF18" s="0"/>
      <c r="EG18" s="0"/>
      <c r="EH18" s="0"/>
      <c r="EI18" s="0"/>
    </row>
    <row r="19" s="2" customFormat="1" ht="15.95" customHeight="1">
      <c r="B19" s="303"/>
      <c r="C19" s="306" t="s">
        <v>60</v>
      </c>
      <c r="D19" s="312">
        <v>64.955246078307378291093360650</v>
      </c>
      <c r="E19" s="134">
        <v>62.107177215999052587611531840</v>
      </c>
      <c r="F19" s="134">
        <v>75.556472394900539194015074270</v>
      </c>
      <c r="G19" s="134">
        <v>6.1944743953205218404550126100</v>
      </c>
      <c r="H19" s="134">
        <v>85.96913542868279893056936952</v>
      </c>
      <c r="I19" s="313">
        <v>52.651235517713842382309989240</v>
      </c>
      <c r="J19" s="321">
        <v>179.34117231074415262757914654</v>
      </c>
      <c r="K19" s="134">
        <v>7.8979532854777929098580897800</v>
      </c>
      <c r="L19" s="135">
        <v>214.47340825389858799889070722</v>
      </c>
      <c r="M19" s="134">
        <v>-3.2319806804501138682410046400</v>
      </c>
      <c r="N19" s="134">
        <v>83.61930449598484452570488016</v>
      </c>
      <c r="O19" s="313">
        <v>11.501665575249967170591867860</v>
      </c>
      <c r="P19" s="321">
        <v>116.4914997941651190029155022</v>
      </c>
      <c r="Q19" s="134">
        <v>74.910326344925357906132806520</v>
      </c>
      <c r="R19" s="135">
        <v>162.04854150175922117220397234</v>
      </c>
      <c r="S19" s="134">
        <v>2.7622894991582196939373457600</v>
      </c>
      <c r="T19" s="134">
        <v>71.886793126675855529506601940</v>
      </c>
      <c r="U19" s="313">
        <v>70.208670123448486392903054860</v>
      </c>
      <c r="W19" s="283"/>
      <c r="X19" s="283"/>
      <c r="Y19" s="283"/>
      <c r="Z19" s="283"/>
      <c r="AA19" s="283"/>
      <c r="AB19" s="283"/>
      <c r="AC19" s="283"/>
      <c r="AD19" s="283"/>
      <c r="AE19" s="283"/>
      <c r="AF19" s="283"/>
      <c r="AG19" s="283"/>
      <c r="AH19" s="283"/>
      <c r="AI19" s="283"/>
      <c r="AJ19" s="283"/>
      <c r="AK19" s="283"/>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c r="BY19" s="0"/>
      <c r="BZ19" s="0"/>
      <c r="CA19" s="0"/>
      <c r="CB19" s="0"/>
      <c r="CC19" s="0"/>
      <c r="CD19" s="0"/>
      <c r="CE19" s="0"/>
      <c r="CF19" s="0"/>
      <c r="CG19" s="0"/>
      <c r="CH19" s="0"/>
      <c r="CI19" s="0"/>
      <c r="CJ19" s="0"/>
      <c r="CK19" s="0"/>
      <c r="CL19" s="0"/>
      <c r="CM19" s="0"/>
      <c r="CN19" s="0"/>
      <c r="CO19" s="0"/>
      <c r="CP19" s="0"/>
      <c r="CQ19" s="0"/>
      <c r="CR19" s="0"/>
      <c r="CS19" s="0"/>
      <c r="CT19" s="0"/>
      <c r="CU19" s="0"/>
      <c r="CV19" s="0"/>
      <c r="CW19" s="0"/>
      <c r="CX19" s="0"/>
      <c r="CY19" s="0"/>
      <c r="CZ19" s="0"/>
      <c r="DA19" s="0"/>
      <c r="DB19" s="0"/>
      <c r="DC19" s="0"/>
      <c r="DD19" s="0"/>
      <c r="DE19" s="0"/>
      <c r="DF19" s="0"/>
      <c r="DG19" s="0"/>
      <c r="DH19" s="0"/>
      <c r="DI19" s="0"/>
      <c r="DJ19" s="0"/>
      <c r="DK19" s="0"/>
      <c r="DL19" s="0"/>
      <c r="DM19" s="0"/>
      <c r="DN19" s="0"/>
      <c r="DO19" s="0"/>
      <c r="DP19" s="0"/>
      <c r="DQ19" s="0"/>
      <c r="DR19" s="0"/>
      <c r="DS19" s="0"/>
      <c r="DT19" s="0"/>
      <c r="DU19" s="0"/>
      <c r="DV19" s="0"/>
      <c r="DW19" s="0"/>
      <c r="DX19" s="0"/>
      <c r="DY19" s="0"/>
      <c r="DZ19" s="0"/>
      <c r="EA19" s="0"/>
      <c r="EB19" s="0"/>
      <c r="EC19" s="0"/>
      <c r="ED19" s="0"/>
      <c r="EE19" s="0"/>
      <c r="EF19" s="0"/>
      <c r="EG19" s="0"/>
      <c r="EH19" s="0"/>
      <c r="EI19" s="0"/>
    </row>
    <row r="20" s="2" customFormat="1" ht="15.95" customHeight="1">
      <c r="B20" s="303"/>
      <c r="C20" s="307" t="s">
        <v>44</v>
      </c>
      <c r="D20" s="314">
        <v>70.937801652409298303667932930</v>
      </c>
      <c r="E20" s="159">
        <v>44.788996979797939806200241690</v>
      </c>
      <c r="F20" s="159">
        <v>76.433951264729682196550041420</v>
      </c>
      <c r="G20" s="159">
        <v>8.759858810182144256101478300</v>
      </c>
      <c r="H20" s="159">
        <v>92.80928236552311687841418148</v>
      </c>
      <c r="I20" s="315">
        <v>33.127238821169499629089288680</v>
      </c>
      <c r="J20" s="322">
        <v>171.67932318173062797160587357</v>
      </c>
      <c r="K20" s="159">
        <v>-8.596504027366905959846632480</v>
      </c>
      <c r="L20" s="160">
        <v>208.89424228127728341285317699</v>
      </c>
      <c r="M20" s="159">
        <v>-10.031965762872634418170537820</v>
      </c>
      <c r="N20" s="159">
        <v>82.18480380639857198494959790</v>
      </c>
      <c r="O20" s="315">
        <v>1.595524174422110875842324300</v>
      </c>
      <c r="P20" s="322">
        <v>121.78553775685480892896321728</v>
      </c>
      <c r="Q20" s="159">
        <v>32.342205023245462075176162580</v>
      </c>
      <c r="R20" s="160">
        <v>159.66612334009782469602794266</v>
      </c>
      <c r="S20" s="159">
        <v>-2.1508929894039449866394029600</v>
      </c>
      <c r="T20" s="159">
        <v>76.275126626231641191042509230</v>
      </c>
      <c r="U20" s="315">
        <v>35.251316099301916178958989980</v>
      </c>
      <c r="W20" s="283"/>
      <c r="X20" s="283"/>
      <c r="Y20" s="283"/>
      <c r="Z20" s="283"/>
      <c r="AA20" s="283"/>
      <c r="AB20" s="283"/>
      <c r="AC20" s="283"/>
      <c r="AD20" s="283"/>
      <c r="AE20" s="283"/>
      <c r="AF20" s="283"/>
      <c r="AG20" s="283"/>
      <c r="AH20" s="283"/>
      <c r="AI20" s="283"/>
      <c r="AJ20" s="283"/>
      <c r="AK20" s="283"/>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c r="BY20" s="0"/>
      <c r="BZ20" s="0"/>
      <c r="CA20" s="0"/>
      <c r="CB20" s="0"/>
      <c r="CC20" s="0"/>
      <c r="CD20" s="0"/>
      <c r="CE20" s="0"/>
      <c r="CF20" s="0"/>
      <c r="CG20" s="0"/>
      <c r="CH20" s="0"/>
      <c r="CI20" s="0"/>
      <c r="CJ20" s="0"/>
      <c r="CK20" s="0"/>
      <c r="CL20" s="0"/>
      <c r="CM20" s="0"/>
      <c r="CN20" s="0"/>
      <c r="CO20" s="0"/>
      <c r="CP20" s="0"/>
      <c r="CQ20" s="0"/>
      <c r="CR20" s="0"/>
      <c r="CS20" s="0"/>
      <c r="CT20" s="0"/>
      <c r="CU20" s="0"/>
      <c r="CV20" s="0"/>
      <c r="CW20" s="0"/>
      <c r="CX20" s="0"/>
      <c r="CY20" s="0"/>
      <c r="CZ20" s="0"/>
      <c r="DA20" s="0"/>
      <c r="DB20" s="0"/>
      <c r="DC20" s="0"/>
      <c r="DD20" s="0"/>
      <c r="DE20" s="0"/>
      <c r="DF20" s="0"/>
      <c r="DG20" s="0"/>
      <c r="DH20" s="0"/>
      <c r="DI20" s="0"/>
      <c r="DJ20" s="0"/>
      <c r="DK20" s="0"/>
      <c r="DL20" s="0"/>
      <c r="DM20" s="0"/>
      <c r="DN20" s="0"/>
      <c r="DO20" s="0"/>
      <c r="DP20" s="0"/>
      <c r="DQ20" s="0"/>
      <c r="DR20" s="0"/>
      <c r="DS20" s="0"/>
      <c r="DT20" s="0"/>
      <c r="DU20" s="0"/>
      <c r="DV20" s="0"/>
      <c r="DW20" s="0"/>
      <c r="DX20" s="0"/>
      <c r="DY20" s="0"/>
      <c r="DZ20" s="0"/>
      <c r="EA20" s="0"/>
      <c r="EB20" s="0"/>
      <c r="EC20" s="0"/>
      <c r="ED20" s="0"/>
      <c r="EE20" s="0"/>
      <c r="EF20" s="0"/>
      <c r="EG20" s="0"/>
      <c r="EH20" s="0"/>
      <c r="EI20" s="0"/>
    </row>
    <row r="21" s="2" customFormat="1" ht="15.95" customHeight="1">
      <c r="B21" s="304"/>
      <c r="C21" s="308" t="s">
        <v>45</v>
      </c>
      <c r="D21" s="316">
        <v>64.955246078307378291093360650</v>
      </c>
      <c r="E21" s="317">
        <v>62.107177215999052587611531840</v>
      </c>
      <c r="F21" s="317">
        <v>75.556472394900539194015074270</v>
      </c>
      <c r="G21" s="317">
        <v>6.1944743953205218404550126100</v>
      </c>
      <c r="H21" s="317">
        <v>85.96913542868279893056936952</v>
      </c>
      <c r="I21" s="318">
        <v>52.651235517713842382309989240</v>
      </c>
      <c r="J21" s="323">
        <v>179.34117231074415262757914654</v>
      </c>
      <c r="K21" s="317">
        <v>7.8979532854777929098580897800</v>
      </c>
      <c r="L21" s="324">
        <v>214.47340825389858799889070722</v>
      </c>
      <c r="M21" s="317">
        <v>-3.2319806804501138682410046400</v>
      </c>
      <c r="N21" s="317">
        <v>83.61930449598484452570488016</v>
      </c>
      <c r="O21" s="318">
        <v>11.501665575249967170591867860</v>
      </c>
      <c r="P21" s="323">
        <v>116.4914997941651190029155022</v>
      </c>
      <c r="Q21" s="317">
        <v>74.910326344925357906132806520</v>
      </c>
      <c r="R21" s="324">
        <v>162.04854150175922117220397234</v>
      </c>
      <c r="S21" s="317">
        <v>2.7622894991582196939373457600</v>
      </c>
      <c r="T21" s="317">
        <v>71.886793126675855529506601940</v>
      </c>
      <c r="U21" s="318">
        <v>70.208670123448486392903054860</v>
      </c>
      <c r="W21" s="283"/>
      <c r="X21" s="283"/>
      <c r="Y21" s="283"/>
      <c r="Z21" s="283"/>
      <c r="AA21" s="283"/>
      <c r="AB21" s="283"/>
      <c r="AC21" s="283"/>
      <c r="AD21" s="283"/>
      <c r="AE21" s="283"/>
      <c r="AF21" s="283"/>
      <c r="AG21" s="283"/>
      <c r="AH21" s="283"/>
      <c r="AI21" s="283"/>
      <c r="AJ21" s="283"/>
      <c r="AK21" s="283"/>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c r="BY21" s="0"/>
      <c r="BZ21" s="0"/>
      <c r="CA21" s="0"/>
      <c r="CB21" s="0"/>
      <c r="CC21" s="0"/>
      <c r="CD21" s="0"/>
      <c r="CE21" s="0"/>
      <c r="CF21" s="0"/>
      <c r="CG21" s="0"/>
      <c r="CH21" s="0"/>
      <c r="CI21" s="0"/>
      <c r="CJ21" s="0"/>
      <c r="CK21" s="0"/>
      <c r="CL21" s="0"/>
      <c r="CM21" s="0"/>
      <c r="CN21" s="0"/>
      <c r="CO21" s="0"/>
      <c r="CP21" s="0"/>
      <c r="CQ21" s="0"/>
      <c r="CR21" s="0"/>
      <c r="CS21" s="0"/>
      <c r="CT21" s="0"/>
      <c r="CU21" s="0"/>
      <c r="CV21" s="0"/>
      <c r="CW21" s="0"/>
      <c r="CX21" s="0"/>
      <c r="CY21" s="0"/>
      <c r="CZ21" s="0"/>
      <c r="DA21" s="0"/>
      <c r="DB21" s="0"/>
      <c r="DC21" s="0"/>
      <c r="DD21" s="0"/>
      <c r="DE21" s="0"/>
      <c r="DF21" s="0"/>
      <c r="DG21" s="0"/>
      <c r="DH21" s="0"/>
      <c r="DI21" s="0"/>
      <c r="DJ21" s="0"/>
      <c r="DK21" s="0"/>
      <c r="DL21" s="0"/>
      <c r="DM21" s="0"/>
      <c r="DN21" s="0"/>
      <c r="DO21" s="0"/>
      <c r="DP21" s="0"/>
      <c r="DQ21" s="0"/>
      <c r="DR21" s="0"/>
      <c r="DS21" s="0"/>
      <c r="DT21" s="0"/>
      <c r="DU21" s="0"/>
      <c r="DV21" s="0"/>
      <c r="DW21" s="0"/>
      <c r="DX21" s="0"/>
      <c r="DY21" s="0"/>
      <c r="DZ21" s="0"/>
      <c r="EA21" s="0"/>
      <c r="EB21" s="0"/>
      <c r="EC21" s="0"/>
      <c r="ED21" s="0"/>
      <c r="EE21" s="0"/>
      <c r="EF21" s="0"/>
      <c r="EG21" s="0"/>
      <c r="EH21" s="0"/>
      <c r="EI21" s="0"/>
    </row>
    <row r="22" s="2" customFormat="1" ht="5.1" customHeight="1">
      <c r="B22" s="299"/>
      <c r="C22" s="299"/>
      <c r="D22" s="159"/>
      <c r="E22" s="159"/>
      <c r="F22" s="159"/>
      <c r="G22" s="159"/>
      <c r="H22" s="159"/>
      <c r="I22" s="159"/>
      <c r="J22" s="160"/>
      <c r="K22" s="159"/>
      <c r="L22" s="160"/>
      <c r="M22" s="159"/>
      <c r="N22" s="159"/>
      <c r="O22" s="159"/>
      <c r="P22" s="160"/>
      <c r="Q22" s="159"/>
      <c r="R22" s="160"/>
      <c r="S22" s="159"/>
      <c r="T22" s="159"/>
      <c r="U22" s="159"/>
      <c r="W22" s="283"/>
      <c r="X22" s="283"/>
      <c r="Y22" s="283"/>
      <c r="Z22" s="283"/>
      <c r="AA22" s="283"/>
      <c r="AB22" s="283"/>
      <c r="AC22" s="283"/>
      <c r="AD22" s="283"/>
      <c r="AE22" s="283"/>
      <c r="AF22" s="283"/>
      <c r="AG22" s="283"/>
      <c r="AH22" s="283"/>
      <c r="AI22" s="283"/>
      <c r="AJ22" s="283"/>
      <c r="AK22" s="283"/>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row>
    <row r="23" s="9" customFormat="1" ht="5.1" customHeight="1">
      <c r="B23" s="299"/>
      <c r="C23" s="299"/>
      <c r="D23" s="159"/>
      <c r="E23" s="159"/>
      <c r="F23" s="159"/>
      <c r="G23" s="159"/>
      <c r="H23" s="159"/>
      <c r="I23" s="159"/>
      <c r="J23" s="160"/>
      <c r="K23" s="159"/>
      <c r="L23" s="160"/>
      <c r="M23" s="159"/>
      <c r="N23" s="159"/>
      <c r="O23" s="159"/>
      <c r="P23" s="160"/>
      <c r="Q23" s="159"/>
      <c r="R23" s="160"/>
      <c r="S23" s="159"/>
      <c r="T23" s="159"/>
      <c r="U23" s="159"/>
      <c r="W23" s="283"/>
      <c r="X23" s="283"/>
      <c r="Y23" s="283"/>
      <c r="Z23" s="283"/>
      <c r="AA23" s="283"/>
      <c r="AB23" s="283"/>
      <c r="AC23" s="283"/>
      <c r="AD23" s="283"/>
      <c r="AE23" s="283"/>
      <c r="AF23" s="283"/>
      <c r="AG23" s="283"/>
      <c r="AH23" s="283"/>
      <c r="AI23" s="283"/>
      <c r="AJ23" s="283"/>
      <c r="AK23" s="283"/>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row>
    <row r="24" s="2" customFormat="1" ht="15.95" customHeight="1">
      <c r="B24" s="325" t="s">
        <v>46</v>
      </c>
      <c r="C24" s="305" t="s">
        <v>42</v>
      </c>
      <c r="D24" s="309">
        <v>84.29079772749023395018227065</v>
      </c>
      <c r="E24" s="310">
        <v>61.174061371976495229758310890</v>
      </c>
      <c r="F24" s="310">
        <v>77.578791050654618960119046700</v>
      </c>
      <c r="G24" s="310">
        <v>11.783813472526407799211918970</v>
      </c>
      <c r="H24" s="310">
        <v>108.65185778991199978047082919</v>
      </c>
      <c r="I24" s="311">
        <v>44.183720670425099307132059180</v>
      </c>
      <c r="J24" s="319">
        <v>219.88726142193640993065891607</v>
      </c>
      <c r="K24" s="310">
        <v>-10.644892378247641468344428100</v>
      </c>
      <c r="L24" s="320">
        <v>278.11038196796348369440902385</v>
      </c>
      <c r="M24" s="310">
        <v>-10.252018786643203520277626410</v>
      </c>
      <c r="N24" s="310">
        <v>79.064743957406811055528054730</v>
      </c>
      <c r="O24" s="311">
        <v>-0.4377520098980993045655476200</v>
      </c>
      <c r="P24" s="319">
        <v>185.34472675368208530883362288</v>
      </c>
      <c r="Q24" s="310">
        <v>44.017255997278793248922322590</v>
      </c>
      <c r="R24" s="320">
        <v>215.75467211710383224600818848</v>
      </c>
      <c r="S24" s="310">
        <v>0.323715914896804099469878400</v>
      </c>
      <c r="T24" s="310">
        <v>85.90531316655968937157364515</v>
      </c>
      <c r="U24" s="311">
        <v>43.552553535244452173437023950</v>
      </c>
      <c r="W24" s="283"/>
      <c r="X24" s="283"/>
      <c r="Y24" s="283"/>
      <c r="Z24" s="283"/>
      <c r="AA24" s="283"/>
      <c r="AB24" s="283"/>
      <c r="AC24" s="283"/>
      <c r="AD24" s="283"/>
      <c r="AE24" s="283"/>
      <c r="AF24" s="283"/>
      <c r="AG24" s="283"/>
      <c r="AH24" s="283"/>
      <c r="AI24" s="283"/>
      <c r="AJ24" s="283"/>
      <c r="AK24" s="283"/>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c r="BY24" s="0"/>
      <c r="BZ24" s="0"/>
      <c r="CA24" s="0"/>
      <c r="CB24" s="0"/>
      <c r="CC24" s="0"/>
      <c r="CD24" s="0"/>
      <c r="CE24" s="0"/>
      <c r="CF24" s="0"/>
      <c r="CG24" s="0"/>
      <c r="CH24" s="0"/>
      <c r="CI24" s="0"/>
      <c r="CJ24" s="0"/>
      <c r="CK24" s="0"/>
      <c r="CL24" s="0"/>
      <c r="CM24" s="0"/>
      <c r="CN24" s="0"/>
      <c r="CO24" s="0"/>
      <c r="CP24" s="0"/>
      <c r="CQ24" s="0"/>
      <c r="CR24" s="0"/>
      <c r="CS24" s="0"/>
      <c r="CT24" s="0"/>
      <c r="CU24" s="0"/>
      <c r="CV24" s="0"/>
      <c r="CW24" s="0"/>
      <c r="CX24" s="0"/>
      <c r="CY24" s="0"/>
      <c r="CZ24" s="0"/>
      <c r="DA24" s="0"/>
      <c r="DB24" s="0"/>
      <c r="DC24" s="0"/>
      <c r="DD24" s="0"/>
      <c r="DE24" s="0"/>
      <c r="DF24" s="0"/>
      <c r="DG24" s="0"/>
      <c r="DH24" s="0"/>
      <c r="DI24" s="0"/>
      <c r="DJ24" s="0"/>
      <c r="DK24" s="0"/>
      <c r="DL24" s="0"/>
      <c r="DM24" s="0"/>
      <c r="DN24" s="0"/>
      <c r="DO24" s="0"/>
      <c r="DP24" s="0"/>
      <c r="DQ24" s="0"/>
      <c r="DR24" s="0"/>
      <c r="DS24" s="0"/>
      <c r="DT24" s="0"/>
      <c r="DU24" s="0"/>
      <c r="DV24" s="0"/>
      <c r="DW24" s="0"/>
      <c r="DX24" s="0"/>
      <c r="DY24" s="0"/>
      <c r="DZ24" s="0"/>
      <c r="EA24" s="0"/>
      <c r="EB24" s="0"/>
      <c r="EC24" s="0"/>
      <c r="ED24" s="0"/>
      <c r="EE24" s="0"/>
      <c r="EF24" s="0"/>
      <c r="EG24" s="0"/>
      <c r="EH24" s="0"/>
      <c r="EI24" s="0"/>
    </row>
    <row r="25" s="2" customFormat="1" ht="15.95" customHeight="1">
      <c r="B25" s="326"/>
      <c r="C25" s="306" t="s">
        <v>60</v>
      </c>
      <c r="D25" s="312">
        <v>65.383182948356502131453074960</v>
      </c>
      <c r="E25" s="134">
        <v>79.27680114138708565850337832</v>
      </c>
      <c r="F25" s="134">
        <v>71.122573429332504761159334120</v>
      </c>
      <c r="G25" s="134">
        <v>6.6447130898844783224566139600</v>
      </c>
      <c r="H25" s="134">
        <v>91.93028288454906712837738152</v>
      </c>
      <c r="I25" s="313">
        <v>68.106599893316179039064715780</v>
      </c>
      <c r="J25" s="321">
        <v>173.56328398707197163943221255</v>
      </c>
      <c r="K25" s="134">
        <v>2.6227943095012794745262546800</v>
      </c>
      <c r="L25" s="135">
        <v>203.69034767094645415800607088</v>
      </c>
      <c r="M25" s="134">
        <v>-5.1453572598323572962976618100</v>
      </c>
      <c r="N25" s="134">
        <v>85.20938079376076304376923912</v>
      </c>
      <c r="O25" s="313">
        <v>8.189532262129426283387747070</v>
      </c>
      <c r="P25" s="321">
        <v>113.48119950044281269227450357</v>
      </c>
      <c r="Q25" s="134">
        <v>83.97886287997931099152458383</v>
      </c>
      <c r="R25" s="135">
        <v>144.86981709073156326182758924</v>
      </c>
      <c r="S25" s="134">
        <v>1.1574616026867190718584500600</v>
      </c>
      <c r="T25" s="134">
        <v>78.333224807876890788566440550</v>
      </c>
      <c r="U25" s="313">
        <v>81.87374412634813922750603182</v>
      </c>
      <c r="W25" s="283"/>
      <c r="X25" s="283"/>
      <c r="Y25" s="283"/>
      <c r="Z25" s="283"/>
      <c r="AA25" s="283"/>
      <c r="AB25" s="283"/>
      <c r="AC25" s="283"/>
      <c r="AD25" s="283"/>
      <c r="AE25" s="283"/>
      <c r="AF25" s="283"/>
      <c r="AG25" s="283"/>
      <c r="AH25" s="283"/>
      <c r="AI25" s="283"/>
      <c r="AJ25" s="283"/>
      <c r="AK25" s="283"/>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c r="BY25" s="0"/>
      <c r="BZ25" s="0"/>
      <c r="CA25" s="0"/>
      <c r="CB25" s="0"/>
      <c r="CC25" s="0"/>
      <c r="CD25" s="0"/>
      <c r="CE25" s="0"/>
      <c r="CF25" s="0"/>
      <c r="CG25" s="0"/>
      <c r="CH25" s="0"/>
      <c r="CI25" s="0"/>
      <c r="CJ25" s="0"/>
      <c r="CK25" s="0"/>
      <c r="CL25" s="0"/>
      <c r="CM25" s="0"/>
      <c r="CN25" s="0"/>
      <c r="CO25" s="0"/>
      <c r="CP25" s="0"/>
      <c r="CQ25" s="0"/>
      <c r="CR25" s="0"/>
      <c r="CS25" s="0"/>
      <c r="CT25" s="0"/>
      <c r="CU25" s="0"/>
      <c r="CV25" s="0"/>
      <c r="CW25" s="0"/>
      <c r="CX25" s="0"/>
      <c r="CY25" s="0"/>
      <c r="CZ25" s="0"/>
      <c r="DA25" s="0"/>
      <c r="DB25" s="0"/>
      <c r="DC25" s="0"/>
      <c r="DD25" s="0"/>
      <c r="DE25" s="0"/>
      <c r="DF25" s="0"/>
      <c r="DG25" s="0"/>
      <c r="DH25" s="0"/>
      <c r="DI25" s="0"/>
      <c r="DJ25" s="0"/>
      <c r="DK25" s="0"/>
      <c r="DL25" s="0"/>
      <c r="DM25" s="0"/>
      <c r="DN25" s="0"/>
      <c r="DO25" s="0"/>
      <c r="DP25" s="0"/>
      <c r="DQ25" s="0"/>
      <c r="DR25" s="0"/>
      <c r="DS25" s="0"/>
      <c r="DT25" s="0"/>
      <c r="DU25" s="0"/>
      <c r="DV25" s="0"/>
      <c r="DW25" s="0"/>
      <c r="DX25" s="0"/>
      <c r="DY25" s="0"/>
      <c r="DZ25" s="0"/>
      <c r="EA25" s="0"/>
      <c r="EB25" s="0"/>
      <c r="EC25" s="0"/>
      <c r="ED25" s="0"/>
      <c r="EE25" s="0"/>
      <c r="EF25" s="0"/>
      <c r="EG25" s="0"/>
      <c r="EH25" s="0"/>
      <c r="EI25" s="0"/>
    </row>
    <row r="26" s="2" customFormat="1" ht="15.95" customHeight="1">
      <c r="B26" s="326"/>
      <c r="C26" s="307" t="s">
        <v>44</v>
      </c>
      <c r="D26" s="314">
        <v>75.126755650966882417287152050</v>
      </c>
      <c r="E26" s="159">
        <v>62.245792690225369958828254820</v>
      </c>
      <c r="F26" s="159">
        <v>75.587074180674583427668493950</v>
      </c>
      <c r="G26" s="159">
        <v>14.190886286896997131512859400</v>
      </c>
      <c r="H26" s="159">
        <v>99.39100893281381822422310564</v>
      </c>
      <c r="I26" s="315">
        <v>42.082961229141895577277947120</v>
      </c>
      <c r="J26" s="322">
        <v>168.67597615938793545349966195</v>
      </c>
      <c r="K26" s="159">
        <v>-9.710069357813516895167318220</v>
      </c>
      <c r="L26" s="160">
        <v>206.5869491617993646414002167</v>
      </c>
      <c r="M26" s="159">
        <v>-5.5649773589215835846549471100</v>
      </c>
      <c r="N26" s="159">
        <v>81.64890223887305213763772993</v>
      </c>
      <c r="O26" s="315">
        <v>-4.3893588236286970666521383400</v>
      </c>
      <c r="P26" s="322">
        <v>126.72078845114652715940300077</v>
      </c>
      <c r="Q26" s="159">
        <v>46.491613689870153440983063740</v>
      </c>
      <c r="R26" s="160">
        <v>156.15303051052177529703530798</v>
      </c>
      <c r="S26" s="159">
        <v>7.8361893190792878571702195300</v>
      </c>
      <c r="T26" s="159">
        <v>81.15166771778273687255858929</v>
      </c>
      <c r="U26" s="315">
        <v>35.846430233557615127107140630</v>
      </c>
      <c r="W26" s="283"/>
      <c r="X26" s="283"/>
      <c r="Y26" s="283"/>
      <c r="Z26" s="283"/>
      <c r="AA26" s="283"/>
      <c r="AB26" s="283"/>
      <c r="AC26" s="283"/>
      <c r="AD26" s="283"/>
      <c r="AE26" s="283"/>
      <c r="AF26" s="283"/>
      <c r="AG26" s="283"/>
      <c r="AH26" s="283"/>
      <c r="AI26" s="283"/>
      <c r="AJ26" s="283"/>
      <c r="AK26" s="283"/>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c r="BY26" s="0"/>
      <c r="BZ26" s="0"/>
      <c r="CA26" s="0"/>
      <c r="CB26" s="0"/>
      <c r="CC26" s="0"/>
      <c r="CD26" s="0"/>
      <c r="CE26" s="0"/>
      <c r="CF26" s="0"/>
      <c r="CG26" s="0"/>
      <c r="CH26" s="0"/>
      <c r="CI26" s="0"/>
      <c r="CJ26" s="0"/>
      <c r="CK26" s="0"/>
      <c r="CL26" s="0"/>
      <c r="CM26" s="0"/>
      <c r="CN26" s="0"/>
      <c r="CO26" s="0"/>
      <c r="CP26" s="0"/>
      <c r="CQ26" s="0"/>
      <c r="CR26" s="0"/>
      <c r="CS26" s="0"/>
      <c r="CT26" s="0"/>
      <c r="CU26" s="0"/>
      <c r="CV26" s="0"/>
      <c r="CW26" s="0"/>
      <c r="CX26" s="0"/>
      <c r="CY26" s="0"/>
      <c r="CZ26" s="0"/>
      <c r="DA26" s="0"/>
      <c r="DB26" s="0"/>
      <c r="DC26" s="0"/>
      <c r="DD26" s="0"/>
      <c r="DE26" s="0"/>
      <c r="DF26" s="0"/>
      <c r="DG26" s="0"/>
      <c r="DH26" s="0"/>
      <c r="DI26" s="0"/>
      <c r="DJ26" s="0"/>
      <c r="DK26" s="0"/>
      <c r="DL26" s="0"/>
      <c r="DM26" s="0"/>
      <c r="DN26" s="0"/>
      <c r="DO26" s="0"/>
      <c r="DP26" s="0"/>
      <c r="DQ26" s="0"/>
      <c r="DR26" s="0"/>
      <c r="DS26" s="0"/>
      <c r="DT26" s="0"/>
      <c r="DU26" s="0"/>
      <c r="DV26" s="0"/>
      <c r="DW26" s="0"/>
      <c r="DX26" s="0"/>
      <c r="DY26" s="0"/>
      <c r="DZ26" s="0"/>
      <c r="EA26" s="0"/>
      <c r="EB26" s="0"/>
      <c r="EC26" s="0"/>
      <c r="ED26" s="0"/>
      <c r="EE26" s="0"/>
      <c r="EF26" s="0"/>
      <c r="EG26" s="0"/>
      <c r="EH26" s="0"/>
      <c r="EI26" s="0"/>
    </row>
    <row r="27" s="2" customFormat="1" ht="15.95" customHeight="1">
      <c r="B27" s="327"/>
      <c r="C27" s="308" t="s">
        <v>45</v>
      </c>
      <c r="D27" s="316">
        <v>65.383182948356502131453074960</v>
      </c>
      <c r="E27" s="317">
        <v>79.27680114138708565850337832</v>
      </c>
      <c r="F27" s="317">
        <v>71.122573429332504761159334120</v>
      </c>
      <c r="G27" s="317">
        <v>6.6447130898844783224566139600</v>
      </c>
      <c r="H27" s="317">
        <v>91.93028288454906712837738152</v>
      </c>
      <c r="I27" s="318">
        <v>68.106599893316179039064715780</v>
      </c>
      <c r="J27" s="323">
        <v>173.56328398707197163943221255</v>
      </c>
      <c r="K27" s="317">
        <v>2.6227943095012794745262546800</v>
      </c>
      <c r="L27" s="324">
        <v>203.69034767094645415800607088</v>
      </c>
      <c r="M27" s="317">
        <v>-5.1453572598323572962976618100</v>
      </c>
      <c r="N27" s="317">
        <v>85.20938079376076304376923912</v>
      </c>
      <c r="O27" s="318">
        <v>8.189532262129426283387747070</v>
      </c>
      <c r="P27" s="323">
        <v>113.48119950044281269227450357</v>
      </c>
      <c r="Q27" s="317">
        <v>83.97886287997931099152458383</v>
      </c>
      <c r="R27" s="324">
        <v>144.86981709073156326182758924</v>
      </c>
      <c r="S27" s="317">
        <v>1.1574616026867190718584500600</v>
      </c>
      <c r="T27" s="317">
        <v>78.333224807876890788566440550</v>
      </c>
      <c r="U27" s="318">
        <v>81.87374412634813922750603182</v>
      </c>
      <c r="W27" s="283"/>
      <c r="X27" s="283"/>
      <c r="Y27" s="283"/>
      <c r="Z27" s="283"/>
      <c r="AA27" s="283"/>
      <c r="AB27" s="283"/>
      <c r="AC27" s="283"/>
      <c r="AD27" s="283"/>
      <c r="AE27" s="283"/>
      <c r="AF27" s="283"/>
      <c r="AG27" s="283"/>
      <c r="AH27" s="283"/>
      <c r="AI27" s="283"/>
      <c r="AJ27" s="283"/>
      <c r="AK27" s="283"/>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c r="BY27" s="0"/>
      <c r="BZ27" s="0"/>
      <c r="CA27" s="0"/>
      <c r="CB27" s="0"/>
      <c r="CC27" s="0"/>
      <c r="CD27" s="0"/>
      <c r="CE27" s="0"/>
      <c r="CF27" s="0"/>
      <c r="CG27" s="0"/>
      <c r="CH27" s="0"/>
      <c r="CI27" s="0"/>
      <c r="CJ27" s="0"/>
      <c r="CK27" s="0"/>
      <c r="CL27" s="0"/>
      <c r="CM27" s="0"/>
      <c r="CN27" s="0"/>
      <c r="CO27" s="0"/>
      <c r="CP27" s="0"/>
      <c r="CQ27" s="0"/>
      <c r="CR27" s="0"/>
      <c r="CS27" s="0"/>
      <c r="CT27" s="0"/>
      <c r="CU27" s="0"/>
      <c r="CV27" s="0"/>
      <c r="CW27" s="0"/>
      <c r="CX27" s="0"/>
      <c r="CY27" s="0"/>
      <c r="CZ27" s="0"/>
      <c r="DA27" s="0"/>
      <c r="DB27" s="0"/>
      <c r="DC27" s="0"/>
      <c r="DD27" s="0"/>
      <c r="DE27" s="0"/>
      <c r="DF27" s="0"/>
      <c r="DG27" s="0"/>
      <c r="DH27" s="0"/>
      <c r="DI27" s="0"/>
      <c r="DJ27" s="0"/>
      <c r="DK27" s="0"/>
      <c r="DL27" s="0"/>
      <c r="DM27" s="0"/>
      <c r="DN27" s="0"/>
      <c r="DO27" s="0"/>
      <c r="DP27" s="0"/>
      <c r="DQ27" s="0"/>
      <c r="DR27" s="0"/>
      <c r="DS27" s="0"/>
      <c r="DT27" s="0"/>
      <c r="DU27" s="0"/>
      <c r="DV27" s="0"/>
      <c r="DW27" s="0"/>
      <c r="DX27" s="0"/>
      <c r="DY27" s="0"/>
      <c r="DZ27" s="0"/>
      <c r="EA27" s="0"/>
      <c r="EB27" s="0"/>
      <c r="EC27" s="0"/>
      <c r="ED27" s="0"/>
      <c r="EE27" s="0"/>
      <c r="EF27" s="0"/>
      <c r="EG27" s="0"/>
      <c r="EH27" s="0"/>
      <c r="EI27" s="0"/>
    </row>
    <row r="28" s="2" customFormat="1" ht="5.1" customHeight="1">
      <c r="B28" s="4"/>
      <c r="C28" s="299"/>
      <c r="D28" s="159"/>
      <c r="E28" s="159"/>
      <c r="F28" s="159"/>
      <c r="G28" s="159"/>
      <c r="H28" s="159"/>
      <c r="I28" s="159"/>
      <c r="J28" s="160"/>
      <c r="K28" s="159"/>
      <c r="L28" s="160"/>
      <c r="M28" s="159"/>
      <c r="N28" s="159"/>
      <c r="O28" s="159"/>
      <c r="P28" s="160"/>
      <c r="Q28" s="159"/>
      <c r="R28" s="160"/>
      <c r="S28" s="159"/>
      <c r="T28" s="159"/>
      <c r="U28" s="159"/>
      <c r="W28" s="283"/>
      <c r="X28" s="283"/>
      <c r="Y28" s="283"/>
      <c r="Z28" s="283"/>
      <c r="AA28" s="283"/>
      <c r="AB28" s="283"/>
      <c r="AC28" s="283"/>
      <c r="AD28" s="283"/>
      <c r="AE28" s="283"/>
      <c r="AF28" s="283"/>
      <c r="AG28" s="283"/>
      <c r="AH28" s="283"/>
      <c r="AI28" s="283"/>
      <c r="AJ28" s="283"/>
      <c r="AK28" s="283"/>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c r="BY28" s="0"/>
      <c r="BZ28" s="0"/>
      <c r="CA28" s="0"/>
      <c r="CB28" s="0"/>
      <c r="CC28" s="0"/>
      <c r="CD28" s="0"/>
      <c r="CE28" s="0"/>
      <c r="CF28" s="0"/>
      <c r="CG28" s="0"/>
      <c r="CH28" s="0"/>
      <c r="CI28" s="0"/>
      <c r="CJ28" s="0"/>
      <c r="CK28" s="0"/>
      <c r="CL28" s="0"/>
      <c r="CM28" s="0"/>
      <c r="CN28" s="0"/>
      <c r="CO28" s="0"/>
      <c r="CP28" s="0"/>
      <c r="CQ28" s="0"/>
      <c r="CR28" s="0"/>
      <c r="CS28" s="0"/>
      <c r="CT28" s="0"/>
      <c r="CU28" s="0"/>
      <c r="CV28" s="0"/>
      <c r="CW28" s="0"/>
      <c r="CX28" s="0"/>
      <c r="CY28" s="0"/>
      <c r="CZ28" s="0"/>
      <c r="DA28" s="0"/>
      <c r="DB28" s="0"/>
      <c r="DC28" s="0"/>
      <c r="DD28" s="0"/>
      <c r="DE28" s="0"/>
      <c r="DF28" s="0"/>
      <c r="DG28" s="0"/>
      <c r="DH28" s="0"/>
      <c r="DI28" s="0"/>
      <c r="DJ28" s="0"/>
      <c r="DK28" s="0"/>
      <c r="DL28" s="0"/>
      <c r="DM28" s="0"/>
      <c r="DN28" s="0"/>
      <c r="DO28" s="0"/>
      <c r="DP28" s="0"/>
      <c r="DQ28" s="0"/>
      <c r="DR28" s="0"/>
      <c r="DS28" s="0"/>
      <c r="DT28" s="0"/>
      <c r="DU28" s="0"/>
      <c r="DV28" s="0"/>
      <c r="DW28" s="0"/>
      <c r="DX28" s="0"/>
      <c r="DY28" s="0"/>
      <c r="DZ28" s="0"/>
      <c r="EA28" s="0"/>
      <c r="EB28" s="0"/>
      <c r="EC28" s="0"/>
      <c r="ED28" s="0"/>
      <c r="EE28" s="0"/>
      <c r="EF28" s="0"/>
      <c r="EG28" s="0"/>
      <c r="EH28" s="0"/>
      <c r="EI28" s="0"/>
    </row>
    <row r="29" s="9" customFormat="1" ht="5.1" customHeight="1">
      <c r="B29" s="4"/>
      <c r="C29" s="299"/>
      <c r="D29" s="159"/>
      <c r="E29" s="159"/>
      <c r="F29" s="159"/>
      <c r="G29" s="159"/>
      <c r="H29" s="159"/>
      <c r="I29" s="159"/>
      <c r="J29" s="160"/>
      <c r="K29" s="159"/>
      <c r="L29" s="160"/>
      <c r="M29" s="159"/>
      <c r="N29" s="159"/>
      <c r="O29" s="159"/>
      <c r="P29" s="160"/>
      <c r="Q29" s="159"/>
      <c r="R29" s="160"/>
      <c r="S29" s="159"/>
      <c r="T29" s="159"/>
      <c r="U29" s="159"/>
      <c r="W29" s="283"/>
      <c r="X29" s="283"/>
      <c r="Y29" s="283"/>
      <c r="Z29" s="283"/>
      <c r="AA29" s="283"/>
      <c r="AB29" s="283"/>
      <c r="AC29" s="283"/>
      <c r="AD29" s="283"/>
      <c r="AE29" s="283"/>
      <c r="AF29" s="283"/>
      <c r="AG29" s="283"/>
      <c r="AH29" s="283"/>
      <c r="AI29" s="283"/>
      <c r="AJ29" s="283"/>
      <c r="AK29" s="283"/>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row>
    <row r="30" s="2" customFormat="1" ht="15.95" customHeight="1">
      <c r="B30" s="325" t="s">
        <v>47</v>
      </c>
      <c r="C30" s="305" t="s">
        <v>42</v>
      </c>
      <c r="D30" s="309">
        <v>82.77477618562889880719338091</v>
      </c>
      <c r="E30" s="310">
        <v>79.032656802920228838480793860</v>
      </c>
      <c r="F30" s="310">
        <v>76.513148316442330238139389520</v>
      </c>
      <c r="G30" s="310">
        <v>19.869156268098255249471281240</v>
      </c>
      <c r="H30" s="310">
        <v>108.18372790424175108900570362</v>
      </c>
      <c r="I30" s="310">
        <v>49.356733939544407110839527120</v>
      </c>
      <c r="J30" s="319">
        <v>256.43774981290610562301733186</v>
      </c>
      <c r="K30" s="310">
        <v>16.319256571598848133847674950</v>
      </c>
      <c r="L30" s="320">
        <v>317.13449959734241361513756596</v>
      </c>
      <c r="M30" s="310">
        <v>30.860194273765538910150603230</v>
      </c>
      <c r="N30" s="310">
        <v>80.86088083715224194511612410</v>
      </c>
      <c r="O30" s="311">
        <v>-11.111811183579921184357233090</v>
      </c>
      <c r="P30" s="319">
        <v>212.26577346309601912341920916</v>
      </c>
      <c r="Q30" s="310">
        <v>108.24945541353880052733500802</v>
      </c>
      <c r="R30" s="320">
        <v>242.64959003952180551101546926</v>
      </c>
      <c r="S30" s="310">
        <v>56.861010766756978574483062300</v>
      </c>
      <c r="T30" s="310">
        <v>87.47831530583794082814360457</v>
      </c>
      <c r="U30" s="311">
        <v>32.760495674220403881866725890</v>
      </c>
      <c r="W30" s="283"/>
      <c r="X30" s="283"/>
      <c r="Y30" s="283"/>
      <c r="Z30" s="283"/>
      <c r="AA30" s="283"/>
      <c r="AB30" s="283"/>
      <c r="AC30" s="283"/>
      <c r="AD30" s="283"/>
      <c r="AE30" s="283"/>
      <c r="AF30" s="283"/>
      <c r="AG30" s="283"/>
      <c r="AH30" s="283"/>
      <c r="AI30" s="283"/>
      <c r="AJ30" s="283"/>
      <c r="AK30" s="283"/>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c r="BY30" s="0"/>
      <c r="BZ30" s="0"/>
      <c r="CA30" s="0"/>
      <c r="CB30" s="0"/>
      <c r="CC30" s="0"/>
      <c r="CD30" s="0"/>
      <c r="CE30" s="0"/>
      <c r="CF30" s="0"/>
      <c r="CG30" s="0"/>
      <c r="CH30" s="0"/>
      <c r="CI30" s="0"/>
      <c r="CJ30" s="0"/>
      <c r="CK30" s="0"/>
      <c r="CL30" s="0"/>
      <c r="CM30" s="0"/>
      <c r="CN30" s="0"/>
      <c r="CO30" s="0"/>
      <c r="CP30" s="0"/>
      <c r="CQ30" s="0"/>
      <c r="CR30" s="0"/>
      <c r="CS30" s="0"/>
      <c r="CT30" s="0"/>
      <c r="CU30" s="0"/>
      <c r="CV30" s="0"/>
      <c r="CW30" s="0"/>
      <c r="CX30" s="0"/>
      <c r="CY30" s="0"/>
      <c r="CZ30" s="0"/>
      <c r="DA30" s="0"/>
      <c r="DB30" s="0"/>
      <c r="DC30" s="0"/>
      <c r="DD30" s="0"/>
      <c r="DE30" s="0"/>
      <c r="DF30" s="0"/>
      <c r="DG30" s="0"/>
      <c r="DH30" s="0"/>
      <c r="DI30" s="0"/>
      <c r="DJ30" s="0"/>
      <c r="DK30" s="0"/>
      <c r="DL30" s="0"/>
      <c r="DM30" s="0"/>
      <c r="DN30" s="0"/>
      <c r="DO30" s="0"/>
      <c r="DP30" s="0"/>
      <c r="DQ30" s="0"/>
      <c r="DR30" s="0"/>
      <c r="DS30" s="0"/>
      <c r="DT30" s="0"/>
      <c r="DU30" s="0"/>
      <c r="DV30" s="0"/>
      <c r="DW30" s="0"/>
      <c r="DX30" s="0"/>
      <c r="DY30" s="0"/>
      <c r="DZ30" s="0"/>
      <c r="EA30" s="0"/>
      <c r="EB30" s="0"/>
      <c r="EC30" s="0"/>
      <c r="ED30" s="0"/>
      <c r="EE30" s="0"/>
      <c r="EF30" s="0"/>
      <c r="EG30" s="0"/>
      <c r="EH30" s="0"/>
      <c r="EI30" s="0"/>
    </row>
    <row r="31" s="2" customFormat="1" ht="15.95" customHeight="1">
      <c r="B31" s="326"/>
      <c r="C31" s="306" t="s">
        <v>60</v>
      </c>
      <c r="D31" s="312">
        <v>64.222302479729101655652492560</v>
      </c>
      <c r="E31" s="134">
        <v>87.34894454577065362685363174</v>
      </c>
      <c r="F31" s="134">
        <v>69.43101742454030670910781900</v>
      </c>
      <c r="G31" s="134">
        <v>5.6642876201208296349038860800</v>
      </c>
      <c r="H31" s="134">
        <v>92.49799997461913724180928351</v>
      </c>
      <c r="I31" s="134">
        <v>77.305832240424104453063486760</v>
      </c>
      <c r="J31" s="321">
        <v>181.71801450105711918602509818</v>
      </c>
      <c r="K31" s="134">
        <v>13.880305712838408675114017420</v>
      </c>
      <c r="L31" s="135">
        <v>209.50665312871263089449310347</v>
      </c>
      <c r="M31" s="134">
        <v>3.6946999115774819764099602500</v>
      </c>
      <c r="N31" s="134">
        <v>86.73615457424959802913476782</v>
      </c>
      <c r="O31" s="313">
        <v>9.822686993594073637336924210</v>
      </c>
      <c r="P31" s="321">
        <v>116.70349293302689478855862522</v>
      </c>
      <c r="Q31" s="134">
        <v>113.35355079849971992044782247</v>
      </c>
      <c r="R31" s="135">
        <v>145.46260083936768640612599445</v>
      </c>
      <c r="S31" s="134">
        <v>9.568265961390410162025320300</v>
      </c>
      <c r="T31" s="134">
        <v>80.22920823607500883076662770</v>
      </c>
      <c r="U31" s="313">
        <v>94.7220291627879706560124800</v>
      </c>
      <c r="W31" s="283"/>
      <c r="X31" s="283"/>
      <c r="Y31" s="283"/>
      <c r="Z31" s="283"/>
      <c r="AA31" s="283"/>
      <c r="AB31" s="283"/>
      <c r="AC31" s="283"/>
      <c r="AD31" s="283"/>
      <c r="AE31" s="283"/>
      <c r="AF31" s="283"/>
      <c r="AG31" s="283"/>
      <c r="AH31" s="283"/>
      <c r="AI31" s="283"/>
      <c r="AJ31" s="283"/>
      <c r="AK31" s="283"/>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c r="BY31" s="0"/>
      <c r="BZ31" s="0"/>
      <c r="CA31" s="0"/>
      <c r="CB31" s="0"/>
      <c r="CC31" s="0"/>
      <c r="CD31" s="0"/>
      <c r="CE31" s="0"/>
      <c r="CF31" s="0"/>
      <c r="CG31" s="0"/>
      <c r="CH31" s="0"/>
      <c r="CI31" s="0"/>
      <c r="CJ31" s="0"/>
      <c r="CK31" s="0"/>
      <c r="CL31" s="0"/>
      <c r="CM31" s="0"/>
      <c r="CN31" s="0"/>
      <c r="CO31" s="0"/>
      <c r="CP31" s="0"/>
      <c r="CQ31" s="0"/>
      <c r="CR31" s="0"/>
      <c r="CS31" s="0"/>
      <c r="CT31" s="0"/>
      <c r="CU31" s="0"/>
      <c r="CV31" s="0"/>
      <c r="CW31" s="0"/>
      <c r="CX31" s="0"/>
      <c r="CY31" s="0"/>
      <c r="CZ31" s="0"/>
      <c r="DA31" s="0"/>
      <c r="DB31" s="0"/>
      <c r="DC31" s="0"/>
      <c r="DD31" s="0"/>
      <c r="DE31" s="0"/>
      <c r="DF31" s="0"/>
      <c r="DG31" s="0"/>
      <c r="DH31" s="0"/>
      <c r="DI31" s="0"/>
      <c r="DJ31" s="0"/>
      <c r="DK31" s="0"/>
      <c r="DL31" s="0"/>
      <c r="DM31" s="0"/>
      <c r="DN31" s="0"/>
      <c r="DO31" s="0"/>
      <c r="DP31" s="0"/>
      <c r="DQ31" s="0"/>
      <c r="DR31" s="0"/>
      <c r="DS31" s="0"/>
      <c r="DT31" s="0"/>
      <c r="DU31" s="0"/>
      <c r="DV31" s="0"/>
      <c r="DW31" s="0"/>
      <c r="DX31" s="0"/>
      <c r="DY31" s="0"/>
      <c r="DZ31" s="0"/>
      <c r="EA31" s="0"/>
      <c r="EB31" s="0"/>
      <c r="EC31" s="0"/>
      <c r="ED31" s="0"/>
      <c r="EE31" s="0"/>
      <c r="EF31" s="0"/>
      <c r="EG31" s="0"/>
      <c r="EH31" s="0"/>
      <c r="EI31" s="0"/>
    </row>
    <row r="32" s="2" customFormat="1" ht="15.95" customHeight="1">
      <c r="B32" s="326"/>
      <c r="C32" s="307" t="s">
        <v>44</v>
      </c>
      <c r="D32" s="314">
        <v>70.836452100411093476187704510</v>
      </c>
      <c r="E32" s="159">
        <v>73.184578647936520297925349240</v>
      </c>
      <c r="F32" s="159">
        <v>69.680415928440833348355852220</v>
      </c>
      <c r="G32" s="159">
        <v>14.747036682558050184302751480</v>
      </c>
      <c r="H32" s="159">
        <v>101.65905463761505930275250290</v>
      </c>
      <c r="I32" s="159">
        <v>50.927277649045537681993945510</v>
      </c>
      <c r="J32" s="322">
        <v>187.93645816874287407736719161</v>
      </c>
      <c r="K32" s="159">
        <v>8.907493406643346525258641830</v>
      </c>
      <c r="L32" s="160">
        <v>213.11029396121664909104822471</v>
      </c>
      <c r="M32" s="159">
        <v>11.159878407973927488979433130</v>
      </c>
      <c r="N32" s="159">
        <v>88.18741444885102944890908299</v>
      </c>
      <c r="O32" s="315">
        <v>-2.0262571654351582005767485100</v>
      </c>
      <c r="P32" s="322">
        <v>133.12751916991067768688746386</v>
      </c>
      <c r="Q32" s="159">
        <v>88.61098357232452676754422062</v>
      </c>
      <c r="R32" s="160">
        <v>148.49613921849868934038686529</v>
      </c>
      <c r="S32" s="159">
        <v>27.552666453084768095101724610</v>
      </c>
      <c r="T32" s="159">
        <v>89.65049183805750534262800781</v>
      </c>
      <c r="U32" s="315">
        <v>47.869102871085536495002708550</v>
      </c>
      <c r="W32" s="283"/>
      <c r="X32" s="283"/>
      <c r="Y32" s="283"/>
      <c r="Z32" s="283"/>
      <c r="AA32" s="283"/>
      <c r="AB32" s="283"/>
      <c r="AC32" s="283"/>
      <c r="AD32" s="283"/>
      <c r="AE32" s="283"/>
      <c r="AF32" s="283"/>
      <c r="AG32" s="283"/>
      <c r="AH32" s="283"/>
      <c r="AI32" s="283"/>
      <c r="AJ32" s="283"/>
      <c r="AK32" s="283"/>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c r="BY32" s="0"/>
      <c r="BZ32" s="0"/>
      <c r="CA32" s="0"/>
      <c r="CB32" s="0"/>
      <c r="CC32" s="0"/>
      <c r="CD32" s="0"/>
      <c r="CE32" s="0"/>
      <c r="CF32" s="0"/>
      <c r="CG32" s="0"/>
      <c r="CH32" s="0"/>
      <c r="CI32" s="0"/>
      <c r="CJ32" s="0"/>
      <c r="CK32" s="0"/>
      <c r="CL32" s="0"/>
      <c r="CM32" s="0"/>
      <c r="CN32" s="0"/>
      <c r="CO32" s="0"/>
      <c r="CP32" s="0"/>
      <c r="CQ32" s="0"/>
      <c r="CR32" s="0"/>
      <c r="CS32" s="0"/>
      <c r="CT32" s="0"/>
      <c r="CU32" s="0"/>
      <c r="CV32" s="0"/>
      <c r="CW32" s="0"/>
      <c r="CX32" s="0"/>
      <c r="CY32" s="0"/>
      <c r="CZ32" s="0"/>
      <c r="DA32" s="0"/>
      <c r="DB32" s="0"/>
      <c r="DC32" s="0"/>
      <c r="DD32" s="0"/>
      <c r="DE32" s="0"/>
      <c r="DF32" s="0"/>
      <c r="DG32" s="0"/>
      <c r="DH32" s="0"/>
      <c r="DI32" s="0"/>
      <c r="DJ32" s="0"/>
      <c r="DK32" s="0"/>
      <c r="DL32" s="0"/>
      <c r="DM32" s="0"/>
      <c r="DN32" s="0"/>
      <c r="DO32" s="0"/>
      <c r="DP32" s="0"/>
      <c r="DQ32" s="0"/>
      <c r="DR32" s="0"/>
      <c r="DS32" s="0"/>
      <c r="DT32" s="0"/>
      <c r="DU32" s="0"/>
      <c r="DV32" s="0"/>
      <c r="DW32" s="0"/>
      <c r="DX32" s="0"/>
      <c r="DY32" s="0"/>
      <c r="DZ32" s="0"/>
      <c r="EA32" s="0"/>
      <c r="EB32" s="0"/>
      <c r="EC32" s="0"/>
      <c r="ED32" s="0"/>
      <c r="EE32" s="0"/>
      <c r="EF32" s="0"/>
      <c r="EG32" s="0"/>
      <c r="EH32" s="0"/>
      <c r="EI32" s="0"/>
    </row>
    <row r="33" s="2" customFormat="1" ht="15.95" customHeight="1">
      <c r="B33" s="327"/>
      <c r="C33" s="308" t="s">
        <v>45</v>
      </c>
      <c r="D33" s="316">
        <v>64.222302479729101655652492560</v>
      </c>
      <c r="E33" s="317">
        <v>87.34894454577065362685363174</v>
      </c>
      <c r="F33" s="317">
        <v>69.43101742454030670910781900</v>
      </c>
      <c r="G33" s="317">
        <v>5.6642876201208296349038860800</v>
      </c>
      <c r="H33" s="317">
        <v>92.49799997461913724180928351</v>
      </c>
      <c r="I33" s="317">
        <v>77.305832240424104453063486760</v>
      </c>
      <c r="J33" s="323">
        <v>181.71801450105711918602509818</v>
      </c>
      <c r="K33" s="317">
        <v>13.880305712838408675114017420</v>
      </c>
      <c r="L33" s="324">
        <v>209.50665312871263089449310347</v>
      </c>
      <c r="M33" s="317">
        <v>3.6946999115774819764099602500</v>
      </c>
      <c r="N33" s="317">
        <v>86.73615457424959802913476782</v>
      </c>
      <c r="O33" s="318">
        <v>9.822686993594073637336924210</v>
      </c>
      <c r="P33" s="323">
        <v>116.70349293302689478855862522</v>
      </c>
      <c r="Q33" s="317">
        <v>113.35355079849971992044782247</v>
      </c>
      <c r="R33" s="324">
        <v>145.46260083936768640612599445</v>
      </c>
      <c r="S33" s="317">
        <v>9.568265961390410162025320300</v>
      </c>
      <c r="T33" s="317">
        <v>80.22920823607500883076662770</v>
      </c>
      <c r="U33" s="318">
        <v>94.7220291627879706560124800</v>
      </c>
      <c r="W33" s="283"/>
      <c r="X33" s="283"/>
      <c r="Y33" s="283"/>
      <c r="Z33" s="283"/>
      <c r="AA33" s="283"/>
      <c r="AB33" s="283"/>
      <c r="AC33" s="283"/>
      <c r="AD33" s="283"/>
      <c r="AE33" s="283"/>
      <c r="AF33" s="283"/>
      <c r="AG33" s="283"/>
      <c r="AH33" s="283"/>
      <c r="AI33" s="283"/>
      <c r="AJ33" s="283"/>
      <c r="AK33" s="283"/>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c r="BY33" s="0"/>
      <c r="BZ33" s="0"/>
      <c r="CA33" s="0"/>
      <c r="CB33" s="0"/>
      <c r="CC33" s="0"/>
      <c r="CD33" s="0"/>
      <c r="CE33" s="0"/>
      <c r="CF33" s="0"/>
      <c r="CG33" s="0"/>
      <c r="CH33" s="0"/>
      <c r="CI33" s="0"/>
      <c r="CJ33" s="0"/>
      <c r="CK33" s="0"/>
      <c r="CL33" s="0"/>
      <c r="CM33" s="0"/>
      <c r="CN33" s="0"/>
      <c r="CO33" s="0"/>
      <c r="CP33" s="0"/>
      <c r="CQ33" s="0"/>
      <c r="CR33" s="0"/>
      <c r="CS33" s="0"/>
      <c r="CT33" s="0"/>
      <c r="CU33" s="0"/>
      <c r="CV33" s="0"/>
      <c r="CW33" s="0"/>
      <c r="CX33" s="0"/>
      <c r="CY33" s="0"/>
      <c r="CZ33" s="0"/>
      <c r="DA33" s="0"/>
      <c r="DB33" s="0"/>
      <c r="DC33" s="0"/>
      <c r="DD33" s="0"/>
      <c r="DE33" s="0"/>
      <c r="DF33" s="0"/>
      <c r="DG33" s="0"/>
      <c r="DH33" s="0"/>
      <c r="DI33" s="0"/>
      <c r="DJ33" s="0"/>
      <c r="DK33" s="0"/>
      <c r="DL33" s="0"/>
      <c r="DM33" s="0"/>
      <c r="DN33" s="0"/>
      <c r="DO33" s="0"/>
      <c r="DP33" s="0"/>
      <c r="DQ33" s="0"/>
      <c r="DR33" s="0"/>
      <c r="DS33" s="0"/>
      <c r="DT33" s="0"/>
      <c r="DU33" s="0"/>
      <c r="DV33" s="0"/>
      <c r="DW33" s="0"/>
      <c r="DX33" s="0"/>
      <c r="DY33" s="0"/>
      <c r="DZ33" s="0"/>
      <c r="EA33" s="0"/>
      <c r="EB33" s="0"/>
      <c r="EC33" s="0"/>
      <c r="ED33" s="0"/>
      <c r="EE33" s="0"/>
      <c r="EF33" s="0"/>
      <c r="EG33" s="0"/>
      <c r="EH33" s="0"/>
      <c r="EI33" s="0"/>
    </row>
    <row r="34" s="2" customFormat="1" ht="5.1" customHeight="1">
      <c r="B34" s="4"/>
      <c r="C34" s="299"/>
      <c r="D34" s="159"/>
      <c r="E34" s="159"/>
      <c r="F34" s="159"/>
      <c r="G34" s="159"/>
      <c r="H34" s="159"/>
      <c r="I34" s="159"/>
      <c r="J34" s="160"/>
      <c r="K34" s="159"/>
      <c r="L34" s="160"/>
      <c r="M34" s="159"/>
      <c r="N34" s="159"/>
      <c r="O34" s="159"/>
      <c r="P34" s="160"/>
      <c r="Q34" s="159"/>
      <c r="R34" s="160"/>
      <c r="S34" s="159"/>
      <c r="T34" s="159"/>
      <c r="U34" s="159"/>
      <c r="W34" s="283"/>
      <c r="X34" s="283"/>
      <c r="Y34" s="283"/>
      <c r="Z34" s="283"/>
      <c r="AA34" s="283"/>
      <c r="AB34" s="283"/>
      <c r="AC34" s="283"/>
      <c r="AD34" s="283"/>
      <c r="AE34" s="283"/>
      <c r="AF34" s="283"/>
      <c r="AG34" s="283"/>
      <c r="AH34" s="283"/>
      <c r="AI34" s="283"/>
      <c r="AJ34" s="283"/>
      <c r="AK34" s="283"/>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c r="BY34" s="0"/>
      <c r="BZ34" s="0"/>
      <c r="CA34" s="0"/>
      <c r="CB34" s="0"/>
      <c r="CC34" s="0"/>
      <c r="CD34" s="0"/>
      <c r="CE34" s="0"/>
      <c r="CF34" s="0"/>
      <c r="CG34" s="0"/>
      <c r="CH34" s="0"/>
      <c r="CI34" s="0"/>
      <c r="CJ34" s="0"/>
      <c r="CK34" s="0"/>
      <c r="CL34" s="0"/>
      <c r="CM34" s="0"/>
      <c r="CN34" s="0"/>
      <c r="CO34" s="0"/>
      <c r="CP34" s="0"/>
      <c r="CQ34" s="0"/>
      <c r="CR34" s="0"/>
      <c r="CS34" s="0"/>
      <c r="CT34" s="0"/>
      <c r="CU34" s="0"/>
      <c r="CV34" s="0"/>
      <c r="CW34" s="0"/>
      <c r="CX34" s="0"/>
      <c r="CY34" s="0"/>
      <c r="CZ34" s="0"/>
      <c r="DA34" s="0"/>
      <c r="DB34" s="0"/>
      <c r="DC34" s="0"/>
      <c r="DD34" s="0"/>
      <c r="DE34" s="0"/>
      <c r="DF34" s="0"/>
      <c r="DG34" s="0"/>
      <c r="DH34" s="0"/>
      <c r="DI34" s="0"/>
      <c r="DJ34" s="0"/>
      <c r="DK34" s="0"/>
      <c r="DL34" s="0"/>
      <c r="DM34" s="0"/>
      <c r="DN34" s="0"/>
      <c r="DO34" s="0"/>
      <c r="DP34" s="0"/>
      <c r="DQ34" s="0"/>
      <c r="DR34" s="0"/>
      <c r="DS34" s="0"/>
      <c r="DT34" s="0"/>
      <c r="DU34" s="0"/>
      <c r="DV34" s="0"/>
      <c r="DW34" s="0"/>
      <c r="DX34" s="0"/>
      <c r="DY34" s="0"/>
      <c r="DZ34" s="0"/>
      <c r="EA34" s="0"/>
      <c r="EB34" s="0"/>
      <c r="EC34" s="0"/>
      <c r="ED34" s="0"/>
      <c r="EE34" s="0"/>
      <c r="EF34" s="0"/>
      <c r="EG34" s="0"/>
      <c r="EH34" s="0"/>
      <c r="EI34" s="0"/>
    </row>
    <row r="35" s="9" customFormat="1" ht="5.1" customHeight="1">
      <c r="B35" s="4"/>
      <c r="C35" s="299"/>
      <c r="D35" s="159"/>
      <c r="E35" s="159"/>
      <c r="F35" s="159"/>
      <c r="G35" s="159"/>
      <c r="H35" s="159"/>
      <c r="I35" s="159"/>
      <c r="J35" s="160"/>
      <c r="K35" s="159"/>
      <c r="L35" s="160"/>
      <c r="M35" s="159"/>
      <c r="N35" s="159"/>
      <c r="O35" s="159"/>
      <c r="P35" s="160"/>
      <c r="Q35" s="159"/>
      <c r="R35" s="160"/>
      <c r="S35" s="159"/>
      <c r="T35" s="159"/>
      <c r="U35" s="159"/>
      <c r="W35" s="283"/>
      <c r="X35" s="283"/>
      <c r="Y35" s="283"/>
      <c r="Z35" s="283"/>
      <c r="AA35" s="283"/>
      <c r="AB35" s="283"/>
      <c r="AC35" s="283"/>
      <c r="AD35" s="283"/>
      <c r="AE35" s="283"/>
      <c r="AF35" s="283"/>
      <c r="AG35" s="283"/>
      <c r="AH35" s="283"/>
      <c r="AI35" s="283"/>
      <c r="AJ35" s="283"/>
      <c r="AK35" s="283"/>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row>
    <row r="36" s="2" customFormat="1" ht="15.95" customHeight="1">
      <c r="B36" s="325" t="s">
        <v>48</v>
      </c>
      <c r="C36" s="305" t="s">
        <v>42</v>
      </c>
      <c r="D36" s="309">
        <v>79.59113094772009500691671241</v>
      </c>
      <c r="E36" s="310">
        <v>61.553137055889555608688290380</v>
      </c>
      <c r="F36" s="310">
        <v>76.593071521508251892287863860</v>
      </c>
      <c r="G36" s="310">
        <v>10.250579605609685294047389200</v>
      </c>
      <c r="H36" s="310">
        <v>103.91426974614792947412186642</v>
      </c>
      <c r="I36" s="310">
        <v>46.532687296339195842606802630</v>
      </c>
      <c r="J36" s="319">
        <v>223.68770076337432299287862286</v>
      </c>
      <c r="K36" s="310">
        <v>-15.212955907940328291622545790</v>
      </c>
      <c r="L36" s="320">
        <v>283.20367917891874706253100541</v>
      </c>
      <c r="M36" s="310">
        <v>-9.672972901472675063837590220</v>
      </c>
      <c r="N36" s="310">
        <v>78.984743917135274505311605410</v>
      </c>
      <c r="O36" s="311">
        <v>-6.1332506830150907083228553300</v>
      </c>
      <c r="P36" s="319">
        <v>178.0355708285215399933206095</v>
      </c>
      <c r="Q36" s="310">
        <v>36.976129547682669713580019100</v>
      </c>
      <c r="R36" s="320">
        <v>216.91439654505200955053716522</v>
      </c>
      <c r="S36" s="310">
        <v>-0.4139290833574992378093257200</v>
      </c>
      <c r="T36" s="310">
        <v>82.07641985235611758148018982</v>
      </c>
      <c r="U36" s="311">
        <v>37.545470251896105059155881070</v>
      </c>
      <c r="W36" s="283"/>
      <c r="X36" s="283"/>
      <c r="Y36" s="283"/>
      <c r="Z36" s="283"/>
      <c r="AA36" s="283"/>
      <c r="AB36" s="283"/>
      <c r="AC36" s="283"/>
      <c r="AD36" s="283"/>
      <c r="AE36" s="283"/>
      <c r="AF36" s="283"/>
      <c r="AG36" s="283"/>
      <c r="AH36" s="283"/>
      <c r="AI36" s="283"/>
      <c r="AJ36" s="283"/>
      <c r="AK36" s="283"/>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c r="BY36" s="0"/>
      <c r="BZ36" s="0"/>
      <c r="CA36" s="0"/>
      <c r="CB36" s="0"/>
      <c r="CC36" s="0"/>
      <c r="CD36" s="0"/>
      <c r="CE36" s="0"/>
      <c r="CF36" s="0"/>
      <c r="CG36" s="0"/>
      <c r="CH36" s="0"/>
      <c r="CI36" s="0"/>
      <c r="CJ36" s="0"/>
      <c r="CK36" s="0"/>
      <c r="CL36" s="0"/>
      <c r="CM36" s="0"/>
      <c r="CN36" s="0"/>
      <c r="CO36" s="0"/>
      <c r="CP36" s="0"/>
      <c r="CQ36" s="0"/>
      <c r="CR36" s="0"/>
      <c r="CS36" s="0"/>
      <c r="CT36" s="0"/>
      <c r="CU36" s="0"/>
      <c r="CV36" s="0"/>
      <c r="CW36" s="0"/>
      <c r="CX36" s="0"/>
      <c r="CY36" s="0"/>
      <c r="CZ36" s="0"/>
      <c r="DA36" s="0"/>
      <c r="DB36" s="0"/>
      <c r="DC36" s="0"/>
      <c r="DD36" s="0"/>
      <c r="DE36" s="0"/>
      <c r="DF36" s="0"/>
      <c r="DG36" s="0"/>
      <c r="DH36" s="0"/>
      <c r="DI36" s="0"/>
      <c r="DJ36" s="0"/>
      <c r="DK36" s="0"/>
      <c r="DL36" s="0"/>
      <c r="DM36" s="0"/>
      <c r="DN36" s="0"/>
      <c r="DO36" s="0"/>
      <c r="DP36" s="0"/>
      <c r="DQ36" s="0"/>
      <c r="DR36" s="0"/>
      <c r="DS36" s="0"/>
      <c r="DT36" s="0"/>
      <c r="DU36" s="0"/>
      <c r="DV36" s="0"/>
      <c r="DW36" s="0"/>
      <c r="DX36" s="0"/>
      <c r="DY36" s="0"/>
      <c r="DZ36" s="0"/>
      <c r="EA36" s="0"/>
      <c r="EB36" s="0"/>
      <c r="EC36" s="0"/>
      <c r="ED36" s="0"/>
      <c r="EE36" s="0"/>
      <c r="EF36" s="0"/>
      <c r="EG36" s="0"/>
      <c r="EH36" s="0"/>
      <c r="EI36" s="0"/>
    </row>
    <row r="37" s="2" customFormat="1" ht="15.95" customHeight="1">
      <c r="B37" s="326"/>
      <c r="C37" s="306" t="s">
        <v>60</v>
      </c>
      <c r="D37" s="312">
        <v>64.735592435199817495914292070</v>
      </c>
      <c r="E37" s="134">
        <v>78.183058821485863375522882370</v>
      </c>
      <c r="F37" s="134">
        <v>72.107286019954961323427210370</v>
      </c>
      <c r="G37" s="134">
        <v>5.988260435434576219219916300</v>
      </c>
      <c r="H37" s="134">
        <v>89.77677015507822293304214763</v>
      </c>
      <c r="I37" s="134">
        <v>68.115844235438292384060554600</v>
      </c>
      <c r="J37" s="321">
        <v>169.87507176915086510322803375</v>
      </c>
      <c r="K37" s="134">
        <v>2.9128242848164982180001884800</v>
      </c>
      <c r="L37" s="135">
        <v>202.67136646353314982642569438</v>
      </c>
      <c r="M37" s="134">
        <v>-3.1999021695340053135146464200</v>
      </c>
      <c r="N37" s="134">
        <v>83.81799300678058389245019397</v>
      </c>
      <c r="O37" s="313">
        <v>6.3147936741306048828100373800</v>
      </c>
      <c r="P37" s="321">
        <v>109.9696341094806882080940657</v>
      </c>
      <c r="Q37" s="134">
        <v>83.37321823026696931360783471</v>
      </c>
      <c r="R37" s="135">
        <v>146.14082189641092684160874506</v>
      </c>
      <c r="S37" s="134">
        <v>2.5967397903097534277781776400</v>
      </c>
      <c r="T37" s="134">
        <v>75.249086930296943258838928990</v>
      </c>
      <c r="U37" s="313">
        <v>78.732012932429010839051633450</v>
      </c>
      <c r="W37" s="283"/>
      <c r="X37" s="283"/>
      <c r="Y37" s="283"/>
      <c r="Z37" s="283"/>
      <c r="AA37" s="283"/>
      <c r="AB37" s="283"/>
      <c r="AC37" s="283"/>
      <c r="AD37" s="283"/>
      <c r="AE37" s="283"/>
      <c r="AF37" s="283"/>
      <c r="AG37" s="283"/>
      <c r="AH37" s="283"/>
      <c r="AI37" s="283"/>
      <c r="AJ37" s="283"/>
      <c r="AK37" s="283"/>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c r="BY37" s="0"/>
      <c r="BZ37" s="0"/>
      <c r="CA37" s="0"/>
      <c r="CB37" s="0"/>
      <c r="CC37" s="0"/>
      <c r="CD37" s="0"/>
      <c r="CE37" s="0"/>
      <c r="CF37" s="0"/>
      <c r="CG37" s="0"/>
      <c r="CH37" s="0"/>
      <c r="CI37" s="0"/>
      <c r="CJ37" s="0"/>
      <c r="CK37" s="0"/>
      <c r="CL37" s="0"/>
      <c r="CM37" s="0"/>
      <c r="CN37" s="0"/>
      <c r="CO37" s="0"/>
      <c r="CP37" s="0"/>
      <c r="CQ37" s="0"/>
      <c r="CR37" s="0"/>
      <c r="CS37" s="0"/>
      <c r="CT37" s="0"/>
      <c r="CU37" s="0"/>
      <c r="CV37" s="0"/>
      <c r="CW37" s="0"/>
      <c r="CX37" s="0"/>
      <c r="CY37" s="0"/>
      <c r="CZ37" s="0"/>
      <c r="DA37" s="0"/>
      <c r="DB37" s="0"/>
      <c r="DC37" s="0"/>
      <c r="DD37" s="0"/>
      <c r="DE37" s="0"/>
      <c r="DF37" s="0"/>
      <c r="DG37" s="0"/>
      <c r="DH37" s="0"/>
      <c r="DI37" s="0"/>
      <c r="DJ37" s="0"/>
      <c r="DK37" s="0"/>
      <c r="DL37" s="0"/>
      <c r="DM37" s="0"/>
      <c r="DN37" s="0"/>
      <c r="DO37" s="0"/>
      <c r="DP37" s="0"/>
      <c r="DQ37" s="0"/>
      <c r="DR37" s="0"/>
      <c r="DS37" s="0"/>
      <c r="DT37" s="0"/>
      <c r="DU37" s="0"/>
      <c r="DV37" s="0"/>
      <c r="DW37" s="0"/>
      <c r="DX37" s="0"/>
      <c r="DY37" s="0"/>
      <c r="DZ37" s="0"/>
      <c r="EA37" s="0"/>
      <c r="EB37" s="0"/>
      <c r="EC37" s="0"/>
      <c r="ED37" s="0"/>
      <c r="EE37" s="0"/>
      <c r="EF37" s="0"/>
      <c r="EG37" s="0"/>
      <c r="EH37" s="0"/>
      <c r="EI37" s="0"/>
    </row>
    <row r="38" s="2" customFormat="1" ht="15.95" customHeight="1">
      <c r="B38" s="326"/>
      <c r="C38" s="307" t="s">
        <v>44</v>
      </c>
      <c r="D38" s="314">
        <v>71.143054366812784937680097020</v>
      </c>
      <c r="E38" s="159">
        <v>59.057794634101418760935281210</v>
      </c>
      <c r="F38" s="159">
        <v>75.309409045144063997509672910</v>
      </c>
      <c r="G38" s="159">
        <v>14.538033760536396792449611660</v>
      </c>
      <c r="H38" s="159">
        <v>94.46768374475788719970110786</v>
      </c>
      <c r="I38" s="159">
        <v>38.868976017732304075016753350</v>
      </c>
      <c r="J38" s="322">
        <v>167.47060960259937906084099138</v>
      </c>
      <c r="K38" s="159">
        <v>-10.160383634972430466628838420</v>
      </c>
      <c r="L38" s="160">
        <v>202.07112396493425739493889228</v>
      </c>
      <c r="M38" s="159">
        <v>-7.4962956702403883567447036500</v>
      </c>
      <c r="N38" s="159">
        <v>82.87706146062751455337227368</v>
      </c>
      <c r="O38" s="315">
        <v>-2.8799797630103893223310611400</v>
      </c>
      <c r="P38" s="322">
        <v>119.14370683801006868432349265</v>
      </c>
      <c r="Q38" s="159">
        <v>42.896912497950121571617475370</v>
      </c>
      <c r="R38" s="160">
        <v>152.17856930887247400588430247</v>
      </c>
      <c r="S38" s="159">
        <v>5.951924094966832613718545200</v>
      </c>
      <c r="T38" s="159">
        <v>78.292040317574222166425809530</v>
      </c>
      <c r="U38" s="315">
        <v>34.869577611321862880606320310</v>
      </c>
      <c r="W38" s="283"/>
      <c r="X38" s="283"/>
      <c r="Y38" s="283"/>
      <c r="Z38" s="283"/>
      <c r="AA38" s="283"/>
      <c r="AB38" s="283"/>
      <c r="AC38" s="283"/>
      <c r="AD38" s="283"/>
      <c r="AE38" s="283"/>
      <c r="AF38" s="283"/>
      <c r="AG38" s="283"/>
      <c r="AH38" s="283"/>
      <c r="AI38" s="283"/>
      <c r="AJ38" s="283"/>
      <c r="AK38" s="283"/>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c r="BY38" s="0"/>
      <c r="BZ38" s="0"/>
      <c r="CA38" s="0"/>
      <c r="CB38" s="0"/>
      <c r="CC38" s="0"/>
      <c r="CD38" s="0"/>
      <c r="CE38" s="0"/>
      <c r="CF38" s="0"/>
      <c r="CG38" s="0"/>
      <c r="CH38" s="0"/>
      <c r="CI38" s="0"/>
      <c r="CJ38" s="0"/>
      <c r="CK38" s="0"/>
      <c r="CL38" s="0"/>
      <c r="CM38" s="0"/>
      <c r="CN38" s="0"/>
      <c r="CO38" s="0"/>
      <c r="CP38" s="0"/>
      <c r="CQ38" s="0"/>
      <c r="CR38" s="0"/>
      <c r="CS38" s="0"/>
      <c r="CT38" s="0"/>
      <c r="CU38" s="0"/>
      <c r="CV38" s="0"/>
      <c r="CW38" s="0"/>
      <c r="CX38" s="0"/>
      <c r="CY38" s="0"/>
      <c r="CZ38" s="0"/>
      <c r="DA38" s="0"/>
      <c r="DB38" s="0"/>
      <c r="DC38" s="0"/>
      <c r="DD38" s="0"/>
      <c r="DE38" s="0"/>
      <c r="DF38" s="0"/>
      <c r="DG38" s="0"/>
      <c r="DH38" s="0"/>
      <c r="DI38" s="0"/>
      <c r="DJ38" s="0"/>
      <c r="DK38" s="0"/>
      <c r="DL38" s="0"/>
      <c r="DM38" s="0"/>
      <c r="DN38" s="0"/>
      <c r="DO38" s="0"/>
      <c r="DP38" s="0"/>
      <c r="DQ38" s="0"/>
      <c r="DR38" s="0"/>
      <c r="DS38" s="0"/>
      <c r="DT38" s="0"/>
      <c r="DU38" s="0"/>
      <c r="DV38" s="0"/>
      <c r="DW38" s="0"/>
      <c r="DX38" s="0"/>
      <c r="DY38" s="0"/>
      <c r="DZ38" s="0"/>
      <c r="EA38" s="0"/>
      <c r="EB38" s="0"/>
      <c r="EC38" s="0"/>
      <c r="ED38" s="0"/>
      <c r="EE38" s="0"/>
      <c r="EF38" s="0"/>
      <c r="EG38" s="0"/>
      <c r="EH38" s="0"/>
      <c r="EI38" s="0"/>
    </row>
    <row r="39" s="2" customFormat="1" ht="15.95" customHeight="1">
      <c r="B39" s="327"/>
      <c r="C39" s="308" t="s">
        <v>45</v>
      </c>
      <c r="D39" s="316">
        <v>64.735592435199817495914292070</v>
      </c>
      <c r="E39" s="317">
        <v>78.183058821485863375522882370</v>
      </c>
      <c r="F39" s="317">
        <v>72.107286019954961323427210370</v>
      </c>
      <c r="G39" s="317">
        <v>5.988260435434576219219916300</v>
      </c>
      <c r="H39" s="317">
        <v>89.77677015507822293304214763</v>
      </c>
      <c r="I39" s="317">
        <v>68.115844235438292384060554600</v>
      </c>
      <c r="J39" s="323">
        <v>169.87507176915086510322803375</v>
      </c>
      <c r="K39" s="317">
        <v>2.9128242848164982180001884800</v>
      </c>
      <c r="L39" s="324">
        <v>202.67136646353314982642569438</v>
      </c>
      <c r="M39" s="317">
        <v>-3.1999021695340053135146464200</v>
      </c>
      <c r="N39" s="317">
        <v>83.81799300678058389245019397</v>
      </c>
      <c r="O39" s="318">
        <v>6.3147936741306048828100373800</v>
      </c>
      <c r="P39" s="323">
        <v>109.9696341094806882080940657</v>
      </c>
      <c r="Q39" s="317">
        <v>83.37321823026696931360783471</v>
      </c>
      <c r="R39" s="324">
        <v>146.14082189641092684160874506</v>
      </c>
      <c r="S39" s="317">
        <v>2.5967397903097534277781776400</v>
      </c>
      <c r="T39" s="317">
        <v>75.249086930296943258838928990</v>
      </c>
      <c r="U39" s="318">
        <v>78.732012932429010839051633450</v>
      </c>
      <c r="W39" s="283"/>
      <c r="X39" s="283"/>
      <c r="Y39" s="283"/>
      <c r="Z39" s="283"/>
      <c r="AA39" s="283"/>
      <c r="AB39" s="283"/>
      <c r="AC39" s="283"/>
      <c r="AD39" s="283"/>
      <c r="AE39" s="283"/>
      <c r="AF39" s="283"/>
      <c r="AG39" s="283"/>
      <c r="AH39" s="283"/>
      <c r="AI39" s="283"/>
      <c r="AJ39" s="283"/>
      <c r="AK39" s="283"/>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c r="BY39" s="0"/>
      <c r="BZ39" s="0"/>
      <c r="CA39" s="0"/>
      <c r="CB39" s="0"/>
      <c r="CC39" s="0"/>
      <c r="CD39" s="0"/>
      <c r="CE39" s="0"/>
      <c r="CF39" s="0"/>
      <c r="CG39" s="0"/>
      <c r="CH39" s="0"/>
      <c r="CI39" s="0"/>
      <c r="CJ39" s="0"/>
      <c r="CK39" s="0"/>
      <c r="CL39" s="0"/>
      <c r="CM39" s="0"/>
      <c r="CN39" s="0"/>
      <c r="CO39" s="0"/>
      <c r="CP39" s="0"/>
      <c r="CQ39" s="0"/>
      <c r="CR39" s="0"/>
      <c r="CS39" s="0"/>
      <c r="CT39" s="0"/>
      <c r="CU39" s="0"/>
      <c r="CV39" s="0"/>
      <c r="CW39" s="0"/>
      <c r="CX39" s="0"/>
      <c r="CY39" s="0"/>
      <c r="CZ39" s="0"/>
      <c r="DA39" s="0"/>
      <c r="DB39" s="0"/>
      <c r="DC39" s="0"/>
      <c r="DD39" s="0"/>
      <c r="DE39" s="0"/>
      <c r="DF39" s="0"/>
      <c r="DG39" s="0"/>
      <c r="DH39" s="0"/>
      <c r="DI39" s="0"/>
      <c r="DJ39" s="0"/>
      <c r="DK39" s="0"/>
      <c r="DL39" s="0"/>
      <c r="DM39" s="0"/>
      <c r="DN39" s="0"/>
      <c r="DO39" s="0"/>
      <c r="DP39" s="0"/>
      <c r="DQ39" s="0"/>
      <c r="DR39" s="0"/>
      <c r="DS39" s="0"/>
      <c r="DT39" s="0"/>
      <c r="DU39" s="0"/>
      <c r="DV39" s="0"/>
      <c r="DW39" s="0"/>
      <c r="DX39" s="0"/>
      <c r="DY39" s="0"/>
      <c r="DZ39" s="0"/>
      <c r="EA39" s="0"/>
      <c r="EB39" s="0"/>
      <c r="EC39" s="0"/>
      <c r="ED39" s="0"/>
      <c r="EE39" s="0"/>
      <c r="EF39" s="0"/>
      <c r="EG39" s="0"/>
      <c r="EH39" s="0"/>
      <c r="EI39" s="0"/>
    </row>
    <row r="40" s="2" customFormat="1" ht="5.1" customHeight="1">
      <c r="B40" s="4"/>
      <c r="C40" s="299"/>
      <c r="D40" s="159"/>
      <c r="E40" s="159"/>
      <c r="F40" s="159"/>
      <c r="G40" s="159"/>
      <c r="H40" s="159"/>
      <c r="I40" s="159"/>
      <c r="J40" s="160"/>
      <c r="K40" s="159"/>
      <c r="L40" s="160"/>
      <c r="M40" s="159"/>
      <c r="N40" s="159"/>
      <c r="O40" s="159"/>
      <c r="P40" s="160"/>
      <c r="Q40" s="159"/>
      <c r="R40" s="160"/>
      <c r="S40" s="159"/>
      <c r="T40" s="159"/>
      <c r="U40" s="159"/>
      <c r="W40" s="283"/>
      <c r="X40" s="283"/>
      <c r="Y40" s="283"/>
      <c r="Z40" s="283"/>
      <c r="AA40" s="283"/>
      <c r="AB40" s="283"/>
      <c r="AC40" s="283"/>
      <c r="AD40" s="283"/>
      <c r="AE40" s="283"/>
      <c r="AF40" s="283"/>
      <c r="AG40" s="283"/>
      <c r="AH40" s="283"/>
      <c r="AI40" s="283"/>
      <c r="AJ40" s="283"/>
      <c r="AK40" s="283"/>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c r="BY40" s="0"/>
      <c r="BZ40" s="0"/>
      <c r="CA40" s="0"/>
      <c r="CB40" s="0"/>
      <c r="CC40" s="0"/>
      <c r="CD40" s="0"/>
      <c r="CE40" s="0"/>
      <c r="CF40" s="0"/>
      <c r="CG40" s="0"/>
      <c r="CH40" s="0"/>
      <c r="CI40" s="0"/>
      <c r="CJ40" s="0"/>
      <c r="CK40" s="0"/>
      <c r="CL40" s="0"/>
      <c r="CM40" s="0"/>
      <c r="CN40" s="0"/>
      <c r="CO40" s="0"/>
      <c r="CP40" s="0"/>
      <c r="CQ40" s="0"/>
      <c r="CR40" s="0"/>
      <c r="CS40" s="0"/>
      <c r="CT40" s="0"/>
      <c r="CU40" s="0"/>
      <c r="CV40" s="0"/>
      <c r="CW40" s="0"/>
      <c r="CX40" s="0"/>
      <c r="CY40" s="0"/>
      <c r="CZ40" s="0"/>
      <c r="DA40" s="0"/>
      <c r="DB40" s="0"/>
      <c r="DC40" s="0"/>
      <c r="DD40" s="0"/>
      <c r="DE40" s="0"/>
      <c r="DF40" s="0"/>
      <c r="DG40" s="0"/>
      <c r="DH40" s="0"/>
      <c r="DI40" s="0"/>
      <c r="DJ40" s="0"/>
      <c r="DK40" s="0"/>
      <c r="DL40" s="0"/>
      <c r="DM40" s="0"/>
      <c r="DN40" s="0"/>
      <c r="DO40" s="0"/>
      <c r="DP40" s="0"/>
      <c r="DQ40" s="0"/>
      <c r="DR40" s="0"/>
      <c r="DS40" s="0"/>
      <c r="DT40" s="0"/>
      <c r="DU40" s="0"/>
      <c r="DV40" s="0"/>
      <c r="DW40" s="0"/>
      <c r="DX40" s="0"/>
      <c r="DY40" s="0"/>
      <c r="DZ40" s="0"/>
      <c r="EA40" s="0"/>
      <c r="EB40" s="0"/>
      <c r="EC40" s="0"/>
      <c r="ED40" s="0"/>
      <c r="EE40" s="0"/>
      <c r="EF40" s="0"/>
      <c r="EG40" s="0"/>
      <c r="EH40" s="0"/>
      <c r="EI40" s="0"/>
    </row>
    <row r="41" s="9" customFormat="1" ht="5.1" customHeight="1">
      <c r="B41" s="4"/>
      <c r="C41" s="299"/>
      <c r="D41" s="159"/>
      <c r="E41" s="159"/>
      <c r="F41" s="159"/>
      <c r="G41" s="159"/>
      <c r="H41" s="159"/>
      <c r="I41" s="159"/>
      <c r="J41" s="160"/>
      <c r="K41" s="159"/>
      <c r="L41" s="160"/>
      <c r="M41" s="159"/>
      <c r="N41" s="159"/>
      <c r="O41" s="159"/>
      <c r="P41" s="160"/>
      <c r="Q41" s="159"/>
      <c r="R41" s="160"/>
      <c r="S41" s="159"/>
      <c r="T41" s="159"/>
      <c r="U41" s="159"/>
      <c r="W41" s="283"/>
      <c r="X41" s="283"/>
      <c r="Y41" s="283"/>
      <c r="Z41" s="283"/>
      <c r="AA41" s="283"/>
      <c r="AB41" s="283"/>
      <c r="AC41" s="283"/>
      <c r="AD41" s="283"/>
      <c r="AE41" s="283"/>
      <c r="AF41" s="283"/>
      <c r="AG41" s="283"/>
      <c r="AH41" s="283"/>
      <c r="AI41" s="283"/>
      <c r="AJ41" s="283"/>
      <c r="AK41" s="283"/>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row>
    <row r="42" s="2" customFormat="1" ht="15.95" customHeight="1">
      <c r="B42" s="325" t="s">
        <v>49</v>
      </c>
      <c r="C42" s="305" t="s">
        <v>42</v>
      </c>
      <c r="D42" s="309">
        <v>88.87676289162077275772366215</v>
      </c>
      <c r="E42" s="310">
        <v>64.576353655765851386160819670</v>
      </c>
      <c r="F42" s="310">
        <v>82.05449053434623159243360712</v>
      </c>
      <c r="G42" s="310">
        <v>11.550151655067113468527947660</v>
      </c>
      <c r="H42" s="310">
        <v>108.31431931737957205060998121</v>
      </c>
      <c r="I42" s="310">
        <v>47.535750704010851509536311280</v>
      </c>
      <c r="J42" s="319">
        <v>267.79573549416171459638200832</v>
      </c>
      <c r="K42" s="310">
        <v>-6.264797325376191435364126600</v>
      </c>
      <c r="L42" s="320">
        <v>321.84760095535361152653926818</v>
      </c>
      <c r="M42" s="310">
        <v>-10.828531714942008298225501930</v>
      </c>
      <c r="N42" s="310">
        <v>83.20575784913496387316363715</v>
      </c>
      <c r="O42" s="311">
        <v>5.1179311918210710524329799700</v>
      </c>
      <c r="P42" s="319">
        <v>238.00818086901803720222004683</v>
      </c>
      <c r="Q42" s="310">
        <v>54.265978653737770473169574440</v>
      </c>
      <c r="R42" s="320">
        <v>264.09040926093106081026837882</v>
      </c>
      <c r="S42" s="310">
        <v>-0.5290918949677364866698308600</v>
      </c>
      <c r="T42" s="310">
        <v>90.12375024715766169316458980</v>
      </c>
      <c r="U42" s="311">
        <v>55.086528908378798307987884070</v>
      </c>
      <c r="W42" s="283"/>
      <c r="X42" s="283"/>
      <c r="Y42" s="283"/>
      <c r="Z42" s="283"/>
      <c r="AA42" s="283"/>
      <c r="AB42" s="283"/>
      <c r="AC42" s="283"/>
      <c r="AD42" s="283"/>
      <c r="AE42" s="283"/>
      <c r="AF42" s="283"/>
      <c r="AG42" s="283"/>
      <c r="AH42" s="283"/>
      <c r="AI42" s="283"/>
      <c r="AJ42" s="283"/>
      <c r="AK42" s="283"/>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c r="BY42" s="0"/>
      <c r="BZ42" s="0"/>
      <c r="CA42" s="0"/>
      <c r="CB42" s="0"/>
      <c r="CC42" s="0"/>
      <c r="CD42" s="0"/>
      <c r="CE42" s="0"/>
      <c r="CF42" s="0"/>
      <c r="CG42" s="0"/>
      <c r="CH42" s="0"/>
      <c r="CI42" s="0"/>
      <c r="CJ42" s="0"/>
      <c r="CK42" s="0"/>
      <c r="CL42" s="0"/>
      <c r="CM42" s="0"/>
      <c r="CN42" s="0"/>
      <c r="CO42" s="0"/>
      <c r="CP42" s="0"/>
      <c r="CQ42" s="0"/>
      <c r="CR42" s="0"/>
      <c r="CS42" s="0"/>
      <c r="CT42" s="0"/>
      <c r="CU42" s="0"/>
      <c r="CV42" s="0"/>
      <c r="CW42" s="0"/>
      <c r="CX42" s="0"/>
      <c r="CY42" s="0"/>
      <c r="CZ42" s="0"/>
      <c r="DA42" s="0"/>
      <c r="DB42" s="0"/>
      <c r="DC42" s="0"/>
      <c r="DD42" s="0"/>
      <c r="DE42" s="0"/>
      <c r="DF42" s="0"/>
      <c r="DG42" s="0"/>
      <c r="DH42" s="0"/>
      <c r="DI42" s="0"/>
      <c r="DJ42" s="0"/>
      <c r="DK42" s="0"/>
      <c r="DL42" s="0"/>
      <c r="DM42" s="0"/>
      <c r="DN42" s="0"/>
      <c r="DO42" s="0"/>
      <c r="DP42" s="0"/>
      <c r="DQ42" s="0"/>
      <c r="DR42" s="0"/>
      <c r="DS42" s="0"/>
      <c r="DT42" s="0"/>
      <c r="DU42" s="0"/>
      <c r="DV42" s="0"/>
      <c r="DW42" s="0"/>
      <c r="DX42" s="0"/>
      <c r="DY42" s="0"/>
      <c r="DZ42" s="0"/>
      <c r="EA42" s="0"/>
      <c r="EB42" s="0"/>
      <c r="EC42" s="0"/>
      <c r="ED42" s="0"/>
      <c r="EE42" s="0"/>
      <c r="EF42" s="0"/>
      <c r="EG42" s="0"/>
      <c r="EH42" s="0"/>
      <c r="EI42" s="0"/>
    </row>
    <row r="43" s="2" customFormat="1" ht="15.95" customHeight="1">
      <c r="B43" s="326"/>
      <c r="C43" s="306" t="s">
        <v>60</v>
      </c>
      <c r="D43" s="312">
        <v>70.267828185870241448192480210</v>
      </c>
      <c r="E43" s="134">
        <v>74.430400173778910007154075790</v>
      </c>
      <c r="F43" s="134">
        <v>78.034504169424060538265531700</v>
      </c>
      <c r="G43" s="134">
        <v>5.9069063717769575101352432500</v>
      </c>
      <c r="H43" s="134">
        <v>90.04712586282184149385641636</v>
      </c>
      <c r="I43" s="134">
        <v>64.701629147259012735060367890</v>
      </c>
      <c r="J43" s="321">
        <v>184.18709293594477405342666436</v>
      </c>
      <c r="K43" s="134">
        <v>6.1371770683090533008865961600</v>
      </c>
      <c r="L43" s="135">
        <v>218.01053773081146601085730288</v>
      </c>
      <c r="M43" s="134">
        <v>-3.5083641812069398694034457700</v>
      </c>
      <c r="N43" s="134">
        <v>84.48540829864371330861409160</v>
      </c>
      <c r="O43" s="313">
        <v>9.996245962323495665919944140</v>
      </c>
      <c r="P43" s="321">
        <v>129.42427000477881836329770383</v>
      </c>
      <c r="Q43" s="134">
        <v>85.13550269340378433062025555</v>
      </c>
      <c r="R43" s="135">
        <v>170.1234421553338881015493192</v>
      </c>
      <c r="S43" s="134">
        <v>2.1913064032051644259030841100</v>
      </c>
      <c r="T43" s="134">
        <v>76.076681946398633503610441790</v>
      </c>
      <c r="U43" s="313">
        <v>81.16560910077290946126082797</v>
      </c>
      <c r="W43" s="283"/>
      <c r="X43" s="283"/>
      <c r="Y43" s="283"/>
      <c r="Z43" s="283"/>
      <c r="AA43" s="283"/>
      <c r="AB43" s="283"/>
      <c r="AC43" s="283"/>
      <c r="AD43" s="283"/>
      <c r="AE43" s="283"/>
      <c r="AF43" s="283"/>
      <c r="AG43" s="283"/>
      <c r="AH43" s="283"/>
      <c r="AI43" s="283"/>
      <c r="AJ43" s="283"/>
      <c r="AK43" s="283"/>
      <c r="AL43" s="0"/>
      <c r="AM43" s="0"/>
      <c r="AN43" s="0"/>
      <c r="AO43" s="0"/>
      <c r="AP43" s="0"/>
      <c r="AQ43" s="0"/>
      <c r="AR43" s="0"/>
      <c r="AS43" s="0"/>
      <c r="AT43" s="0"/>
      <c r="AU43" s="0"/>
      <c r="AV43" s="0"/>
      <c r="AW43" s="0"/>
      <c r="AX43" s="0"/>
      <c r="AY43" s="0"/>
      <c r="AZ43" s="0"/>
      <c r="BA43" s="0"/>
      <c r="BB43" s="0"/>
      <c r="BC43" s="0"/>
      <c r="BD43" s="0"/>
      <c r="BE43" s="0"/>
      <c r="BF43" s="0"/>
      <c r="BG43" s="0"/>
      <c r="BH43" s="0"/>
      <c r="BI43" s="0"/>
      <c r="BJ43" s="0"/>
      <c r="BK43" s="0"/>
      <c r="BL43" s="0"/>
      <c r="BM43" s="0"/>
      <c r="BN43" s="0"/>
      <c r="BO43" s="0"/>
      <c r="BP43" s="0"/>
      <c r="BQ43" s="0"/>
      <c r="BR43" s="0"/>
      <c r="BS43" s="0"/>
      <c r="BT43" s="0"/>
      <c r="BU43" s="0"/>
      <c r="BV43" s="0"/>
      <c r="BW43" s="0"/>
      <c r="BX43" s="0"/>
      <c r="BY43" s="0"/>
      <c r="BZ43" s="0"/>
      <c r="CA43" s="0"/>
      <c r="CB43" s="0"/>
      <c r="CC43" s="0"/>
      <c r="CD43" s="0"/>
      <c r="CE43" s="0"/>
      <c r="CF43" s="0"/>
      <c r="CG43" s="0"/>
      <c r="CH43" s="0"/>
      <c r="CI43" s="0"/>
      <c r="CJ43" s="0"/>
      <c r="CK43" s="0"/>
      <c r="CL43" s="0"/>
      <c r="CM43" s="0"/>
      <c r="CN43" s="0"/>
      <c r="CO43" s="0"/>
      <c r="CP43" s="0"/>
      <c r="CQ43" s="0"/>
      <c r="CR43" s="0"/>
      <c r="CS43" s="0"/>
      <c r="CT43" s="0"/>
      <c r="CU43" s="0"/>
      <c r="CV43" s="0"/>
      <c r="CW43" s="0"/>
      <c r="CX43" s="0"/>
      <c r="CY43" s="0"/>
      <c r="CZ43" s="0"/>
      <c r="DA43" s="0"/>
      <c r="DB43" s="0"/>
      <c r="DC43" s="0"/>
      <c r="DD43" s="0"/>
      <c r="DE43" s="0"/>
      <c r="DF43" s="0"/>
      <c r="DG43" s="0"/>
      <c r="DH43" s="0"/>
      <c r="DI43" s="0"/>
      <c r="DJ43" s="0"/>
      <c r="DK43" s="0"/>
      <c r="DL43" s="0"/>
      <c r="DM43" s="0"/>
      <c r="DN43" s="0"/>
      <c r="DO43" s="0"/>
      <c r="DP43" s="0"/>
      <c r="DQ43" s="0"/>
      <c r="DR43" s="0"/>
      <c r="DS43" s="0"/>
      <c r="DT43" s="0"/>
      <c r="DU43" s="0"/>
      <c r="DV43" s="0"/>
      <c r="DW43" s="0"/>
      <c r="DX43" s="0"/>
      <c r="DY43" s="0"/>
      <c r="DZ43" s="0"/>
      <c r="EA43" s="0"/>
      <c r="EB43" s="0"/>
      <c r="EC43" s="0"/>
      <c r="ED43" s="0"/>
      <c r="EE43" s="0"/>
      <c r="EF43" s="0"/>
      <c r="EG43" s="0"/>
      <c r="EH43" s="0"/>
      <c r="EI43" s="0"/>
    </row>
    <row r="44" s="2" customFormat="1" ht="15.95" customHeight="1">
      <c r="B44" s="326"/>
      <c r="C44" s="307" t="s">
        <v>44</v>
      </c>
      <c r="D44" s="314">
        <v>78.477880024098556819899407460</v>
      </c>
      <c r="E44" s="159">
        <v>61.710967372705912949809176580</v>
      </c>
      <c r="F44" s="159">
        <v>82.20491976003934129217743707</v>
      </c>
      <c r="G44" s="159">
        <v>14.807923858576771860656387460</v>
      </c>
      <c r="H44" s="159">
        <v>95.46615975440372986145938749</v>
      </c>
      <c r="I44" s="159">
        <v>40.853489844399124606312833360</v>
      </c>
      <c r="J44" s="322">
        <v>182.27865113117360099793135622</v>
      </c>
      <c r="K44" s="159">
        <v>-10.053279737638281468050760730</v>
      </c>
      <c r="L44" s="160">
        <v>218.39137755917817060621628697</v>
      </c>
      <c r="M44" s="159">
        <v>-8.679986812604207568698082280</v>
      </c>
      <c r="N44" s="159">
        <v>83.46421601822672914251124231</v>
      </c>
      <c r="O44" s="315">
        <v>-1.5038247116937769863177566900</v>
      </c>
      <c r="P44" s="322">
        <v>143.04842114426758549622745647</v>
      </c>
      <c r="Q44" s="159">
        <v>45.453711456286816998079557660</v>
      </c>
      <c r="R44" s="160">
        <v>179.52845668536697965221189029</v>
      </c>
      <c r="S44" s="159">
        <v>4.8426112078276283668374337700</v>
      </c>
      <c r="T44" s="159">
        <v>79.68008180172095696481720759</v>
      </c>
      <c r="U44" s="315">
        <v>38.735300256835966024049559800</v>
      </c>
      <c r="W44" s="283"/>
      <c r="X44" s="283"/>
      <c r="Y44" s="283"/>
      <c r="Z44" s="283"/>
      <c r="AA44" s="283"/>
      <c r="AB44" s="283"/>
      <c r="AC44" s="283"/>
      <c r="AD44" s="283"/>
      <c r="AE44" s="283"/>
      <c r="AF44" s="283"/>
      <c r="AG44" s="283"/>
      <c r="AH44" s="283"/>
      <c r="AI44" s="283"/>
      <c r="AJ44" s="283"/>
      <c r="AK44" s="283"/>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c r="BY44" s="0"/>
      <c r="BZ44" s="0"/>
      <c r="CA44" s="0"/>
      <c r="CB44" s="0"/>
      <c r="CC44" s="0"/>
      <c r="CD44" s="0"/>
      <c r="CE44" s="0"/>
      <c r="CF44" s="0"/>
      <c r="CG44" s="0"/>
      <c r="CH44" s="0"/>
      <c r="CI44" s="0"/>
      <c r="CJ44" s="0"/>
      <c r="CK44" s="0"/>
      <c r="CL44" s="0"/>
      <c r="CM44" s="0"/>
      <c r="CN44" s="0"/>
      <c r="CO44" s="0"/>
      <c r="CP44" s="0"/>
      <c r="CQ44" s="0"/>
      <c r="CR44" s="0"/>
      <c r="CS44" s="0"/>
      <c r="CT44" s="0"/>
      <c r="CU44" s="0"/>
      <c r="CV44" s="0"/>
      <c r="CW44" s="0"/>
      <c r="CX44" s="0"/>
      <c r="CY44" s="0"/>
      <c r="CZ44" s="0"/>
      <c r="DA44" s="0"/>
      <c r="DB44" s="0"/>
      <c r="DC44" s="0"/>
      <c r="DD44" s="0"/>
      <c r="DE44" s="0"/>
      <c r="DF44" s="0"/>
      <c r="DG44" s="0"/>
      <c r="DH44" s="0"/>
      <c r="DI44" s="0"/>
      <c r="DJ44" s="0"/>
      <c r="DK44" s="0"/>
      <c r="DL44" s="0"/>
      <c r="DM44" s="0"/>
      <c r="DN44" s="0"/>
      <c r="DO44" s="0"/>
      <c r="DP44" s="0"/>
      <c r="DQ44" s="0"/>
      <c r="DR44" s="0"/>
      <c r="DS44" s="0"/>
      <c r="DT44" s="0"/>
      <c r="DU44" s="0"/>
      <c r="DV44" s="0"/>
      <c r="DW44" s="0"/>
      <c r="DX44" s="0"/>
      <c r="DY44" s="0"/>
      <c r="DZ44" s="0"/>
      <c r="EA44" s="0"/>
      <c r="EB44" s="0"/>
      <c r="EC44" s="0"/>
      <c r="ED44" s="0"/>
      <c r="EE44" s="0"/>
      <c r="EF44" s="0"/>
      <c r="EG44" s="0"/>
      <c r="EH44" s="0"/>
      <c r="EI44" s="0"/>
    </row>
    <row r="45" s="2" customFormat="1" ht="15.95" customHeight="1">
      <c r="B45" s="327"/>
      <c r="C45" s="308" t="s">
        <v>45</v>
      </c>
      <c r="D45" s="316">
        <v>70.267828185870241448192480210</v>
      </c>
      <c r="E45" s="317">
        <v>74.430400173778910007154075790</v>
      </c>
      <c r="F45" s="317">
        <v>78.034504169424060538265531700</v>
      </c>
      <c r="G45" s="317">
        <v>5.9069063717769575101352432500</v>
      </c>
      <c r="H45" s="317">
        <v>90.04712586282184149385641636</v>
      </c>
      <c r="I45" s="317">
        <v>64.701629147259012735060367890</v>
      </c>
      <c r="J45" s="323">
        <v>184.18709293594477405342666436</v>
      </c>
      <c r="K45" s="317">
        <v>6.1371770683090533008865961600</v>
      </c>
      <c r="L45" s="324">
        <v>218.01053773081146601085730288</v>
      </c>
      <c r="M45" s="317">
        <v>-3.5083641812069398694034457700</v>
      </c>
      <c r="N45" s="317">
        <v>84.48540829864371330861409160</v>
      </c>
      <c r="O45" s="318">
        <v>9.996245962323495665919944140</v>
      </c>
      <c r="P45" s="323">
        <v>129.42427000477881836329770383</v>
      </c>
      <c r="Q45" s="317">
        <v>85.13550269340378433062025555</v>
      </c>
      <c r="R45" s="324">
        <v>170.1234421553338881015493192</v>
      </c>
      <c r="S45" s="317">
        <v>2.1913064032051644259030841100</v>
      </c>
      <c r="T45" s="317">
        <v>76.076681946398633503610441790</v>
      </c>
      <c r="U45" s="318">
        <v>81.16560910077290946126082797</v>
      </c>
      <c r="W45" s="283"/>
      <c r="X45" s="283"/>
      <c r="Y45" s="283"/>
      <c r="Z45" s="283"/>
      <c r="AA45" s="283"/>
      <c r="AB45" s="283"/>
      <c r="AC45" s="283"/>
      <c r="AD45" s="283"/>
      <c r="AE45" s="283"/>
      <c r="AF45" s="283"/>
      <c r="AG45" s="283"/>
      <c r="AH45" s="283"/>
      <c r="AI45" s="283"/>
      <c r="AJ45" s="283"/>
      <c r="AK45" s="283"/>
      <c r="AL45" s="0"/>
      <c r="AM45" s="0"/>
      <c r="AN45" s="0"/>
      <c r="AO45" s="0"/>
      <c r="AP45" s="0"/>
      <c r="AQ45" s="0"/>
      <c r="AR45" s="0"/>
      <c r="AS45" s="0"/>
      <c r="AT45" s="0"/>
      <c r="AU45" s="0"/>
      <c r="AV45" s="0"/>
      <c r="AW45" s="0"/>
      <c r="AX45" s="0"/>
      <c r="AY45" s="0"/>
      <c r="AZ45" s="0"/>
      <c r="BA45" s="0"/>
      <c r="BB45" s="0"/>
      <c r="BC45" s="0"/>
      <c r="BD45" s="0"/>
      <c r="BE45" s="0"/>
      <c r="BF45" s="0"/>
      <c r="BG45" s="0"/>
      <c r="BH45" s="0"/>
      <c r="BI45" s="0"/>
      <c r="BJ45" s="0"/>
      <c r="BK45" s="0"/>
      <c r="BL45" s="0"/>
      <c r="BM45" s="0"/>
      <c r="BN45" s="0"/>
      <c r="BO45" s="0"/>
      <c r="BP45" s="0"/>
      <c r="BQ45" s="0"/>
      <c r="BR45" s="0"/>
      <c r="BS45" s="0"/>
      <c r="BT45" s="0"/>
      <c r="BU45" s="0"/>
      <c r="BV45" s="0"/>
      <c r="BW45" s="0"/>
      <c r="BX45" s="0"/>
      <c r="BY45" s="0"/>
      <c r="BZ45" s="0"/>
      <c r="CA45" s="0"/>
      <c r="CB45" s="0"/>
      <c r="CC45" s="0"/>
      <c r="CD45" s="0"/>
      <c r="CE45" s="0"/>
      <c r="CF45" s="0"/>
      <c r="CG45" s="0"/>
      <c r="CH45" s="0"/>
      <c r="CI45" s="0"/>
      <c r="CJ45" s="0"/>
      <c r="CK45" s="0"/>
      <c r="CL45" s="0"/>
      <c r="CM45" s="0"/>
      <c r="CN45" s="0"/>
      <c r="CO45" s="0"/>
      <c r="CP45" s="0"/>
      <c r="CQ45" s="0"/>
      <c r="CR45" s="0"/>
      <c r="CS45" s="0"/>
      <c r="CT45" s="0"/>
      <c r="CU45" s="0"/>
      <c r="CV45" s="0"/>
      <c r="CW45" s="0"/>
      <c r="CX45" s="0"/>
      <c r="CY45" s="0"/>
      <c r="CZ45" s="0"/>
      <c r="DA45" s="0"/>
      <c r="DB45" s="0"/>
      <c r="DC45" s="0"/>
      <c r="DD45" s="0"/>
      <c r="DE45" s="0"/>
      <c r="DF45" s="0"/>
      <c r="DG45" s="0"/>
      <c r="DH45" s="0"/>
      <c r="DI45" s="0"/>
      <c r="DJ45" s="0"/>
      <c r="DK45" s="0"/>
      <c r="DL45" s="0"/>
      <c r="DM45" s="0"/>
      <c r="DN45" s="0"/>
      <c r="DO45" s="0"/>
      <c r="DP45" s="0"/>
      <c r="DQ45" s="0"/>
      <c r="DR45" s="0"/>
      <c r="DS45" s="0"/>
      <c r="DT45" s="0"/>
      <c r="DU45" s="0"/>
      <c r="DV45" s="0"/>
      <c r="DW45" s="0"/>
      <c r="DX45" s="0"/>
      <c r="DY45" s="0"/>
      <c r="DZ45" s="0"/>
      <c r="EA45" s="0"/>
      <c r="EB45" s="0"/>
      <c r="EC45" s="0"/>
      <c r="ED45" s="0"/>
      <c r="EE45" s="0"/>
      <c r="EF45" s="0"/>
      <c r="EG45" s="0"/>
      <c r="EH45" s="0"/>
      <c r="EI45" s="0"/>
    </row>
    <row r="46" s="2" customFormat="1" ht="5.1" customHeight="1">
      <c r="A46" s="4"/>
      <c r="B46" s="4"/>
      <c r="C46" s="299"/>
      <c r="D46" s="159"/>
      <c r="E46" s="159"/>
      <c r="F46" s="159"/>
      <c r="G46" s="159"/>
      <c r="H46" s="159"/>
      <c r="I46" s="159"/>
      <c r="J46" s="160"/>
      <c r="K46" s="159"/>
      <c r="L46" s="160"/>
      <c r="M46" s="159"/>
      <c r="N46" s="159"/>
      <c r="O46" s="159"/>
      <c r="P46" s="160"/>
      <c r="Q46" s="159"/>
      <c r="R46" s="160"/>
      <c r="S46" s="159"/>
      <c r="T46" s="159"/>
      <c r="U46" s="159"/>
      <c r="W46" s="283"/>
      <c r="X46" s="283"/>
      <c r="Y46" s="283"/>
      <c r="Z46" s="283"/>
      <c r="AA46" s="283"/>
      <c r="AB46" s="283"/>
      <c r="AC46" s="283"/>
      <c r="AD46" s="283"/>
      <c r="AE46" s="283"/>
      <c r="AF46" s="283"/>
      <c r="AG46" s="283"/>
      <c r="AH46" s="283"/>
      <c r="AI46" s="283"/>
      <c r="AJ46" s="283"/>
      <c r="AK46" s="283"/>
      <c r="AL46" s="0"/>
      <c r="AM46" s="0"/>
      <c r="AN46" s="0"/>
      <c r="AO46" s="0"/>
      <c r="AP46" s="0"/>
      <c r="AQ46" s="0"/>
      <c r="AR46" s="0"/>
      <c r="AS46" s="0"/>
      <c r="AT46" s="0"/>
      <c r="AU46" s="0"/>
      <c r="AV46" s="0"/>
      <c r="AW46" s="0"/>
      <c r="AX46" s="0"/>
      <c r="AY46" s="0"/>
      <c r="AZ46" s="0"/>
      <c r="BA46" s="0"/>
      <c r="BB46" s="0"/>
      <c r="BC46" s="0"/>
      <c r="BD46" s="0"/>
      <c r="BE46" s="0"/>
      <c r="BF46" s="0"/>
      <c r="BG46" s="0"/>
      <c r="BH46" s="0"/>
      <c r="BI46" s="0"/>
      <c r="BJ46" s="0"/>
      <c r="BK46" s="0"/>
      <c r="BL46" s="0"/>
      <c r="BM46" s="0"/>
      <c r="BN46" s="0"/>
      <c r="BO46" s="0"/>
      <c r="BP46" s="0"/>
      <c r="BQ46" s="0"/>
      <c r="BR46" s="0"/>
      <c r="BS46" s="0"/>
      <c r="BT46" s="0"/>
      <c r="BU46" s="0"/>
      <c r="BV46" s="0"/>
      <c r="BW46" s="0"/>
      <c r="BX46" s="0"/>
      <c r="BY46" s="0"/>
      <c r="BZ46" s="0"/>
      <c r="CA46" s="0"/>
      <c r="CB46" s="0"/>
      <c r="CC46" s="0"/>
      <c r="CD46" s="0"/>
      <c r="CE46" s="0"/>
      <c r="CF46" s="0"/>
      <c r="CG46" s="0"/>
      <c r="CH46" s="0"/>
      <c r="CI46" s="0"/>
      <c r="CJ46" s="0"/>
      <c r="CK46" s="0"/>
      <c r="CL46" s="0"/>
      <c r="CM46" s="0"/>
      <c r="CN46" s="0"/>
      <c r="CO46" s="0"/>
      <c r="CP46" s="0"/>
      <c r="CQ46" s="0"/>
      <c r="CR46" s="0"/>
      <c r="CS46" s="0"/>
      <c r="CT46" s="0"/>
      <c r="CU46" s="0"/>
      <c r="CV46" s="0"/>
      <c r="CW46" s="0"/>
      <c r="CX46" s="0"/>
      <c r="CY46" s="0"/>
      <c r="CZ46" s="0"/>
      <c r="DA46" s="0"/>
      <c r="DB46" s="0"/>
      <c r="DC46" s="0"/>
      <c r="DD46" s="0"/>
      <c r="DE46" s="0"/>
      <c r="DF46" s="0"/>
      <c r="DG46" s="0"/>
      <c r="DH46" s="0"/>
      <c r="DI46" s="0"/>
      <c r="DJ46" s="0"/>
      <c r="DK46" s="0"/>
      <c r="DL46" s="0"/>
      <c r="DM46" s="0"/>
      <c r="DN46" s="0"/>
      <c r="DO46" s="0"/>
      <c r="DP46" s="0"/>
      <c r="DQ46" s="0"/>
      <c r="DR46" s="0"/>
      <c r="DS46" s="0"/>
      <c r="DT46" s="0"/>
      <c r="DU46" s="0"/>
      <c r="DV46" s="0"/>
      <c r="DW46" s="0"/>
      <c r="DX46" s="0"/>
      <c r="DY46" s="0"/>
      <c r="DZ46" s="0"/>
      <c r="EA46" s="0"/>
      <c r="EB46" s="0"/>
      <c r="EC46" s="0"/>
      <c r="ED46" s="0"/>
      <c r="EE46" s="0"/>
      <c r="EF46" s="0"/>
      <c r="EG46" s="0"/>
      <c r="EH46" s="0"/>
      <c r="EI46" s="0"/>
    </row>
    <row r="47" s="9" customFormat="1" ht="5.1" customHeight="1">
      <c r="A47" s="4"/>
      <c r="B47" s="4"/>
      <c r="C47" s="299"/>
      <c r="D47" s="159"/>
      <c r="E47" s="159"/>
      <c r="F47" s="159"/>
      <c r="G47" s="159"/>
      <c r="H47" s="159"/>
      <c r="I47" s="159"/>
      <c r="J47" s="160"/>
      <c r="K47" s="159"/>
      <c r="L47" s="160"/>
      <c r="M47" s="159"/>
      <c r="N47" s="159"/>
      <c r="O47" s="159"/>
      <c r="P47" s="160"/>
      <c r="Q47" s="159"/>
      <c r="R47" s="160"/>
      <c r="S47" s="159"/>
      <c r="T47" s="159"/>
      <c r="U47" s="159"/>
      <c r="W47" s="283"/>
      <c r="X47" s="283"/>
      <c r="Y47" s="283"/>
      <c r="Z47" s="283"/>
      <c r="AA47" s="283"/>
      <c r="AB47" s="283"/>
      <c r="AC47" s="283"/>
      <c r="AD47" s="283"/>
      <c r="AE47" s="283"/>
      <c r="AF47" s="283"/>
      <c r="AG47" s="283"/>
      <c r="AH47" s="283"/>
      <c r="AI47" s="283"/>
      <c r="AJ47" s="283"/>
      <c r="AK47" s="283"/>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row>
    <row r="48" s="2" customFormat="1" ht="15.95" customHeight="1">
      <c r="B48" s="325" t="s">
        <v>50</v>
      </c>
      <c r="C48" s="305" t="s">
        <v>42</v>
      </c>
      <c r="D48" s="309">
        <v>88.11875212069010518622921732</v>
      </c>
      <c r="E48" s="310">
        <v>85.27579463154095307427826134</v>
      </c>
      <c r="F48" s="310">
        <v>81.43286560605572983794547378</v>
      </c>
      <c r="G48" s="310">
        <v>9.318785798249215443380942070</v>
      </c>
      <c r="H48" s="310">
        <v>108.21030485035170058865607589</v>
      </c>
      <c r="I48" s="310">
        <v>69.482118995972437739873325160</v>
      </c>
      <c r="J48" s="319">
        <v>299.51143055184536386131702278</v>
      </c>
      <c r="K48" s="310">
        <v>-14.651916179199389337099749260</v>
      </c>
      <c r="L48" s="320">
        <v>359.28683441838978866551405246</v>
      </c>
      <c r="M48" s="310">
        <v>-17.975618315971394794624477520</v>
      </c>
      <c r="N48" s="310">
        <v>83.36276252278815146242996621</v>
      </c>
      <c r="O48" s="311">
        <v>4.0520904498560588609795206900</v>
      </c>
      <c r="P48" s="319">
        <v>263.92573506111350818225361321</v>
      </c>
      <c r="Q48" s="310">
        <v>58.129340501781970555055164520</v>
      </c>
      <c r="R48" s="320">
        <v>292.57756501217933832379627057</v>
      </c>
      <c r="S48" s="310">
        <v>-10.331941884498406471994126470</v>
      </c>
      <c r="T48" s="310">
        <v>90.20709945758379674368781220</v>
      </c>
      <c r="U48" s="311">
        <v>76.349687754021918281644081140</v>
      </c>
      <c r="W48" s="283"/>
      <c r="X48" s="283"/>
      <c r="Y48" s="283"/>
      <c r="Z48" s="283"/>
      <c r="AA48" s="283"/>
      <c r="AB48" s="283"/>
      <c r="AC48" s="283"/>
      <c r="AD48" s="283"/>
      <c r="AE48" s="283"/>
      <c r="AF48" s="283"/>
      <c r="AG48" s="283"/>
      <c r="AH48" s="283"/>
      <c r="AI48" s="283"/>
      <c r="AJ48" s="283"/>
      <c r="AK48" s="283"/>
      <c r="AL48" s="0"/>
      <c r="AM48" s="0"/>
      <c r="AN48" s="0"/>
      <c r="AO48" s="0"/>
      <c r="AP48" s="0"/>
      <c r="AQ48" s="0"/>
      <c r="AR48" s="0"/>
      <c r="AS48" s="0"/>
      <c r="AT48" s="0"/>
      <c r="AU48" s="0"/>
      <c r="AV48" s="0"/>
      <c r="AW48" s="0"/>
      <c r="AX48" s="0"/>
      <c r="AY48" s="0"/>
      <c r="AZ48" s="0"/>
      <c r="BA48" s="0"/>
      <c r="BB48" s="0"/>
      <c r="BC48" s="0"/>
      <c r="BD48" s="0"/>
      <c r="BE48" s="0"/>
      <c r="BF48" s="0"/>
      <c r="BG48" s="0"/>
      <c r="BH48" s="0"/>
      <c r="BI48" s="0"/>
      <c r="BJ48" s="0"/>
      <c r="BK48" s="0"/>
      <c r="BL48" s="0"/>
      <c r="BM48" s="0"/>
      <c r="BN48" s="0"/>
      <c r="BO48" s="0"/>
      <c r="BP48" s="0"/>
      <c r="BQ48" s="0"/>
      <c r="BR48" s="0"/>
      <c r="BS48" s="0"/>
      <c r="BT48" s="0"/>
      <c r="BU48" s="0"/>
      <c r="BV48" s="0"/>
      <c r="BW48" s="0"/>
      <c r="BX48" s="0"/>
      <c r="BY48" s="0"/>
      <c r="BZ48" s="0"/>
      <c r="CA48" s="0"/>
      <c r="CB48" s="0"/>
      <c r="CC48" s="0"/>
      <c r="CD48" s="0"/>
      <c r="CE48" s="0"/>
      <c r="CF48" s="0"/>
      <c r="CG48" s="0"/>
      <c r="CH48" s="0"/>
      <c r="CI48" s="0"/>
      <c r="CJ48" s="0"/>
      <c r="CK48" s="0"/>
      <c r="CL48" s="0"/>
      <c r="CM48" s="0"/>
      <c r="CN48" s="0"/>
      <c r="CO48" s="0"/>
      <c r="CP48" s="0"/>
      <c r="CQ48" s="0"/>
      <c r="CR48" s="0"/>
      <c r="CS48" s="0"/>
      <c r="CT48" s="0"/>
      <c r="CU48" s="0"/>
      <c r="CV48" s="0"/>
      <c r="CW48" s="0"/>
      <c r="CX48" s="0"/>
      <c r="CY48" s="0"/>
      <c r="CZ48" s="0"/>
      <c r="DA48" s="0"/>
      <c r="DB48" s="0"/>
      <c r="DC48" s="0"/>
      <c r="DD48" s="0"/>
      <c r="DE48" s="0"/>
      <c r="DF48" s="0"/>
      <c r="DG48" s="0"/>
      <c r="DH48" s="0"/>
      <c r="DI48" s="0"/>
      <c r="DJ48" s="0"/>
      <c r="DK48" s="0"/>
      <c r="DL48" s="0"/>
      <c r="DM48" s="0"/>
      <c r="DN48" s="0"/>
      <c r="DO48" s="0"/>
      <c r="DP48" s="0"/>
      <c r="DQ48" s="0"/>
      <c r="DR48" s="0"/>
      <c r="DS48" s="0"/>
      <c r="DT48" s="0"/>
      <c r="DU48" s="0"/>
      <c r="DV48" s="0"/>
      <c r="DW48" s="0"/>
      <c r="DX48" s="0"/>
      <c r="DY48" s="0"/>
      <c r="DZ48" s="0"/>
      <c r="EA48" s="0"/>
      <c r="EB48" s="0"/>
      <c r="EC48" s="0"/>
      <c r="ED48" s="0"/>
      <c r="EE48" s="0"/>
      <c r="EF48" s="0"/>
      <c r="EG48" s="0"/>
      <c r="EH48" s="0"/>
      <c r="EI48" s="0"/>
    </row>
    <row r="49" s="2" customFormat="1" ht="15.95" customHeight="1">
      <c r="B49" s="326"/>
      <c r="C49" s="306" t="s">
        <v>60</v>
      </c>
      <c r="D49" s="312">
        <v>71.271658395962362897718867310</v>
      </c>
      <c r="E49" s="134">
        <v>67.260437096474048737672155260</v>
      </c>
      <c r="F49" s="134">
        <v>80.99913611881720830064002298</v>
      </c>
      <c r="G49" s="134">
        <v>5.7326483666896262523131563900</v>
      </c>
      <c r="H49" s="134">
        <v>87.99064016116707799495338348</v>
      </c>
      <c r="I49" s="134">
        <v>58.191854342285014263847450180</v>
      </c>
      <c r="J49" s="321">
        <v>233.41544269689126789287738662</v>
      </c>
      <c r="K49" s="134">
        <v>11.583067652379858393081130510</v>
      </c>
      <c r="L49" s="135">
        <v>277.12488872689591483432906803</v>
      </c>
      <c r="M49" s="134">
        <v>-2.1261701084190400347843837400</v>
      </c>
      <c r="N49" s="134">
        <v>84.22752780134450036799128220</v>
      </c>
      <c r="O49" s="313">
        <v>14.007051502924948583819170010</v>
      </c>
      <c r="P49" s="321">
        <v>166.35905696235162335525701058</v>
      </c>
      <c r="Q49" s="134">
        <v>86.63432668102489511819531442</v>
      </c>
      <c r="R49" s="135">
        <v>224.46876583901914692665517673</v>
      </c>
      <c r="S49" s="134">
        <v>3.4845924022772590633053270400</v>
      </c>
      <c r="T49" s="134">
        <v>74.112340904327999903411819980</v>
      </c>
      <c r="U49" s="313">
        <v>80.34986885344089289186885812</v>
      </c>
      <c r="W49" s="283"/>
      <c r="X49" s="283"/>
      <c r="Y49" s="283"/>
      <c r="Z49" s="283"/>
      <c r="AA49" s="283"/>
      <c r="AB49" s="283"/>
      <c r="AC49" s="283"/>
      <c r="AD49" s="283"/>
      <c r="AE49" s="283"/>
      <c r="AF49" s="283"/>
      <c r="AG49" s="283"/>
      <c r="AH49" s="283"/>
      <c r="AI49" s="283"/>
      <c r="AJ49" s="283"/>
      <c r="AK49" s="283"/>
      <c r="AL49" s="0"/>
      <c r="AM49" s="0"/>
      <c r="AN49" s="0"/>
      <c r="AO49" s="0"/>
      <c r="AP49" s="0"/>
      <c r="AQ49" s="0"/>
      <c r="AR49" s="0"/>
      <c r="AS49" s="0"/>
      <c r="AT49" s="0"/>
      <c r="AU49" s="0"/>
      <c r="AV49" s="0"/>
      <c r="AW49" s="0"/>
      <c r="AX49" s="0"/>
      <c r="AY49" s="0"/>
      <c r="AZ49" s="0"/>
      <c r="BA49" s="0"/>
      <c r="BB49" s="0"/>
      <c r="BC49" s="0"/>
      <c r="BD49" s="0"/>
      <c r="BE49" s="0"/>
      <c r="BF49" s="0"/>
      <c r="BG49" s="0"/>
      <c r="BH49" s="0"/>
      <c r="BI49" s="0"/>
      <c r="BJ49" s="0"/>
      <c r="BK49" s="0"/>
      <c r="BL49" s="0"/>
      <c r="BM49" s="0"/>
      <c r="BN49" s="0"/>
      <c r="BO49" s="0"/>
      <c r="BP49" s="0"/>
      <c r="BQ49" s="0"/>
      <c r="BR49" s="0"/>
      <c r="BS49" s="0"/>
      <c r="BT49" s="0"/>
      <c r="BU49" s="0"/>
      <c r="BV49" s="0"/>
      <c r="BW49" s="0"/>
      <c r="BX49" s="0"/>
      <c r="BY49" s="0"/>
      <c r="BZ49" s="0"/>
      <c r="CA49" s="0"/>
      <c r="CB49" s="0"/>
      <c r="CC49" s="0"/>
      <c r="CD49" s="0"/>
      <c r="CE49" s="0"/>
      <c r="CF49" s="0"/>
      <c r="CG49" s="0"/>
      <c r="CH49" s="0"/>
      <c r="CI49" s="0"/>
      <c r="CJ49" s="0"/>
      <c r="CK49" s="0"/>
      <c r="CL49" s="0"/>
      <c r="CM49" s="0"/>
      <c r="CN49" s="0"/>
      <c r="CO49" s="0"/>
      <c r="CP49" s="0"/>
      <c r="CQ49" s="0"/>
      <c r="CR49" s="0"/>
      <c r="CS49" s="0"/>
      <c r="CT49" s="0"/>
      <c r="CU49" s="0"/>
      <c r="CV49" s="0"/>
      <c r="CW49" s="0"/>
      <c r="CX49" s="0"/>
      <c r="CY49" s="0"/>
      <c r="CZ49" s="0"/>
      <c r="DA49" s="0"/>
      <c r="DB49" s="0"/>
      <c r="DC49" s="0"/>
      <c r="DD49" s="0"/>
      <c r="DE49" s="0"/>
      <c r="DF49" s="0"/>
      <c r="DG49" s="0"/>
      <c r="DH49" s="0"/>
      <c r="DI49" s="0"/>
      <c r="DJ49" s="0"/>
      <c r="DK49" s="0"/>
      <c r="DL49" s="0"/>
      <c r="DM49" s="0"/>
      <c r="DN49" s="0"/>
      <c r="DO49" s="0"/>
      <c r="DP49" s="0"/>
      <c r="DQ49" s="0"/>
      <c r="DR49" s="0"/>
      <c r="DS49" s="0"/>
      <c r="DT49" s="0"/>
      <c r="DU49" s="0"/>
      <c r="DV49" s="0"/>
      <c r="DW49" s="0"/>
      <c r="DX49" s="0"/>
      <c r="DY49" s="0"/>
      <c r="DZ49" s="0"/>
      <c r="EA49" s="0"/>
      <c r="EB49" s="0"/>
      <c r="EC49" s="0"/>
      <c r="ED49" s="0"/>
      <c r="EE49" s="0"/>
      <c r="EF49" s="0"/>
      <c r="EG49" s="0"/>
      <c r="EH49" s="0"/>
      <c r="EI49" s="0"/>
    </row>
    <row r="50" s="2" customFormat="1" ht="15.95" customHeight="1">
      <c r="B50" s="326"/>
      <c r="C50" s="307" t="s">
        <v>44</v>
      </c>
      <c r="D50" s="314">
        <v>80.50348939903808688286500363</v>
      </c>
      <c r="E50" s="159">
        <v>66.490106954220255148706316960</v>
      </c>
      <c r="F50" s="159">
        <v>84.29435614276832130350452431</v>
      </c>
      <c r="G50" s="159">
        <v>13.611270733018112342789201480</v>
      </c>
      <c r="H50" s="159">
        <v>95.50282258837152783512913332</v>
      </c>
      <c r="I50" s="159">
        <v>46.543653530172431206586451890</v>
      </c>
      <c r="J50" s="322">
        <v>232.1627256351306177011601198</v>
      </c>
      <c r="K50" s="159">
        <v>-4.8805124683723032174684678500</v>
      </c>
      <c r="L50" s="160">
        <v>267.55041982363618999654776663</v>
      </c>
      <c r="M50" s="159">
        <v>-10.578040943898139605041187550</v>
      </c>
      <c r="N50" s="159">
        <v>86.77344845437640406869108249</v>
      </c>
      <c r="O50" s="315">
        <v>6.3715093425221215643231445600</v>
      </c>
      <c r="P50" s="322">
        <v>186.89909522019525578622550649</v>
      </c>
      <c r="Q50" s="159">
        <v>58.364536525713152519035037870</v>
      </c>
      <c r="R50" s="160">
        <v>225.52990374760770516321054069</v>
      </c>
      <c r="S50" s="159">
        <v>1.5934239979964923813194200600</v>
      </c>
      <c r="T50" s="159">
        <v>82.87109253119511281396549721</v>
      </c>
      <c r="U50" s="315">
        <v>55.880696105720616465850656350</v>
      </c>
      <c r="W50" s="283"/>
      <c r="X50" s="283"/>
      <c r="Y50" s="283"/>
      <c r="Z50" s="283"/>
      <c r="AA50" s="283"/>
      <c r="AB50" s="283"/>
      <c r="AC50" s="283"/>
      <c r="AD50" s="283"/>
      <c r="AE50" s="283"/>
      <c r="AF50" s="283"/>
      <c r="AG50" s="283"/>
      <c r="AH50" s="283"/>
      <c r="AI50" s="283"/>
      <c r="AJ50" s="283"/>
      <c r="AK50" s="283"/>
      <c r="AL50" s="0"/>
      <c r="AM50" s="0"/>
      <c r="AN50" s="0"/>
      <c r="AO50" s="0"/>
      <c r="AP50" s="0"/>
      <c r="AQ50" s="0"/>
      <c r="AR50" s="0"/>
      <c r="AS50" s="0"/>
      <c r="AT50" s="0"/>
      <c r="AU50" s="0"/>
      <c r="AV50" s="0"/>
      <c r="AW50" s="0"/>
      <c r="AX50" s="0"/>
      <c r="AY50" s="0"/>
      <c r="AZ50" s="0"/>
      <c r="BA50" s="0"/>
      <c r="BB50" s="0"/>
      <c r="BC50" s="0"/>
      <c r="BD50" s="0"/>
      <c r="BE50" s="0"/>
      <c r="BF50" s="0"/>
      <c r="BG50" s="0"/>
      <c r="BH50" s="0"/>
      <c r="BI50" s="0"/>
      <c r="BJ50" s="0"/>
      <c r="BK50" s="0"/>
      <c r="BL50" s="0"/>
      <c r="BM50" s="0"/>
      <c r="BN50" s="0"/>
      <c r="BO50" s="0"/>
      <c r="BP50" s="0"/>
      <c r="BQ50" s="0"/>
      <c r="BR50" s="0"/>
      <c r="BS50" s="0"/>
      <c r="BT50" s="0"/>
      <c r="BU50" s="0"/>
      <c r="BV50" s="0"/>
      <c r="BW50" s="0"/>
      <c r="BX50" s="0"/>
      <c r="BY50" s="0"/>
      <c r="BZ50" s="0"/>
      <c r="CA50" s="0"/>
      <c r="CB50" s="0"/>
      <c r="CC50" s="0"/>
      <c r="CD50" s="0"/>
      <c r="CE50" s="0"/>
      <c r="CF50" s="0"/>
      <c r="CG50" s="0"/>
      <c r="CH50" s="0"/>
      <c r="CI50" s="0"/>
      <c r="CJ50" s="0"/>
      <c r="CK50" s="0"/>
      <c r="CL50" s="0"/>
      <c r="CM50" s="0"/>
      <c r="CN50" s="0"/>
      <c r="CO50" s="0"/>
      <c r="CP50" s="0"/>
      <c r="CQ50" s="0"/>
      <c r="CR50" s="0"/>
      <c r="CS50" s="0"/>
      <c r="CT50" s="0"/>
      <c r="CU50" s="0"/>
      <c r="CV50" s="0"/>
      <c r="CW50" s="0"/>
      <c r="CX50" s="0"/>
      <c r="CY50" s="0"/>
      <c r="CZ50" s="0"/>
      <c r="DA50" s="0"/>
      <c r="DB50" s="0"/>
      <c r="DC50" s="0"/>
      <c r="DD50" s="0"/>
      <c r="DE50" s="0"/>
      <c r="DF50" s="0"/>
      <c r="DG50" s="0"/>
      <c r="DH50" s="0"/>
      <c r="DI50" s="0"/>
      <c r="DJ50" s="0"/>
      <c r="DK50" s="0"/>
      <c r="DL50" s="0"/>
      <c r="DM50" s="0"/>
      <c r="DN50" s="0"/>
      <c r="DO50" s="0"/>
      <c r="DP50" s="0"/>
      <c r="DQ50" s="0"/>
      <c r="DR50" s="0"/>
      <c r="DS50" s="0"/>
      <c r="DT50" s="0"/>
      <c r="DU50" s="0"/>
      <c r="DV50" s="0"/>
      <c r="DW50" s="0"/>
      <c r="DX50" s="0"/>
      <c r="DY50" s="0"/>
      <c r="DZ50" s="0"/>
      <c r="EA50" s="0"/>
      <c r="EB50" s="0"/>
      <c r="EC50" s="0"/>
      <c r="ED50" s="0"/>
      <c r="EE50" s="0"/>
      <c r="EF50" s="0"/>
      <c r="EG50" s="0"/>
      <c r="EH50" s="0"/>
      <c r="EI50" s="0"/>
    </row>
    <row r="51" s="2" customFormat="1" ht="15.95" customHeight="1">
      <c r="B51" s="327"/>
      <c r="C51" s="308" t="s">
        <v>45</v>
      </c>
      <c r="D51" s="316">
        <v>71.271658395962362897718867310</v>
      </c>
      <c r="E51" s="317">
        <v>67.260437096474048737672155260</v>
      </c>
      <c r="F51" s="317">
        <v>80.99913611881720830064002298</v>
      </c>
      <c r="G51" s="317">
        <v>5.7326483666896262523131563900</v>
      </c>
      <c r="H51" s="317">
        <v>87.99064016116707799495338348</v>
      </c>
      <c r="I51" s="317">
        <v>58.191854342285014263847450180</v>
      </c>
      <c r="J51" s="323">
        <v>233.41544269689126789287738662</v>
      </c>
      <c r="K51" s="317">
        <v>11.583067652379858393081130510</v>
      </c>
      <c r="L51" s="324">
        <v>277.12488872689591483432906803</v>
      </c>
      <c r="M51" s="317">
        <v>-2.1261701084190400347843837400</v>
      </c>
      <c r="N51" s="317">
        <v>84.22752780134450036799128220</v>
      </c>
      <c r="O51" s="318">
        <v>14.007051502924948583819170010</v>
      </c>
      <c r="P51" s="323">
        <v>166.35905696235162335525701058</v>
      </c>
      <c r="Q51" s="317">
        <v>86.63432668102489511819531442</v>
      </c>
      <c r="R51" s="324">
        <v>224.46876583901914692665517673</v>
      </c>
      <c r="S51" s="317">
        <v>3.4845924022772590633053270400</v>
      </c>
      <c r="T51" s="317">
        <v>74.112340904327999903411819980</v>
      </c>
      <c r="U51" s="318">
        <v>80.34986885344089289186885812</v>
      </c>
      <c r="W51" s="283"/>
      <c r="X51" s="283"/>
      <c r="Y51" s="283"/>
      <c r="Z51" s="283"/>
      <c r="AA51" s="283"/>
      <c r="AB51" s="283"/>
      <c r="AC51" s="283"/>
      <c r="AD51" s="283"/>
      <c r="AE51" s="283"/>
      <c r="AF51" s="283"/>
      <c r="AG51" s="283"/>
      <c r="AH51" s="283"/>
      <c r="AI51" s="283"/>
      <c r="AJ51" s="283"/>
      <c r="AK51" s="283"/>
      <c r="AL51" s="0"/>
      <c r="AM51" s="0"/>
      <c r="AN51" s="0"/>
      <c r="AO51" s="0"/>
      <c r="AP51" s="0"/>
      <c r="AQ51" s="0"/>
      <c r="AR51" s="0"/>
      <c r="AS51" s="0"/>
      <c r="AT51" s="0"/>
      <c r="AU51" s="0"/>
      <c r="AV51" s="0"/>
      <c r="AW51" s="0"/>
      <c r="AX51" s="0"/>
      <c r="AY51" s="0"/>
      <c r="AZ51" s="0"/>
      <c r="BA51" s="0"/>
      <c r="BB51" s="0"/>
      <c r="BC51" s="0"/>
      <c r="BD51" s="0"/>
      <c r="BE51" s="0"/>
      <c r="BF51" s="0"/>
      <c r="BG51" s="0"/>
      <c r="BH51" s="0"/>
      <c r="BI51" s="0"/>
      <c r="BJ51" s="0"/>
      <c r="BK51" s="0"/>
      <c r="BL51" s="0"/>
      <c r="BM51" s="0"/>
      <c r="BN51" s="0"/>
      <c r="BO51" s="0"/>
      <c r="BP51" s="0"/>
      <c r="BQ51" s="0"/>
      <c r="BR51" s="0"/>
      <c r="BS51" s="0"/>
      <c r="BT51" s="0"/>
      <c r="BU51" s="0"/>
      <c r="BV51" s="0"/>
      <c r="BW51" s="0"/>
      <c r="BX51" s="0"/>
      <c r="BY51" s="0"/>
      <c r="BZ51" s="0"/>
      <c r="CA51" s="0"/>
      <c r="CB51" s="0"/>
      <c r="CC51" s="0"/>
      <c r="CD51" s="0"/>
      <c r="CE51" s="0"/>
      <c r="CF51" s="0"/>
      <c r="CG51" s="0"/>
      <c r="CH51" s="0"/>
      <c r="CI51" s="0"/>
      <c r="CJ51" s="0"/>
      <c r="CK51" s="0"/>
      <c r="CL51" s="0"/>
      <c r="CM51" s="0"/>
      <c r="CN51" s="0"/>
      <c r="CO51" s="0"/>
      <c r="CP51" s="0"/>
      <c r="CQ51" s="0"/>
      <c r="CR51" s="0"/>
      <c r="CS51" s="0"/>
      <c r="CT51" s="0"/>
      <c r="CU51" s="0"/>
      <c r="CV51" s="0"/>
      <c r="CW51" s="0"/>
      <c r="CX51" s="0"/>
      <c r="CY51" s="0"/>
      <c r="CZ51" s="0"/>
      <c r="DA51" s="0"/>
      <c r="DB51" s="0"/>
      <c r="DC51" s="0"/>
      <c r="DD51" s="0"/>
      <c r="DE51" s="0"/>
      <c r="DF51" s="0"/>
      <c r="DG51" s="0"/>
      <c r="DH51" s="0"/>
      <c r="DI51" s="0"/>
      <c r="DJ51" s="0"/>
      <c r="DK51" s="0"/>
      <c r="DL51" s="0"/>
      <c r="DM51" s="0"/>
      <c r="DN51" s="0"/>
      <c r="DO51" s="0"/>
      <c r="DP51" s="0"/>
      <c r="DQ51" s="0"/>
      <c r="DR51" s="0"/>
      <c r="DS51" s="0"/>
      <c r="DT51" s="0"/>
      <c r="DU51" s="0"/>
      <c r="DV51" s="0"/>
      <c r="DW51" s="0"/>
      <c r="DX51" s="0"/>
      <c r="DY51" s="0"/>
      <c r="DZ51" s="0"/>
      <c r="EA51" s="0"/>
      <c r="EB51" s="0"/>
      <c r="EC51" s="0"/>
      <c r="ED51" s="0"/>
      <c r="EE51" s="0"/>
      <c r="EF51" s="0"/>
      <c r="EG51" s="0"/>
      <c r="EH51" s="0"/>
      <c r="EI51" s="0"/>
    </row>
    <row r="52" s="2" customFormat="1" ht="5.1" customHeight="1">
      <c r="B52" s="4"/>
      <c r="C52" s="299"/>
      <c r="D52" s="159"/>
      <c r="E52" s="159"/>
      <c r="F52" s="159"/>
      <c r="G52" s="159"/>
      <c r="H52" s="159"/>
      <c r="I52" s="159"/>
      <c r="J52" s="160"/>
      <c r="K52" s="159"/>
      <c r="L52" s="160"/>
      <c r="M52" s="159"/>
      <c r="N52" s="159"/>
      <c r="O52" s="159"/>
      <c r="P52" s="160"/>
      <c r="Q52" s="159"/>
      <c r="R52" s="160"/>
      <c r="S52" s="159"/>
      <c r="T52" s="159"/>
      <c r="U52" s="159"/>
      <c r="W52" s="283"/>
      <c r="X52" s="283"/>
      <c r="Y52" s="283"/>
      <c r="Z52" s="283"/>
      <c r="AA52" s="283"/>
      <c r="AB52" s="283"/>
      <c r="AC52" s="283"/>
      <c r="AD52" s="283"/>
      <c r="AE52" s="283"/>
      <c r="AF52" s="283"/>
      <c r="AG52" s="283"/>
      <c r="AH52" s="283"/>
      <c r="AI52" s="283"/>
      <c r="AJ52" s="283"/>
      <c r="AK52" s="283"/>
      <c r="AL52" s="0"/>
      <c r="AM52" s="0"/>
      <c r="AN52" s="0"/>
      <c r="AO52" s="0"/>
      <c r="AP52" s="0"/>
      <c r="AQ52" s="0"/>
      <c r="AR52" s="0"/>
      <c r="AS52" s="0"/>
      <c r="AT52" s="0"/>
      <c r="AU52" s="0"/>
      <c r="AV52" s="0"/>
      <c r="AW52" s="0"/>
      <c r="AX52" s="0"/>
      <c r="AY52" s="0"/>
      <c r="AZ52" s="0"/>
      <c r="BA52" s="0"/>
      <c r="BB52" s="0"/>
      <c r="BC52" s="0"/>
      <c r="BD52" s="0"/>
      <c r="BE52" s="0"/>
      <c r="BF52" s="0"/>
      <c r="BG52" s="0"/>
      <c r="BH52" s="0"/>
      <c r="BI52" s="0"/>
      <c r="BJ52" s="0"/>
      <c r="BK52" s="0"/>
      <c r="BL52" s="0"/>
      <c r="BM52" s="0"/>
      <c r="BN52" s="0"/>
      <c r="BO52" s="0"/>
      <c r="BP52" s="0"/>
      <c r="BQ52" s="0"/>
      <c r="BR52" s="0"/>
      <c r="BS52" s="0"/>
      <c r="BT52" s="0"/>
      <c r="BU52" s="0"/>
      <c r="BV52" s="0"/>
      <c r="BW52" s="0"/>
      <c r="BX52" s="0"/>
      <c r="BY52" s="0"/>
      <c r="BZ52" s="0"/>
      <c r="CA52" s="0"/>
      <c r="CB52" s="0"/>
      <c r="CC52" s="0"/>
      <c r="CD52" s="0"/>
      <c r="CE52" s="0"/>
      <c r="CF52" s="0"/>
      <c r="CG52" s="0"/>
      <c r="CH52" s="0"/>
      <c r="CI52" s="0"/>
      <c r="CJ52" s="0"/>
      <c r="CK52" s="0"/>
      <c r="CL52" s="0"/>
      <c r="CM52" s="0"/>
      <c r="CN52" s="0"/>
      <c r="CO52" s="0"/>
      <c r="CP52" s="0"/>
      <c r="CQ52" s="0"/>
      <c r="CR52" s="0"/>
      <c r="CS52" s="0"/>
      <c r="CT52" s="0"/>
      <c r="CU52" s="0"/>
      <c r="CV52" s="0"/>
      <c r="CW52" s="0"/>
      <c r="CX52" s="0"/>
      <c r="CY52" s="0"/>
      <c r="CZ52" s="0"/>
      <c r="DA52" s="0"/>
      <c r="DB52" s="0"/>
      <c r="DC52" s="0"/>
      <c r="DD52" s="0"/>
      <c r="DE52" s="0"/>
      <c r="DF52" s="0"/>
      <c r="DG52" s="0"/>
      <c r="DH52" s="0"/>
      <c r="DI52" s="0"/>
      <c r="DJ52" s="0"/>
      <c r="DK52" s="0"/>
      <c r="DL52" s="0"/>
      <c r="DM52" s="0"/>
      <c r="DN52" s="0"/>
      <c r="DO52" s="0"/>
      <c r="DP52" s="0"/>
      <c r="DQ52" s="0"/>
      <c r="DR52" s="0"/>
      <c r="DS52" s="0"/>
      <c r="DT52" s="0"/>
      <c r="DU52" s="0"/>
      <c r="DV52" s="0"/>
      <c r="DW52" s="0"/>
      <c r="DX52" s="0"/>
      <c r="DY52" s="0"/>
      <c r="DZ52" s="0"/>
      <c r="EA52" s="0"/>
      <c r="EB52" s="0"/>
      <c r="EC52" s="0"/>
      <c r="ED52" s="0"/>
      <c r="EE52" s="0"/>
      <c r="EF52" s="0"/>
      <c r="EG52" s="0"/>
      <c r="EH52" s="0"/>
      <c r="EI52" s="0"/>
    </row>
    <row r="53" s="9" customFormat="1" ht="5.1" customHeight="1">
      <c r="B53" s="4"/>
      <c r="C53" s="299"/>
      <c r="D53" s="159"/>
      <c r="E53" s="159"/>
      <c r="F53" s="159"/>
      <c r="G53" s="159"/>
      <c r="H53" s="159"/>
      <c r="I53" s="159"/>
      <c r="J53" s="160"/>
      <c r="K53" s="159"/>
      <c r="L53" s="160"/>
      <c r="M53" s="159"/>
      <c r="N53" s="159"/>
      <c r="O53" s="159"/>
      <c r="P53" s="160"/>
      <c r="Q53" s="159"/>
      <c r="R53" s="160"/>
      <c r="S53" s="159"/>
      <c r="T53" s="159"/>
      <c r="U53" s="159"/>
      <c r="W53" s="283"/>
      <c r="X53" s="283"/>
      <c r="Y53" s="283"/>
      <c r="Z53" s="283"/>
      <c r="AA53" s="283"/>
      <c r="AB53" s="283"/>
      <c r="AC53" s="283"/>
      <c r="AD53" s="283"/>
      <c r="AE53" s="283"/>
      <c r="AF53" s="283"/>
      <c r="AG53" s="283"/>
      <c r="AH53" s="283"/>
      <c r="AI53" s="283"/>
      <c r="AJ53" s="283"/>
      <c r="AK53" s="283"/>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row>
    <row r="54" s="2" customFormat="1" ht="15.95" customHeight="1">
      <c r="B54" s="325" t="s">
        <v>51</v>
      </c>
      <c r="C54" s="305" t="s">
        <v>42</v>
      </c>
      <c r="D54" s="309">
        <v>91.71930328261077615082783050</v>
      </c>
      <c r="E54" s="310">
        <v>73.368184328635742238004284930</v>
      </c>
      <c r="F54" s="310">
        <v>86.13945434882667169335562663</v>
      </c>
      <c r="G54" s="310">
        <v>12.432409257668751422315488390</v>
      </c>
      <c r="H54" s="310">
        <v>106.47769245343508384627435721</v>
      </c>
      <c r="I54" s="310">
        <v>54.197695729632961017030192410</v>
      </c>
      <c r="J54" s="319">
        <v>285.10428974108192646232663954</v>
      </c>
      <c r="K54" s="310">
        <v>-7.3312827780388706807205556700</v>
      </c>
      <c r="L54" s="320">
        <v>356.75748273658476069564660019</v>
      </c>
      <c r="M54" s="310">
        <v>-1.1450978075215111579328332200</v>
      </c>
      <c r="N54" s="310">
        <v>79.91543374342938659500889701</v>
      </c>
      <c r="O54" s="311">
        <v>-6.2578433980667515264804706200</v>
      </c>
      <c r="P54" s="319">
        <v>261.4956681793562936867951894</v>
      </c>
      <c r="Q54" s="310">
        <v>60.658072488351785751555596570</v>
      </c>
      <c r="R54" s="320">
        <v>307.30894897790362415746298298</v>
      </c>
      <c r="S54" s="310">
        <v>11.144948204315574011042822140</v>
      </c>
      <c r="T54" s="310">
        <v>85.09210976415742649675573010</v>
      </c>
      <c r="U54" s="311">
        <v>44.548245407445067520696813390</v>
      </c>
      <c r="W54" s="283"/>
      <c r="X54" s="283"/>
      <c r="Y54" s="283"/>
      <c r="Z54" s="283"/>
      <c r="AA54" s="283"/>
      <c r="AB54" s="283"/>
      <c r="AC54" s="283"/>
      <c r="AD54" s="283"/>
      <c r="AE54" s="283"/>
      <c r="AF54" s="283"/>
      <c r="AG54" s="283"/>
      <c r="AH54" s="283"/>
      <c r="AI54" s="283"/>
      <c r="AJ54" s="283"/>
      <c r="AK54" s="283"/>
      <c r="AL54" s="0"/>
      <c r="AM54" s="0"/>
      <c r="AN54" s="0"/>
      <c r="AO54" s="0"/>
      <c r="AP54" s="0"/>
      <c r="AQ54" s="0"/>
      <c r="AR54" s="0"/>
      <c r="AS54" s="0"/>
      <c r="AT54" s="0"/>
      <c r="AU54" s="0"/>
      <c r="AV54" s="0"/>
      <c r="AW54" s="0"/>
      <c r="AX54" s="0"/>
      <c r="AY54" s="0"/>
      <c r="AZ54" s="0"/>
      <c r="BA54" s="0"/>
      <c r="BB54" s="0"/>
      <c r="BC54" s="0"/>
      <c r="BD54" s="0"/>
      <c r="BE54" s="0"/>
      <c r="BF54" s="0"/>
      <c r="BG54" s="0"/>
      <c r="BH54" s="0"/>
      <c r="BI54" s="0"/>
      <c r="BJ54" s="0"/>
      <c r="BK54" s="0"/>
      <c r="BL54" s="0"/>
      <c r="BM54" s="0"/>
      <c r="BN54" s="0"/>
      <c r="BO54" s="0"/>
      <c r="BP54" s="0"/>
      <c r="BQ54" s="0"/>
      <c r="BR54" s="0"/>
      <c r="BS54" s="0"/>
      <c r="BT54" s="0"/>
      <c r="BU54" s="0"/>
      <c r="BV54" s="0"/>
      <c r="BW54" s="0"/>
      <c r="BX54" s="0"/>
      <c r="BY54" s="0"/>
      <c r="BZ54" s="0"/>
      <c r="CA54" s="0"/>
      <c r="CB54" s="0"/>
      <c r="CC54" s="0"/>
      <c r="CD54" s="0"/>
      <c r="CE54" s="0"/>
      <c r="CF54" s="0"/>
      <c r="CG54" s="0"/>
      <c r="CH54" s="0"/>
      <c r="CI54" s="0"/>
      <c r="CJ54" s="0"/>
      <c r="CK54" s="0"/>
      <c r="CL54" s="0"/>
      <c r="CM54" s="0"/>
      <c r="CN54" s="0"/>
      <c r="CO54" s="0"/>
      <c r="CP54" s="0"/>
      <c r="CQ54" s="0"/>
      <c r="CR54" s="0"/>
      <c r="CS54" s="0"/>
      <c r="CT54" s="0"/>
      <c r="CU54" s="0"/>
      <c r="CV54" s="0"/>
      <c r="CW54" s="0"/>
      <c r="CX54" s="0"/>
      <c r="CY54" s="0"/>
      <c r="CZ54" s="0"/>
      <c r="DA54" s="0"/>
      <c r="DB54" s="0"/>
      <c r="DC54" s="0"/>
      <c r="DD54" s="0"/>
      <c r="DE54" s="0"/>
      <c r="DF54" s="0"/>
      <c r="DG54" s="0"/>
      <c r="DH54" s="0"/>
      <c r="DI54" s="0"/>
      <c r="DJ54" s="0"/>
      <c r="DK54" s="0"/>
      <c r="DL54" s="0"/>
      <c r="DM54" s="0"/>
      <c r="DN54" s="0"/>
      <c r="DO54" s="0"/>
      <c r="DP54" s="0"/>
      <c r="DQ54" s="0"/>
      <c r="DR54" s="0"/>
      <c r="DS54" s="0"/>
      <c r="DT54" s="0"/>
      <c r="DU54" s="0"/>
      <c r="DV54" s="0"/>
      <c r="DW54" s="0"/>
      <c r="DX54" s="0"/>
      <c r="DY54" s="0"/>
      <c r="DZ54" s="0"/>
      <c r="EA54" s="0"/>
      <c r="EB54" s="0"/>
      <c r="EC54" s="0"/>
      <c r="ED54" s="0"/>
      <c r="EE54" s="0"/>
      <c r="EF54" s="0"/>
      <c r="EG54" s="0"/>
      <c r="EH54" s="0"/>
      <c r="EI54" s="0"/>
    </row>
    <row r="55" s="2" customFormat="1" ht="15.95" customHeight="1">
      <c r="B55" s="326"/>
      <c r="C55" s="306" t="s">
        <v>60</v>
      </c>
      <c r="D55" s="312">
        <v>72.348195556635338465167287720</v>
      </c>
      <c r="E55" s="134">
        <v>54.536363796426728365451397360</v>
      </c>
      <c r="F55" s="134">
        <v>84.35545726602481073380215201</v>
      </c>
      <c r="G55" s="134">
        <v>5.5096953463551620579251610400</v>
      </c>
      <c r="H55" s="134">
        <v>85.76587443356134426382790283</v>
      </c>
      <c r="I55" s="134">
        <v>46.466505555847190807363152680</v>
      </c>
      <c r="J55" s="321">
        <v>233.59062457597147472597178532</v>
      </c>
      <c r="K55" s="134">
        <v>12.920998206337588459206093130</v>
      </c>
      <c r="L55" s="135">
        <v>278.12713340327211521448271751</v>
      </c>
      <c r="M55" s="134">
        <v>-1.556769214557638843968919400</v>
      </c>
      <c r="N55" s="134">
        <v>83.98699606099752202374401086</v>
      </c>
      <c r="O55" s="313">
        <v>14.706717064629473801512128410</v>
      </c>
      <c r="P55" s="321">
        <v>168.99860187018972941047884073</v>
      </c>
      <c r="Q55" s="134">
        <v>74.504004590702356359109345260</v>
      </c>
      <c r="R55" s="135">
        <v>234.61541516321702597814749505</v>
      </c>
      <c r="S55" s="134">
        <v>3.8671528908295511785030296100</v>
      </c>
      <c r="T55" s="134">
        <v>72.032181582195247010875585090</v>
      </c>
      <c r="U55" s="313">
        <v>68.006920122395445948058632930</v>
      </c>
      <c r="W55" s="283"/>
      <c r="X55" s="283"/>
      <c r="Y55" s="283"/>
      <c r="Z55" s="283"/>
      <c r="AA55" s="283"/>
      <c r="AB55" s="283"/>
      <c r="AC55" s="283"/>
      <c r="AD55" s="283"/>
      <c r="AE55" s="283"/>
      <c r="AF55" s="283"/>
      <c r="AG55" s="283"/>
      <c r="AH55" s="283"/>
      <c r="AI55" s="283"/>
      <c r="AJ55" s="283"/>
      <c r="AK55" s="283"/>
      <c r="AL55" s="0"/>
      <c r="AM55" s="0"/>
      <c r="AN55" s="0"/>
      <c r="AO55" s="0"/>
      <c r="AP55" s="0"/>
      <c r="AQ55" s="0"/>
      <c r="AR55" s="0"/>
      <c r="AS55" s="0"/>
      <c r="AT55" s="0"/>
      <c r="AU55" s="0"/>
      <c r="AV55" s="0"/>
      <c r="AW55" s="0"/>
      <c r="AX55" s="0"/>
      <c r="AY55" s="0"/>
      <c r="AZ55" s="0"/>
      <c r="BA55" s="0"/>
      <c r="BB55" s="0"/>
      <c r="BC55" s="0"/>
      <c r="BD55" s="0"/>
      <c r="BE55" s="0"/>
      <c r="BF55" s="0"/>
      <c r="BG55" s="0"/>
      <c r="BH55" s="0"/>
      <c r="BI55" s="0"/>
      <c r="BJ55" s="0"/>
      <c r="BK55" s="0"/>
      <c r="BL55" s="0"/>
      <c r="BM55" s="0"/>
      <c r="BN55" s="0"/>
      <c r="BO55" s="0"/>
      <c r="BP55" s="0"/>
      <c r="BQ55" s="0"/>
      <c r="BR55" s="0"/>
      <c r="BS55" s="0"/>
      <c r="BT55" s="0"/>
      <c r="BU55" s="0"/>
      <c r="BV55" s="0"/>
      <c r="BW55" s="0"/>
      <c r="BX55" s="0"/>
      <c r="BY55" s="0"/>
      <c r="BZ55" s="0"/>
      <c r="CA55" s="0"/>
      <c r="CB55" s="0"/>
      <c r="CC55" s="0"/>
      <c r="CD55" s="0"/>
      <c r="CE55" s="0"/>
      <c r="CF55" s="0"/>
      <c r="CG55" s="0"/>
      <c r="CH55" s="0"/>
      <c r="CI55" s="0"/>
      <c r="CJ55" s="0"/>
      <c r="CK55" s="0"/>
      <c r="CL55" s="0"/>
      <c r="CM55" s="0"/>
      <c r="CN55" s="0"/>
      <c r="CO55" s="0"/>
      <c r="CP55" s="0"/>
      <c r="CQ55" s="0"/>
      <c r="CR55" s="0"/>
      <c r="CS55" s="0"/>
      <c r="CT55" s="0"/>
      <c r="CU55" s="0"/>
      <c r="CV55" s="0"/>
      <c r="CW55" s="0"/>
      <c r="CX55" s="0"/>
      <c r="CY55" s="0"/>
      <c r="CZ55" s="0"/>
      <c r="DA55" s="0"/>
      <c r="DB55" s="0"/>
      <c r="DC55" s="0"/>
      <c r="DD55" s="0"/>
      <c r="DE55" s="0"/>
      <c r="DF55" s="0"/>
      <c r="DG55" s="0"/>
      <c r="DH55" s="0"/>
      <c r="DI55" s="0"/>
      <c r="DJ55" s="0"/>
      <c r="DK55" s="0"/>
      <c r="DL55" s="0"/>
      <c r="DM55" s="0"/>
      <c r="DN55" s="0"/>
      <c r="DO55" s="0"/>
      <c r="DP55" s="0"/>
      <c r="DQ55" s="0"/>
      <c r="DR55" s="0"/>
      <c r="DS55" s="0"/>
      <c r="DT55" s="0"/>
      <c r="DU55" s="0"/>
      <c r="DV55" s="0"/>
      <c r="DW55" s="0"/>
      <c r="DX55" s="0"/>
      <c r="DY55" s="0"/>
      <c r="DZ55" s="0"/>
      <c r="EA55" s="0"/>
      <c r="EB55" s="0"/>
      <c r="EC55" s="0"/>
      <c r="ED55" s="0"/>
      <c r="EE55" s="0"/>
      <c r="EF55" s="0"/>
      <c r="EG55" s="0"/>
      <c r="EH55" s="0"/>
      <c r="EI55" s="0"/>
    </row>
    <row r="56" s="2" customFormat="1" ht="15.95" customHeight="1">
      <c r="B56" s="326"/>
      <c r="C56" s="307" t="s">
        <v>44</v>
      </c>
      <c r="D56" s="314">
        <v>82.60719403397060232624907993</v>
      </c>
      <c r="E56" s="159">
        <v>57.568119535148989342350923250</v>
      </c>
      <c r="F56" s="159">
        <v>87.54465245020588120085177547</v>
      </c>
      <c r="G56" s="159">
        <v>11.194952256974400901922166090</v>
      </c>
      <c r="H56" s="159">
        <v>94.36006851584266319634478707</v>
      </c>
      <c r="I56" s="159">
        <v>41.7043816620425390484847300</v>
      </c>
      <c r="J56" s="322">
        <v>230.13324240987178813304879366</v>
      </c>
      <c r="K56" s="159">
        <v>-4.2205554413946811090187495800</v>
      </c>
      <c r="L56" s="160">
        <v>269.81613964103976632903681088</v>
      </c>
      <c r="M56" s="159">
        <v>-5.77359687877506890554450700</v>
      </c>
      <c r="N56" s="159">
        <v>85.29261545141011944708222901</v>
      </c>
      <c r="O56" s="315">
        <v>1.6482019751750006713324379300</v>
      </c>
      <c r="P56" s="322">
        <v>190.10661409419071177389693493</v>
      </c>
      <c r="Q56" s="159">
        <v>50.917869692204983163564506230</v>
      </c>
      <c r="R56" s="160">
        <v>236.20960170331044170743227556</v>
      </c>
      <c r="S56" s="159">
        <v>4.7750039641102988547107154800</v>
      </c>
      <c r="T56" s="159">
        <v>80.48217037890479472351905072</v>
      </c>
      <c r="U56" s="315">
        <v>44.039956079505845621638056070</v>
      </c>
      <c r="W56" s="283"/>
      <c r="X56" s="283"/>
      <c r="Y56" s="283"/>
      <c r="Z56" s="283"/>
      <c r="AA56" s="283"/>
      <c r="AB56" s="283"/>
      <c r="AC56" s="283"/>
      <c r="AD56" s="283"/>
      <c r="AE56" s="283"/>
      <c r="AF56" s="283"/>
      <c r="AG56" s="283"/>
      <c r="AH56" s="283"/>
      <c r="AI56" s="283"/>
      <c r="AJ56" s="283"/>
      <c r="AK56" s="283"/>
      <c r="AL56" s="0"/>
      <c r="AM56" s="0"/>
      <c r="AN56" s="0"/>
      <c r="AO56" s="0"/>
      <c r="AP56" s="0"/>
      <c r="AQ56" s="0"/>
      <c r="AR56" s="0"/>
      <c r="AS56" s="0"/>
      <c r="AT56" s="0"/>
      <c r="AU56" s="0"/>
      <c r="AV56" s="0"/>
      <c r="AW56" s="0"/>
      <c r="AX56" s="0"/>
      <c r="AY56" s="0"/>
      <c r="AZ56" s="0"/>
      <c r="BA56" s="0"/>
      <c r="BB56" s="0"/>
      <c r="BC56" s="0"/>
      <c r="BD56" s="0"/>
      <c r="BE56" s="0"/>
      <c r="BF56" s="0"/>
      <c r="BG56" s="0"/>
      <c r="BH56" s="0"/>
      <c r="BI56" s="0"/>
      <c r="BJ56" s="0"/>
      <c r="BK56" s="0"/>
      <c r="BL56" s="0"/>
      <c r="BM56" s="0"/>
      <c r="BN56" s="0"/>
      <c r="BO56" s="0"/>
      <c r="BP56" s="0"/>
      <c r="BQ56" s="0"/>
      <c r="BR56" s="0"/>
      <c r="BS56" s="0"/>
      <c r="BT56" s="0"/>
      <c r="BU56" s="0"/>
      <c r="BV56" s="0"/>
      <c r="BW56" s="0"/>
      <c r="BX56" s="0"/>
      <c r="BY56" s="0"/>
      <c r="BZ56" s="0"/>
      <c r="CA56" s="0"/>
      <c r="CB56" s="0"/>
      <c r="CC56" s="0"/>
      <c r="CD56" s="0"/>
      <c r="CE56" s="0"/>
      <c r="CF56" s="0"/>
      <c r="CG56" s="0"/>
      <c r="CH56" s="0"/>
      <c r="CI56" s="0"/>
      <c r="CJ56" s="0"/>
      <c r="CK56" s="0"/>
      <c r="CL56" s="0"/>
      <c r="CM56" s="0"/>
      <c r="CN56" s="0"/>
      <c r="CO56" s="0"/>
      <c r="CP56" s="0"/>
      <c r="CQ56" s="0"/>
      <c r="CR56" s="0"/>
      <c r="CS56" s="0"/>
      <c r="CT56" s="0"/>
      <c r="CU56" s="0"/>
      <c r="CV56" s="0"/>
      <c r="CW56" s="0"/>
      <c r="CX56" s="0"/>
      <c r="CY56" s="0"/>
      <c r="CZ56" s="0"/>
      <c r="DA56" s="0"/>
      <c r="DB56" s="0"/>
      <c r="DC56" s="0"/>
      <c r="DD56" s="0"/>
      <c r="DE56" s="0"/>
      <c r="DF56" s="0"/>
      <c r="DG56" s="0"/>
      <c r="DH56" s="0"/>
      <c r="DI56" s="0"/>
      <c r="DJ56" s="0"/>
      <c r="DK56" s="0"/>
      <c r="DL56" s="0"/>
      <c r="DM56" s="0"/>
      <c r="DN56" s="0"/>
      <c r="DO56" s="0"/>
      <c r="DP56" s="0"/>
      <c r="DQ56" s="0"/>
      <c r="DR56" s="0"/>
      <c r="DS56" s="0"/>
      <c r="DT56" s="0"/>
      <c r="DU56" s="0"/>
      <c r="DV56" s="0"/>
      <c r="DW56" s="0"/>
      <c r="DX56" s="0"/>
      <c r="DY56" s="0"/>
      <c r="DZ56" s="0"/>
      <c r="EA56" s="0"/>
      <c r="EB56" s="0"/>
      <c r="EC56" s="0"/>
      <c r="ED56" s="0"/>
      <c r="EE56" s="0"/>
      <c r="EF56" s="0"/>
      <c r="EG56" s="0"/>
      <c r="EH56" s="0"/>
      <c r="EI56" s="0"/>
    </row>
    <row r="57" s="2" customFormat="1" ht="15.95" customHeight="1">
      <c r="B57" s="327"/>
      <c r="C57" s="308" t="s">
        <v>45</v>
      </c>
      <c r="D57" s="316">
        <v>72.348195556635338465167287720</v>
      </c>
      <c r="E57" s="317">
        <v>54.536363796426728365451397360</v>
      </c>
      <c r="F57" s="317">
        <v>84.35545726602481073380215201</v>
      </c>
      <c r="G57" s="317">
        <v>5.5096953463551620579251610400</v>
      </c>
      <c r="H57" s="317">
        <v>85.76587443356134426382790283</v>
      </c>
      <c r="I57" s="317">
        <v>46.466505555847190807363152680</v>
      </c>
      <c r="J57" s="323">
        <v>233.59062457597147472597178532</v>
      </c>
      <c r="K57" s="317">
        <v>12.920998206337588459206093130</v>
      </c>
      <c r="L57" s="324">
        <v>278.12713340327211521448271751</v>
      </c>
      <c r="M57" s="317">
        <v>-1.556769214557638843968919400</v>
      </c>
      <c r="N57" s="317">
        <v>83.98699606099752202374401086</v>
      </c>
      <c r="O57" s="318">
        <v>14.706717064629473801512128410</v>
      </c>
      <c r="P57" s="323">
        <v>168.99860187018972941047884073</v>
      </c>
      <c r="Q57" s="317">
        <v>74.504004590702356359109345260</v>
      </c>
      <c r="R57" s="324">
        <v>234.61541516321702597814749505</v>
      </c>
      <c r="S57" s="317">
        <v>3.8671528908295511785030296100</v>
      </c>
      <c r="T57" s="317">
        <v>72.032181582195247010875585090</v>
      </c>
      <c r="U57" s="318">
        <v>68.006920122395445948058632930</v>
      </c>
      <c r="W57" s="283"/>
      <c r="X57" s="283"/>
      <c r="Y57" s="283"/>
      <c r="Z57" s="283"/>
      <c r="AA57" s="283"/>
      <c r="AB57" s="283"/>
      <c r="AC57" s="283"/>
      <c r="AD57" s="283"/>
      <c r="AE57" s="283"/>
      <c r="AF57" s="283"/>
      <c r="AG57" s="283"/>
      <c r="AH57" s="283"/>
      <c r="AI57" s="283"/>
      <c r="AJ57" s="283"/>
      <c r="AK57" s="283"/>
      <c r="AL57" s="0"/>
      <c r="AM57" s="0"/>
      <c r="AN57" s="0"/>
      <c r="AO57" s="0"/>
      <c r="AP57" s="0"/>
      <c r="AQ57" s="0"/>
      <c r="AR57" s="0"/>
      <c r="AS57" s="0"/>
      <c r="AT57" s="0"/>
      <c r="AU57" s="0"/>
      <c r="AV57" s="0"/>
      <c r="AW57" s="0"/>
      <c r="AX57" s="0"/>
      <c r="AY57" s="0"/>
      <c r="AZ57" s="0"/>
      <c r="BA57" s="0"/>
      <c r="BB57" s="0"/>
      <c r="BC57" s="0"/>
      <c r="BD57" s="0"/>
      <c r="BE57" s="0"/>
      <c r="BF57" s="0"/>
      <c r="BG57" s="0"/>
      <c r="BH57" s="0"/>
      <c r="BI57" s="0"/>
      <c r="BJ57" s="0"/>
      <c r="BK57" s="0"/>
      <c r="BL57" s="0"/>
      <c r="BM57" s="0"/>
      <c r="BN57" s="0"/>
      <c r="BO57" s="0"/>
      <c r="BP57" s="0"/>
      <c r="BQ57" s="0"/>
      <c r="BR57" s="0"/>
      <c r="BS57" s="0"/>
      <c r="BT57" s="0"/>
      <c r="BU57" s="0"/>
      <c r="BV57" s="0"/>
      <c r="BW57" s="0"/>
      <c r="BX57" s="0"/>
      <c r="BY57" s="0"/>
      <c r="BZ57" s="0"/>
      <c r="CA57" s="0"/>
      <c r="CB57" s="0"/>
      <c r="CC57" s="0"/>
      <c r="CD57" s="0"/>
      <c r="CE57" s="0"/>
      <c r="CF57" s="0"/>
      <c r="CG57" s="0"/>
      <c r="CH57" s="0"/>
      <c r="CI57" s="0"/>
      <c r="CJ57" s="0"/>
      <c r="CK57" s="0"/>
      <c r="CL57" s="0"/>
      <c r="CM57" s="0"/>
      <c r="CN57" s="0"/>
      <c r="CO57" s="0"/>
      <c r="CP57" s="0"/>
      <c r="CQ57" s="0"/>
      <c r="CR57" s="0"/>
      <c r="CS57" s="0"/>
      <c r="CT57" s="0"/>
      <c r="CU57" s="0"/>
      <c r="CV57" s="0"/>
      <c r="CW57" s="0"/>
      <c r="CX57" s="0"/>
      <c r="CY57" s="0"/>
      <c r="CZ57" s="0"/>
      <c r="DA57" s="0"/>
      <c r="DB57" s="0"/>
      <c r="DC57" s="0"/>
      <c r="DD57" s="0"/>
      <c r="DE57" s="0"/>
      <c r="DF57" s="0"/>
      <c r="DG57" s="0"/>
      <c r="DH57" s="0"/>
      <c r="DI57" s="0"/>
      <c r="DJ57" s="0"/>
      <c r="DK57" s="0"/>
      <c r="DL57" s="0"/>
      <c r="DM57" s="0"/>
      <c r="DN57" s="0"/>
      <c r="DO57" s="0"/>
      <c r="DP57" s="0"/>
      <c r="DQ57" s="0"/>
      <c r="DR57" s="0"/>
      <c r="DS57" s="0"/>
      <c r="DT57" s="0"/>
      <c r="DU57" s="0"/>
      <c r="DV57" s="0"/>
      <c r="DW57" s="0"/>
      <c r="DX57" s="0"/>
      <c r="DY57" s="0"/>
      <c r="DZ57" s="0"/>
      <c r="EA57" s="0"/>
      <c r="EB57" s="0"/>
      <c r="EC57" s="0"/>
      <c r="ED57" s="0"/>
      <c r="EE57" s="0"/>
      <c r="EF57" s="0"/>
      <c r="EG57" s="0"/>
      <c r="EH57" s="0"/>
      <c r="EI57" s="0"/>
    </row>
    <row r="58" s="2" customFormat="1" ht="5.1" customHeight="1">
      <c r="B58" s="4"/>
      <c r="C58" s="299"/>
      <c r="D58" s="159"/>
      <c r="E58" s="159"/>
      <c r="F58" s="159"/>
      <c r="G58" s="159"/>
      <c r="H58" s="159"/>
      <c r="I58" s="159"/>
      <c r="J58" s="160"/>
      <c r="K58" s="159"/>
      <c r="L58" s="160"/>
      <c r="M58" s="159"/>
      <c r="N58" s="159"/>
      <c r="O58" s="159"/>
      <c r="P58" s="160"/>
      <c r="Q58" s="159"/>
      <c r="R58" s="160"/>
      <c r="S58" s="159"/>
      <c r="T58" s="159"/>
      <c r="U58" s="159"/>
      <c r="W58" s="283"/>
      <c r="X58" s="283"/>
      <c r="Y58" s="283"/>
      <c r="Z58" s="283"/>
      <c r="AA58" s="283"/>
      <c r="AB58" s="283"/>
      <c r="AC58" s="283"/>
      <c r="AD58" s="283"/>
      <c r="AE58" s="283"/>
      <c r="AF58" s="283"/>
      <c r="AG58" s="283"/>
      <c r="AH58" s="283"/>
      <c r="AI58" s="283"/>
      <c r="AJ58" s="283"/>
      <c r="AK58" s="283"/>
      <c r="AL58" s="0"/>
      <c r="AM58" s="0"/>
      <c r="AN58" s="0"/>
      <c r="AO58" s="0"/>
      <c r="AP58" s="0"/>
      <c r="AQ58" s="0"/>
      <c r="AR58" s="0"/>
      <c r="AS58" s="0"/>
      <c r="AT58" s="0"/>
      <c r="AU58" s="0"/>
      <c r="AV58" s="0"/>
      <c r="AW58" s="0"/>
      <c r="AX58" s="0"/>
      <c r="AY58" s="0"/>
      <c r="AZ58" s="0"/>
      <c r="BA58" s="0"/>
      <c r="BB58" s="0"/>
      <c r="BC58" s="0"/>
      <c r="BD58" s="0"/>
      <c r="BE58" s="0"/>
      <c r="BF58" s="0"/>
      <c r="BG58" s="0"/>
      <c r="BH58" s="0"/>
      <c r="BI58" s="0"/>
      <c r="BJ58" s="0"/>
      <c r="BK58" s="0"/>
      <c r="BL58" s="0"/>
      <c r="BM58" s="0"/>
      <c r="BN58" s="0"/>
      <c r="BO58" s="0"/>
      <c r="BP58" s="0"/>
      <c r="BQ58" s="0"/>
      <c r="BR58" s="0"/>
      <c r="BS58" s="0"/>
      <c r="BT58" s="0"/>
      <c r="BU58" s="0"/>
      <c r="BV58" s="0"/>
      <c r="BW58" s="0"/>
      <c r="BX58" s="0"/>
      <c r="BY58" s="0"/>
      <c r="BZ58" s="0"/>
      <c r="CA58" s="0"/>
      <c r="CB58" s="0"/>
      <c r="CC58" s="0"/>
      <c r="CD58" s="0"/>
      <c r="CE58" s="0"/>
      <c r="CF58" s="0"/>
      <c r="CG58" s="0"/>
      <c r="CH58" s="0"/>
      <c r="CI58" s="0"/>
      <c r="CJ58" s="0"/>
      <c r="CK58" s="0"/>
      <c r="CL58" s="0"/>
      <c r="CM58" s="0"/>
      <c r="CN58" s="0"/>
      <c r="CO58" s="0"/>
      <c r="CP58" s="0"/>
      <c r="CQ58" s="0"/>
      <c r="CR58" s="0"/>
      <c r="CS58" s="0"/>
      <c r="CT58" s="0"/>
      <c r="CU58" s="0"/>
      <c r="CV58" s="0"/>
      <c r="CW58" s="0"/>
      <c r="CX58" s="0"/>
      <c r="CY58" s="0"/>
      <c r="CZ58" s="0"/>
      <c r="DA58" s="0"/>
      <c r="DB58" s="0"/>
      <c r="DC58" s="0"/>
      <c r="DD58" s="0"/>
      <c r="DE58" s="0"/>
      <c r="DF58" s="0"/>
      <c r="DG58" s="0"/>
      <c r="DH58" s="0"/>
      <c r="DI58" s="0"/>
      <c r="DJ58" s="0"/>
      <c r="DK58" s="0"/>
      <c r="DL58" s="0"/>
      <c r="DM58" s="0"/>
      <c r="DN58" s="0"/>
      <c r="DO58" s="0"/>
      <c r="DP58" s="0"/>
      <c r="DQ58" s="0"/>
      <c r="DR58" s="0"/>
      <c r="DS58" s="0"/>
      <c r="DT58" s="0"/>
      <c r="DU58" s="0"/>
      <c r="DV58" s="0"/>
      <c r="DW58" s="0"/>
      <c r="DX58" s="0"/>
      <c r="DY58" s="0"/>
      <c r="DZ58" s="0"/>
      <c r="EA58" s="0"/>
      <c r="EB58" s="0"/>
      <c r="EC58" s="0"/>
      <c r="ED58" s="0"/>
      <c r="EE58" s="0"/>
      <c r="EF58" s="0"/>
      <c r="EG58" s="0"/>
      <c r="EH58" s="0"/>
      <c r="EI58" s="0"/>
    </row>
    <row r="59" s="2" customFormat="1" ht="15.95" customHeight="1">
      <c r="B59" s="821" t="s">
        <v>59</v>
      </c>
      <c r="C59" s="613"/>
      <c r="D59" s="528"/>
      <c r="E59" s="529"/>
      <c r="F59" s="529"/>
      <c r="G59" s="529"/>
      <c r="H59" s="529"/>
      <c r="I59" s="529"/>
      <c r="J59" s="529"/>
      <c r="K59" s="529"/>
      <c r="L59" s="529"/>
      <c r="M59" s="529"/>
      <c r="N59" s="529"/>
      <c r="O59" s="529"/>
      <c r="P59" s="529"/>
      <c r="Q59" s="529"/>
      <c r="R59" s="529"/>
      <c r="S59" s="529"/>
      <c r="T59" s="529"/>
      <c r="U59" s="530"/>
      <c r="W59" s="283"/>
      <c r="X59" s="283"/>
      <c r="Y59" s="283"/>
      <c r="Z59" s="283"/>
      <c r="AA59" s="283"/>
      <c r="AB59" s="283"/>
      <c r="AC59" s="283"/>
      <c r="AD59" s="283"/>
      <c r="AE59" s="283"/>
      <c r="AF59" s="283"/>
      <c r="AG59" s="283"/>
      <c r="AH59" s="283"/>
      <c r="AI59" s="283"/>
      <c r="AJ59" s="283"/>
      <c r="AK59" s="283"/>
      <c r="AL59" s="0"/>
      <c r="AM59" s="0"/>
      <c r="AN59" s="0"/>
      <c r="AO59" s="0"/>
      <c r="AP59" s="0"/>
      <c r="AQ59" s="0"/>
      <c r="AR59" s="0"/>
      <c r="AS59" s="0"/>
      <c r="AT59" s="0"/>
      <c r="AU59" s="0"/>
      <c r="AV59" s="0"/>
      <c r="AW59" s="0"/>
      <c r="AX59" s="0"/>
      <c r="AY59" s="0"/>
      <c r="AZ59" s="0"/>
      <c r="BA59" s="0"/>
      <c r="BB59" s="0"/>
      <c r="BC59" s="0"/>
      <c r="BD59" s="0"/>
      <c r="BE59" s="0"/>
      <c r="BF59" s="0"/>
      <c r="BG59" s="0"/>
      <c r="BH59" s="0"/>
      <c r="BI59" s="0"/>
      <c r="BJ59" s="0"/>
      <c r="BK59" s="0"/>
      <c r="BL59" s="0"/>
      <c r="BM59" s="0"/>
      <c r="BN59" s="0"/>
      <c r="BO59" s="0"/>
      <c r="BP59" s="0"/>
      <c r="BQ59" s="0"/>
      <c r="BR59" s="0"/>
      <c r="BS59" s="0"/>
      <c r="BT59" s="0"/>
      <c r="BU59" s="0"/>
      <c r="BV59" s="0"/>
      <c r="BW59" s="0"/>
      <c r="BX59" s="0"/>
      <c r="BY59" s="0"/>
      <c r="BZ59" s="0"/>
      <c r="CA59" s="0"/>
      <c r="CB59" s="0"/>
      <c r="CC59" s="0"/>
      <c r="CD59" s="0"/>
      <c r="CE59" s="0"/>
      <c r="CF59" s="0"/>
      <c r="CG59" s="0"/>
      <c r="CH59" s="0"/>
      <c r="CI59" s="0"/>
      <c r="CJ59" s="0"/>
      <c r="CK59" s="0"/>
      <c r="CL59" s="0"/>
      <c r="CM59" s="0"/>
      <c r="CN59" s="0"/>
      <c r="CO59" s="0"/>
      <c r="CP59" s="0"/>
      <c r="CQ59" s="0"/>
      <c r="CR59" s="0"/>
      <c r="CS59" s="0"/>
      <c r="CT59" s="0"/>
      <c r="CU59" s="0"/>
      <c r="CV59" s="0"/>
      <c r="CW59" s="0"/>
      <c r="CX59" s="0"/>
      <c r="CY59" s="0"/>
      <c r="CZ59" s="0"/>
      <c r="DA59" s="0"/>
      <c r="DB59" s="0"/>
      <c r="DC59" s="0"/>
      <c r="DD59" s="0"/>
      <c r="DE59" s="0"/>
      <c r="DF59" s="0"/>
      <c r="DG59" s="0"/>
      <c r="DH59" s="0"/>
      <c r="DI59" s="0"/>
      <c r="DJ59" s="0"/>
      <c r="DK59" s="0"/>
      <c r="DL59" s="0"/>
      <c r="DM59" s="0"/>
      <c r="DN59" s="0"/>
      <c r="DO59" s="0"/>
      <c r="DP59" s="0"/>
      <c r="DQ59" s="0"/>
      <c r="DR59" s="0"/>
      <c r="DS59" s="0"/>
      <c r="DT59" s="0"/>
      <c r="DU59" s="0"/>
      <c r="DV59" s="0"/>
      <c r="DW59" s="0"/>
      <c r="DX59" s="0"/>
      <c r="DY59" s="0"/>
      <c r="DZ59" s="0"/>
      <c r="EA59" s="0"/>
      <c r="EB59" s="0"/>
      <c r="EC59" s="0"/>
      <c r="ED59" s="0"/>
      <c r="EE59" s="0"/>
      <c r="EF59" s="0"/>
      <c r="EG59" s="0"/>
      <c r="EH59" s="0"/>
      <c r="EI59" s="0"/>
    </row>
    <row r="60" ht="15.95" customHeight="1">
      <c r="B60" s="346" t="s">
        <v>40</v>
      </c>
      <c r="C60" s="350" t="s">
        <v>42</v>
      </c>
      <c r="D60" s="239">
        <v>83.51301276253528809421405764</v>
      </c>
      <c r="E60" s="247">
        <v>65.013361999885137984813844340</v>
      </c>
      <c r="F60" s="247">
        <v>78.255242525415463105375698770</v>
      </c>
      <c r="G60" s="247">
        <v>13.301740966769690754716913870</v>
      </c>
      <c r="H60" s="247">
        <v>106.71874505457219025083119447</v>
      </c>
      <c r="I60" s="240">
        <v>45.640623517234362326655957750</v>
      </c>
      <c r="J60" s="328">
        <v>235.06924131123444405299682094</v>
      </c>
      <c r="K60" s="247">
        <v>-6.9873023019353069491936285500</v>
      </c>
      <c r="L60" s="330">
        <v>295.43138101503692972917188458</v>
      </c>
      <c r="M60" s="247">
        <v>-5.014028171821977104471457400</v>
      </c>
      <c r="N60" s="247">
        <v>79.56813541729672903078823083</v>
      </c>
      <c r="O60" s="240">
        <v>-2.0774374280054994927350969300</v>
      </c>
      <c r="P60" s="328">
        <v>196.31340549704609506361733625</v>
      </c>
      <c r="Q60" s="247">
        <v>53.483379558366322679160957510</v>
      </c>
      <c r="R60" s="330">
        <v>231.19054370950136446769666896</v>
      </c>
      <c r="S60" s="247">
        <v>7.6207597555310963418714207400</v>
      </c>
      <c r="T60" s="247">
        <v>84.91411558066165638667403187</v>
      </c>
      <c r="U60" s="240">
        <v>42.615030693906756157695195110</v>
      </c>
    </row>
    <row r="61" ht="15.95" customHeight="1">
      <c r="B61" s="347" t="s">
        <v>69</v>
      </c>
      <c r="C61" s="306" t="s">
        <v>60</v>
      </c>
      <c r="D61" s="241">
        <v>65.906500547142455756619221150</v>
      </c>
      <c r="E61" s="121">
        <v>75.800470043203443980784764170</v>
      </c>
      <c r="F61" s="121">
        <v>73.235737150223998766512667520</v>
      </c>
      <c r="G61" s="121">
        <v>6.0701419450036065411588193100</v>
      </c>
      <c r="H61" s="121">
        <v>89.99226758918596368257169310</v>
      </c>
      <c r="I61" s="242">
        <v>65.739827268595880170901911620</v>
      </c>
      <c r="J61" s="331">
        <v>177.84633753792047589402387165</v>
      </c>
      <c r="K61" s="121">
        <v>6.5431134733916970828339295400</v>
      </c>
      <c r="L61" s="136">
        <v>209.8666286143381604019281249</v>
      </c>
      <c r="M61" s="121">
        <v>-2.4254127290271508165904156100</v>
      </c>
      <c r="N61" s="121">
        <v>84.74255231151597811244910845</v>
      </c>
      <c r="O61" s="242">
        <v>9.191456969746123616220064450</v>
      </c>
      <c r="P61" s="331">
        <v>117.21229742250237712327906465</v>
      </c>
      <c r="Q61" s="121">
        <v>87.30329428488622275745906370</v>
      </c>
      <c r="R61" s="136">
        <v>153.6973724980334810235193035</v>
      </c>
      <c r="S61" s="121">
        <v>3.4975032205723219789037952500</v>
      </c>
      <c r="T61" s="121">
        <v>76.261744438085354256429611540</v>
      </c>
      <c r="U61" s="242">
        <v>80.97373217372042254005050054</v>
      </c>
    </row>
    <row r="62" ht="15.95" customHeight="1">
      <c r="B62" s="347"/>
      <c r="C62" s="307" t="s">
        <v>44</v>
      </c>
      <c r="D62" s="243">
        <v>73.266995779265046983145114020</v>
      </c>
      <c r="E62" s="156">
        <v>59.630544338361926481224295780</v>
      </c>
      <c r="F62" s="156">
        <v>75.749779215997142253905383690</v>
      </c>
      <c r="G62" s="156">
        <v>13.230056277503268160604668510</v>
      </c>
      <c r="H62" s="156">
        <v>96.72238855026554175802012393</v>
      </c>
      <c r="I62" s="244">
        <v>40.978949923985494649638128860</v>
      </c>
      <c r="J62" s="332">
        <v>175.83809616802006890098666673</v>
      </c>
      <c r="K62" s="156">
        <v>-6.3430917029121206809424075500</v>
      </c>
      <c r="L62" s="186">
        <v>209.95733336308975392328354308</v>
      </c>
      <c r="M62" s="156">
        <v>-4.9712576360966053094059555200</v>
      </c>
      <c r="N62" s="156">
        <v>83.74944249455408363154831370</v>
      </c>
      <c r="O62" s="244">
        <v>-1.4435990971681065200452144500</v>
      </c>
      <c r="P62" s="332">
        <v>128.83129049776327819867193434</v>
      </c>
      <c r="Q62" s="156">
        <v>49.505032525121837111855278300</v>
      </c>
      <c r="R62" s="186">
        <v>159.04221647033559618531043765</v>
      </c>
      <c r="S62" s="156">
        <v>7.6010984584514033458136325900</v>
      </c>
      <c r="T62" s="156">
        <v>81.00446117826380310193020201</v>
      </c>
      <c r="U62" s="244">
        <v>38.94377907568576305575147200</v>
      </c>
    </row>
    <row r="63" ht="15.95" customHeight="1">
      <c r="B63" s="348"/>
      <c r="C63" s="351" t="s">
        <v>45</v>
      </c>
      <c r="D63" s="245">
        <v>65.906500547142455756619221150</v>
      </c>
      <c r="E63" s="251">
        <v>75.800470043203443980784764170</v>
      </c>
      <c r="F63" s="251">
        <v>73.235737150223998766512667520</v>
      </c>
      <c r="G63" s="251">
        <v>6.0701419450036065411588193100</v>
      </c>
      <c r="H63" s="251">
        <v>89.99226758918596368257169310</v>
      </c>
      <c r="I63" s="246">
        <v>65.739827268595880170901911620</v>
      </c>
      <c r="J63" s="334">
        <v>177.84633753792047589402387165</v>
      </c>
      <c r="K63" s="251">
        <v>6.5431134733916970828339295400</v>
      </c>
      <c r="L63" s="336">
        <v>209.8666286143381604019281249</v>
      </c>
      <c r="M63" s="251">
        <v>-2.4254127290271508165904156100</v>
      </c>
      <c r="N63" s="251">
        <v>84.74255231151597811244910845</v>
      </c>
      <c r="O63" s="246">
        <v>9.191456969746123616220064450</v>
      </c>
      <c r="P63" s="334">
        <v>117.21229742250237712327906465</v>
      </c>
      <c r="Q63" s="251">
        <v>87.30329428488622275745906370</v>
      </c>
      <c r="R63" s="336">
        <v>153.6973724980334810235193035</v>
      </c>
      <c r="S63" s="251">
        <v>3.4975032205723219789037952500</v>
      </c>
      <c r="T63" s="251">
        <v>76.261744438085354256429611540</v>
      </c>
      <c r="U63" s="246">
        <v>80.97373217372042254005050054</v>
      </c>
    </row>
    <row r="64" ht="5.1" customHeight="1">
      <c r="B64" s="4"/>
      <c r="C64" s="4"/>
      <c r="D64" s="156"/>
      <c r="E64" s="156"/>
      <c r="F64" s="156"/>
      <c r="G64" s="156"/>
      <c r="H64" s="156"/>
      <c r="I64" s="156"/>
      <c r="J64" s="156"/>
      <c r="K64" s="156"/>
      <c r="L64" s="156"/>
      <c r="M64" s="156"/>
      <c r="N64" s="156"/>
      <c r="O64" s="156"/>
      <c r="P64" s="156"/>
      <c r="Q64" s="156"/>
      <c r="R64" s="156"/>
      <c r="S64" s="156"/>
      <c r="T64" s="156"/>
      <c r="U64" s="156"/>
    </row>
    <row r="65" s="4" customFormat="1" ht="5.1" customHeight="1">
      <c r="A65" s="4"/>
      <c r="B65" s="4"/>
      <c r="C65" s="4"/>
      <c r="D65" s="156"/>
      <c r="E65" s="156"/>
      <c r="F65" s="156"/>
      <c r="G65" s="156"/>
      <c r="H65" s="156"/>
      <c r="I65" s="156"/>
      <c r="J65" s="156"/>
      <c r="K65" s="156"/>
      <c r="L65" s="156"/>
      <c r="M65" s="156"/>
      <c r="N65" s="156"/>
      <c r="O65" s="156"/>
      <c r="P65" s="156"/>
      <c r="Q65" s="156"/>
      <c r="R65" s="156"/>
      <c r="S65" s="156"/>
      <c r="T65" s="156"/>
      <c r="U65" s="156"/>
      <c r="W65" s="283"/>
      <c r="X65" s="283"/>
      <c r="Y65" s="283"/>
      <c r="Z65" s="283"/>
      <c r="AA65" s="283"/>
      <c r="AB65" s="283"/>
      <c r="AC65" s="283"/>
      <c r="AD65" s="283"/>
      <c r="AE65" s="283"/>
      <c r="AF65" s="283"/>
      <c r="AG65" s="283"/>
      <c r="AH65" s="283"/>
      <c r="AI65" s="283"/>
      <c r="AJ65" s="283"/>
      <c r="AK65" s="283"/>
    </row>
    <row r="66" ht="15.95" customHeight="1">
      <c r="B66" s="349" t="s">
        <v>52</v>
      </c>
      <c r="C66" s="350" t="s">
        <v>42</v>
      </c>
      <c r="D66" s="239">
        <v>89.91902770165044066852852390</v>
      </c>
      <c r="E66" s="247">
        <v>77.953665344509772102177449910</v>
      </c>
      <c r="F66" s="247">
        <v>83.78615997744120076565055021</v>
      </c>
      <c r="G66" s="247">
        <v>10.724602447222116187250076580</v>
      </c>
      <c r="H66" s="247">
        <v>107.31966678728380538986950082</v>
      </c>
      <c r="I66" s="240">
        <v>60.717366702068763053004895680</v>
      </c>
      <c r="J66" s="328">
        <v>292.16363692443808914992466714</v>
      </c>
      <c r="K66" s="247">
        <v>-10.313448391380833365750621800</v>
      </c>
      <c r="L66" s="330">
        <v>357.9866377404084017387671374</v>
      </c>
      <c r="M66" s="247">
        <v>-9.287242607981700556989125200</v>
      </c>
      <c r="N66" s="247">
        <v>81.61300063280534562342356305</v>
      </c>
      <c r="O66" s="240">
        <v>-1.131269529118544196153163900</v>
      </c>
      <c r="P66" s="328">
        <v>262.71070162023490093452440128</v>
      </c>
      <c r="Q66" s="247">
        <v>59.600505908633197471259568400</v>
      </c>
      <c r="R66" s="330">
        <v>299.94325699504148124062962678</v>
      </c>
      <c r="S66" s="247">
        <v>0.441339991225355085832369500</v>
      </c>
      <c r="T66" s="247">
        <v>87.58680033423052042801198708</v>
      </c>
      <c r="U66" s="240">
        <v>58.899220104566545813523541060</v>
      </c>
    </row>
    <row r="67" ht="15.95" customHeight="1">
      <c r="B67" s="347" t="s">
        <v>55</v>
      </c>
      <c r="C67" s="306" t="s">
        <v>60</v>
      </c>
      <c r="D67" s="241">
        <v>71.809926976298850681443077490</v>
      </c>
      <c r="E67" s="121">
        <v>60.597174349063346707526061660</v>
      </c>
      <c r="F67" s="121">
        <v>82.67729669242100951722108750</v>
      </c>
      <c r="G67" s="121">
        <v>5.6186865495866133132404779400</v>
      </c>
      <c r="H67" s="121">
        <v>86.85567846206760928824156307</v>
      </c>
      <c r="I67" s="242">
        <v>52.053750709790394254508789300</v>
      </c>
      <c r="J67" s="331">
        <v>233.50369019538724034689133722</v>
      </c>
      <c r="K67" s="121">
        <v>12.278267411074643152856296370</v>
      </c>
      <c r="L67" s="136">
        <v>277.63618270571745280154803927</v>
      </c>
      <c r="M67" s="121">
        <v>-1.8358841831664794897793522400</v>
      </c>
      <c r="N67" s="121">
        <v>84.10419993524086960135053892</v>
      </c>
      <c r="O67" s="242">
        <v>14.378117173262186444805731370</v>
      </c>
      <c r="P67" s="331">
        <v>167.67882941627067638286792564</v>
      </c>
      <c r="Q67" s="121">
        <v>80.31572487027111778439443974</v>
      </c>
      <c r="R67" s="136">
        <v>229.54209050111808645240133588</v>
      </c>
      <c r="S67" s="121">
        <v>3.6796497887545707770579186500</v>
      </c>
      <c r="T67" s="121">
        <v>73.049273468847284177119202790</v>
      </c>
      <c r="U67" s="242">
        <v>73.916217153184040646300491850</v>
      </c>
    </row>
    <row r="68" ht="15.95" customHeight="1">
      <c r="B68" s="347"/>
      <c r="C68" s="307" t="s">
        <v>44</v>
      </c>
      <c r="D68" s="344">
        <v>81.55534171650434460455704177</v>
      </c>
      <c r="E68" s="161">
        <v>61.848821716134162666927510590</v>
      </c>
      <c r="F68" s="161">
        <v>85.91950429648710125217814992</v>
      </c>
      <c r="G68" s="161">
        <v>12.367280879186288286851153660</v>
      </c>
      <c r="H68" s="161">
        <v>94.92063808361474742728567439</v>
      </c>
      <c r="I68" s="338">
        <v>44.035541707331021731935189390</v>
      </c>
      <c r="J68" s="337">
        <v>231.13489648838744790916809259</v>
      </c>
      <c r="K68" s="161">
        <v>-4.5282498473015160298789852600</v>
      </c>
      <c r="L68" s="162">
        <v>268.70470752343295088266756786</v>
      </c>
      <c r="M68" s="161">
        <v>-8.161445067604007827571593080</v>
      </c>
      <c r="N68" s="161">
        <v>86.01817907050655234888702436</v>
      </c>
      <c r="O68" s="338">
        <v>3.9560674958103946400553476800</v>
      </c>
      <c r="P68" s="337">
        <v>188.50285465719298378006122069</v>
      </c>
      <c r="Q68" s="161">
        <v>54.519902693914014530003229800</v>
      </c>
      <c r="R68" s="162">
        <v>230.8697527254590734353214082</v>
      </c>
      <c r="S68" s="161">
        <v>3.1964869762711975595838981700</v>
      </c>
      <c r="T68" s="161">
        <v>81.64900444163117249272191133</v>
      </c>
      <c r="U68" s="338">
        <v>49.733684955229168624494558880</v>
      </c>
    </row>
    <row r="69" ht="15.95" customHeight="1">
      <c r="B69" s="348"/>
      <c r="C69" s="351" t="s">
        <v>45</v>
      </c>
      <c r="D69" s="345">
        <v>71.809926976298850681443077490</v>
      </c>
      <c r="E69" s="340">
        <v>60.597174349063346707526061660</v>
      </c>
      <c r="F69" s="340">
        <v>82.67729669242100951722108750</v>
      </c>
      <c r="G69" s="340">
        <v>5.6186865495866133132404779400</v>
      </c>
      <c r="H69" s="340">
        <v>86.85567846206760928824156307</v>
      </c>
      <c r="I69" s="342">
        <v>52.053750709790394254508789300</v>
      </c>
      <c r="J69" s="339">
        <v>233.50369019538724034689133722</v>
      </c>
      <c r="K69" s="340">
        <v>12.278267411074643152856296370</v>
      </c>
      <c r="L69" s="341">
        <v>277.63618270571745280154803927</v>
      </c>
      <c r="M69" s="340">
        <v>-1.8358841831664794897793522400</v>
      </c>
      <c r="N69" s="340">
        <v>84.10419993524086960135053892</v>
      </c>
      <c r="O69" s="342">
        <v>14.378117173262186444805731370</v>
      </c>
      <c r="P69" s="339">
        <v>167.67882941627067638286792564</v>
      </c>
      <c r="Q69" s="340">
        <v>80.31572487027111778439443974</v>
      </c>
      <c r="R69" s="341">
        <v>229.54209050111808645240133588</v>
      </c>
      <c r="S69" s="340">
        <v>3.6796497887545707770579186500</v>
      </c>
      <c r="T69" s="340">
        <v>73.049273468847284177119202790</v>
      </c>
      <c r="U69" s="342">
        <v>73.916217153184040646300491850</v>
      </c>
    </row>
    <row r="70" ht="5.1" customHeight="1">
      <c r="B70" s="4"/>
      <c r="C70" s="4"/>
      <c r="D70" s="161"/>
      <c r="E70" s="161"/>
      <c r="F70" s="161"/>
      <c r="G70" s="161"/>
      <c r="H70" s="161"/>
      <c r="I70" s="161"/>
      <c r="J70" s="162"/>
      <c r="K70" s="161"/>
      <c r="L70" s="162"/>
      <c r="M70" s="161"/>
      <c r="N70" s="161"/>
      <c r="O70" s="161"/>
      <c r="P70" s="162"/>
      <c r="Q70" s="161"/>
      <c r="R70" s="162"/>
      <c r="S70" s="161"/>
      <c r="T70" s="161"/>
      <c r="U70" s="161"/>
    </row>
    <row r="71" s="4" customFormat="1" ht="5.1" customHeight="1">
      <c r="A71" s="4"/>
      <c r="B71" s="4"/>
      <c r="C71" s="4"/>
      <c r="D71" s="161"/>
      <c r="E71" s="161"/>
      <c r="F71" s="161"/>
      <c r="G71" s="161"/>
      <c r="H71" s="161"/>
      <c r="I71" s="161"/>
      <c r="J71" s="162"/>
      <c r="K71" s="161"/>
      <c r="L71" s="162"/>
      <c r="M71" s="161"/>
      <c r="N71" s="161"/>
      <c r="O71" s="161"/>
      <c r="P71" s="162"/>
      <c r="Q71" s="161"/>
      <c r="R71" s="162"/>
      <c r="S71" s="161"/>
      <c r="T71" s="161"/>
      <c r="U71" s="161"/>
      <c r="W71" s="283"/>
      <c r="X71" s="283"/>
      <c r="Y71" s="283"/>
      <c r="Z71" s="283"/>
      <c r="AA71" s="283"/>
      <c r="AB71" s="283"/>
      <c r="AC71" s="283"/>
      <c r="AD71" s="283"/>
      <c r="AE71" s="283"/>
      <c r="AF71" s="283"/>
      <c r="AG71" s="283"/>
      <c r="AH71" s="283"/>
      <c r="AI71" s="283"/>
      <c r="AJ71" s="283"/>
      <c r="AK71" s="283"/>
    </row>
    <row r="72" ht="15.95" customHeight="1">
      <c r="B72" s="349" t="s">
        <v>12</v>
      </c>
      <c r="C72" s="350" t="s">
        <v>42</v>
      </c>
      <c r="D72" s="239">
        <v>85.16617790811339198435972630</v>
      </c>
      <c r="E72" s="247">
        <v>68.357487922705314009661835750</v>
      </c>
      <c r="F72" s="247">
        <v>79.68257606142210508222082164</v>
      </c>
      <c r="G72" s="247">
        <v>12.252804907579304221486802810</v>
      </c>
      <c r="H72" s="247">
        <v>106.88180794062724026051846574</v>
      </c>
      <c r="I72" s="240">
        <v>49.980651317638321368066476090</v>
      </c>
      <c r="J72" s="328">
        <v>250.6255380200860832137733142</v>
      </c>
      <c r="K72" s="247">
        <v>-8.499851195866898020326574740</v>
      </c>
      <c r="L72" s="330">
        <v>312.40603868555403753505428918</v>
      </c>
      <c r="M72" s="247">
        <v>-7.2712071823125272574692969300</v>
      </c>
      <c r="N72" s="247">
        <v>80.22429370270532308050226263</v>
      </c>
      <c r="O72" s="240">
        <v>-1.3249865292326054434055536600</v>
      </c>
      <c r="P72" s="328">
        <v>213.44819159335288367546432063</v>
      </c>
      <c r="Q72" s="247">
        <v>54.047351972175777970609607260</v>
      </c>
      <c r="R72" s="330">
        <v>248.93317939609236234458259325</v>
      </c>
      <c r="S72" s="247">
        <v>4.0906708947921287779784072700</v>
      </c>
      <c r="T72" s="247">
        <v>85.74517551705021706787886790</v>
      </c>
      <c r="U72" s="240">
        <v>47.993427891224289449977936790</v>
      </c>
    </row>
    <row r="73" ht="15.95" customHeight="1">
      <c r="B73" s="347"/>
      <c r="C73" s="306" t="s">
        <v>60</v>
      </c>
      <c r="D73" s="241">
        <v>67.588210875882108758821087590</v>
      </c>
      <c r="E73" s="121">
        <v>70.925216791411027384578705630</v>
      </c>
      <c r="F73" s="121">
        <v>75.925934937589722377673422710</v>
      </c>
      <c r="G73" s="121">
        <v>5.9353219943607010397952374600</v>
      </c>
      <c r="H73" s="121">
        <v>89.01860863674430817947200043</v>
      </c>
      <c r="I73" s="242">
        <v>61.348654606921344314346063640</v>
      </c>
      <c r="J73" s="331">
        <v>194.69180690332882938213978627</v>
      </c>
      <c r="K73" s="121">
        <v>8.093746079968039254002769300</v>
      </c>
      <c r="L73" s="136">
        <v>230.8933336537968517663949136</v>
      </c>
      <c r="M73" s="121">
        <v>-2.2196806594518564975247652500</v>
      </c>
      <c r="N73" s="121">
        <v>84.32110352534090239789571181</v>
      </c>
      <c r="O73" s="242">
        <v>10.547548636551712093238354050</v>
      </c>
      <c r="P73" s="331">
        <v>131.58870900788709007887090079</v>
      </c>
      <c r="Q73" s="121">
        <v>84.75946982514273021582185234</v>
      </c>
      <c r="R73" s="136">
        <v>175.30792228521375215941993722</v>
      </c>
      <c r="S73" s="121">
        <v>3.5838961405238278525127901100</v>
      </c>
      <c r="T73" s="121">
        <v>75.061473145407225860973688840</v>
      </c>
      <c r="U73" s="242">
        <v>78.366982426008207767910503130</v>
      </c>
    </row>
    <row r="74" ht="15.95" customHeight="1">
      <c r="B74" s="347"/>
      <c r="C74" s="307" t="s">
        <v>44</v>
      </c>
      <c r="D74" s="243">
        <v>75.609354413702239789196310940</v>
      </c>
      <c r="E74" s="156">
        <v>60.300279329608938547486033540</v>
      </c>
      <c r="F74" s="156">
        <v>78.623831956135608927330295780</v>
      </c>
      <c r="G74" s="156">
        <v>12.962192449585309700147013950</v>
      </c>
      <c r="H74" s="156">
        <v>96.16594934712015548868510267</v>
      </c>
      <c r="I74" s="244">
        <v>41.906133241128863657190329890</v>
      </c>
      <c r="J74" s="332">
        <v>192.69440209104770202570246134</v>
      </c>
      <c r="K74" s="156">
        <v>-5.6143334766376459539165373800</v>
      </c>
      <c r="L74" s="186">
        <v>228.10043512425105588841960513</v>
      </c>
      <c r="M74" s="156">
        <v>-6.2024059147243122102445497600</v>
      </c>
      <c r="N74" s="156">
        <v>84.47787571561757409929569661</v>
      </c>
      <c r="O74" s="244">
        <v>0.6269589788753245365040512600</v>
      </c>
      <c r="P74" s="332">
        <v>145.6949934123847167325428195</v>
      </c>
      <c r="Q74" s="156">
        <v>51.300487084063047285464098080</v>
      </c>
      <c r="R74" s="186">
        <v>179.34130280330527453857440729</v>
      </c>
      <c r="S74" s="156">
        <v>5.9558187436899700299575866300</v>
      </c>
      <c r="T74" s="156">
        <v>81.23895117020391488095578505</v>
      </c>
      <c r="U74" s="244">
        <v>42.795826485058902659502196440</v>
      </c>
    </row>
    <row r="75" ht="15.95" customHeight="1">
      <c r="B75" s="348"/>
      <c r="C75" s="351" t="s">
        <v>45</v>
      </c>
      <c r="D75" s="245">
        <v>67.588210875882108758821087590</v>
      </c>
      <c r="E75" s="251">
        <v>70.925216791411027384578705630</v>
      </c>
      <c r="F75" s="251">
        <v>75.925934937589722377673422710</v>
      </c>
      <c r="G75" s="251">
        <v>5.9353219943607010397952374600</v>
      </c>
      <c r="H75" s="251">
        <v>89.01860863674430817947200043</v>
      </c>
      <c r="I75" s="246">
        <v>61.348654606921344314346063640</v>
      </c>
      <c r="J75" s="334">
        <v>194.69180690332882938213978627</v>
      </c>
      <c r="K75" s="251">
        <v>8.093746079968039254002769300</v>
      </c>
      <c r="L75" s="336">
        <v>230.8933336537968517663949136</v>
      </c>
      <c r="M75" s="251">
        <v>-2.2196806594518564975247652500</v>
      </c>
      <c r="N75" s="251">
        <v>84.32110352534090239789571181</v>
      </c>
      <c r="O75" s="246">
        <v>10.547548636551712093238354050</v>
      </c>
      <c r="P75" s="334">
        <v>131.58870900788709007887090079</v>
      </c>
      <c r="Q75" s="251">
        <v>84.75946982514273021582185234</v>
      </c>
      <c r="R75" s="336">
        <v>175.30792228521375215941993722</v>
      </c>
      <c r="S75" s="251">
        <v>3.5838961405238278525127901100</v>
      </c>
      <c r="T75" s="251">
        <v>75.061473145407225860973688840</v>
      </c>
      <c r="U75" s="246">
        <v>78.366982426008207767910503130</v>
      </c>
    </row>
    <row r="76" ht="9.95" customHeight="1"/>
    <row r="77" ht="24" customHeight="1">
      <c r="B77" s="828" t="s">
        <v>138</v>
      </c>
      <c r="C77" s="828"/>
      <c r="D77" s="828"/>
      <c r="E77" s="828"/>
      <c r="F77" s="828"/>
      <c r="G77" s="828"/>
      <c r="H77" s="828"/>
      <c r="I77" s="828"/>
      <c r="J77" s="828"/>
      <c r="K77" s="828"/>
      <c r="L77" s="828"/>
      <c r="M77" s="828"/>
      <c r="N77" s="828"/>
      <c r="O77" s="828"/>
      <c r="P77" s="828"/>
      <c r="Q77" s="828"/>
      <c r="R77" s="828"/>
      <c r="S77" s="828"/>
      <c r="T77" s="828"/>
      <c r="U77" s="828"/>
    </row>
    <row r="78" ht="9.95" customHeight="1">
      <c r="S78" s="55"/>
    </row>
    <row r="79" s="236" customFormat="1">
      <c r="A79" s="236"/>
    </row>
    <row r="80" s="236" customFormat="1"/>
    <row r="81" s="236" customFormat="1"/>
    <row r="82" s="236" customFormat="1"/>
    <row r="83" s="236" customFormat="1"/>
    <row r="84" s="236" customFormat="1"/>
    <row r="85" s="236" customFormat="1"/>
    <row r="86" s="236" customFormat="1"/>
    <row r="87" s="236" customFormat="1"/>
    <row r="88" s="236" customFormat="1"/>
    <row r="89" s="236" customFormat="1"/>
    <row r="90" s="236" customFormat="1"/>
    <row r="91" s="236" customFormat="1"/>
    <row r="92" s="236" customFormat="1"/>
    <row r="93" s="236" customFormat="1"/>
    <row r="94" s="236" customFormat="1"/>
    <row r="95" s="236" customFormat="1"/>
    <row r="96" s="236" customFormat="1"/>
    <row r="97" s="236" customFormat="1"/>
    <row r="98" s="236" customFormat="1"/>
    <row r="99" s="236" customFormat="1"/>
    <row r="100" s="236" customFormat="1"/>
    <row r="101" s="236" customFormat="1"/>
    <row r="102" s="236" customFormat="1"/>
    <row r="103" s="236" customFormat="1"/>
    <row r="104" s="236" customFormat="1"/>
    <row r="105" s="236" customFormat="1"/>
    <row r="106" s="236" customFormat="1"/>
    <row r="107" s="236" customFormat="1"/>
    <row r="108" s="236" customFormat="1"/>
    <row r="109" s="236" customFormat="1"/>
  </sheetData>
  <mergeCells count="15">
    <mergeCell ref="O3:U3"/>
    <mergeCell ref="B59:C59"/>
    <mergeCell ref="P16:Q16"/>
    <mergeCell ref="R16:S16"/>
    <mergeCell ref="D15:I15"/>
    <mergeCell ref="J15:O15"/>
    <mergeCell ref="P15:U15"/>
    <mergeCell ref="D16:E16"/>
    <mergeCell ref="F16:G16"/>
    <mergeCell ref="H16:I16"/>
    <mergeCell ref="B77:U77"/>
    <mergeCell ref="J16:K16"/>
    <mergeCell ref="T16:U16"/>
    <mergeCell ref="L16:M16"/>
    <mergeCell ref="N16:O16"/>
  </mergeCells>
  <phoneticPr fontId="12" type="noConversion"/>
  <printOptions horizontalCentered="1" verticalCentered="1"/>
  <pageMargins left="0.25" right="0.25" top="0.25" bottom="0.25" header="0" footer="0"/>
  <pageSetup scale="53" fitToWidth="1" fitToHeight="1" orientation="landscape" r:id="rId1"/>
  <headerFooter alignWithMargins="0">
    <oddHeader/>
    <oddFooter/>
  </headerFooter>
  <rowBreaks count="1" manualBreakCount="1">
    <brk id="79" max="16383" man="1"/>
  </rowBreaks>
  <colBreaks count="1" manualBreakCount="1">
    <brk id="23" max="1048575" man="1"/>
  </colBreaks>
  <drawing r:id="rId91"/>
</worksheet>
</file>

<file path=xl/worksheets/sheet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8">
    <pageSetUpPr fitToPage="1"/>
  </sheetPr>
  <dimension ref="A1:AW94"/>
  <sheetViews>
    <sheetView showGridLines="0" zoomScale="55" zoomScaleNormal="75" workbookViewId="0"/>
  </sheetViews>
  <sheetFormatPr defaultRowHeight="12.75"/>
  <cols>
    <col min="1" max="1" width="2.140625" customWidth="1"/>
    <col min="2" max="2" width="23" customWidth="1"/>
    <col min="3" max="33" width="10.28515625" customWidth="1"/>
    <col min="34" max="34" width="2.7109375" customWidth="1"/>
    <col min="35" max="38" width="9.28515625" style="237" customWidth="1"/>
    <col min="39" max="49" width="9.140625" style="237" customWidth="1"/>
  </cols>
  <sheetData>
    <row r="1" ht="39.95" customHeight="1">
      <c r="A1" s="7"/>
      <c r="B1" s="662" t="s">
        <v>149</v>
      </c>
      <c r="AA1" s="974"/>
      <c r="AB1" s="974"/>
      <c r="AC1" s="974"/>
      <c r="AD1" s="974"/>
      <c r="AE1" s="974"/>
      <c r="AF1" s="974"/>
      <c r="AG1" s="974"/>
      <c r="AH1"/>
    </row>
    <row r="2" ht="21.95" customHeight="1">
      <c r="A2" s="6"/>
      <c r="B2" s="947" t="s">
        <v>258</v>
      </c>
      <c r="C2" s="947"/>
      <c r="D2" s="947"/>
      <c r="E2" s="947"/>
      <c r="F2" s="947"/>
      <c r="G2" s="947"/>
      <c r="H2" s="947"/>
      <c r="I2" s="947"/>
      <c r="J2" s="947"/>
      <c r="K2" s="947"/>
      <c r="L2" s="947"/>
      <c r="M2" s="947"/>
      <c r="N2" s="947"/>
      <c r="O2" s="947"/>
      <c r="P2" s="947"/>
      <c r="Q2" s="947"/>
      <c r="R2" s="947"/>
      <c r="S2" s="947"/>
      <c r="T2" s="947"/>
      <c r="U2" s="947"/>
      <c r="V2" s="947"/>
      <c r="W2" s="947"/>
      <c r="X2" s="947"/>
      <c r="Y2" s="947"/>
      <c r="Z2" s="947"/>
      <c r="AA2" s="947"/>
      <c r="AB2" s="947"/>
      <c r="AC2" s="947"/>
      <c r="AD2" s="947"/>
      <c r="AE2" s="947"/>
      <c r="AF2" s="947"/>
      <c r="AG2" s="947"/>
    </row>
    <row r="3" ht="21.95" customHeight="1">
      <c r="A3" s="6"/>
      <c r="B3" s="947" t="s">
        <v>259</v>
      </c>
      <c r="C3" s="947"/>
      <c r="D3" s="947"/>
      <c r="E3" s="947"/>
      <c r="F3" s="947"/>
      <c r="G3" s="947"/>
      <c r="H3" s="947"/>
      <c r="I3" s="947"/>
      <c r="J3" s="947"/>
      <c r="K3" s="947"/>
      <c r="L3" s="947"/>
      <c r="M3" s="947"/>
      <c r="N3" s="947"/>
      <c r="O3" s="947"/>
      <c r="P3" s="947"/>
      <c r="Q3" s="947"/>
      <c r="R3" s="947"/>
      <c r="S3" s="947"/>
      <c r="T3" s="947"/>
      <c r="U3" s="975"/>
      <c r="V3" s="975"/>
      <c r="W3" s="975"/>
      <c r="X3" s="975"/>
      <c r="Y3" s="975"/>
      <c r="Z3" s="975"/>
      <c r="AA3" s="975"/>
      <c r="AB3" s="975"/>
      <c r="AC3" s="975"/>
      <c r="AD3" s="975"/>
      <c r="AE3" s="975"/>
      <c r="AF3" s="975"/>
      <c r="AG3" s="975"/>
    </row>
    <row r="4" ht="21.95" customHeight="1">
      <c r="A4" s="6"/>
      <c r="B4" s="947" t="s">
        <v>342</v>
      </c>
      <c r="C4" s="947"/>
      <c r="D4" s="947"/>
      <c r="E4" s="947"/>
      <c r="F4" s="947"/>
      <c r="G4" s="947"/>
      <c r="H4" s="947"/>
      <c r="I4" s="947"/>
      <c r="J4" s="947"/>
      <c r="K4" s="947"/>
      <c r="L4" s="947"/>
      <c r="M4" s="947"/>
      <c r="N4" s="947"/>
      <c r="O4" s="947"/>
      <c r="P4" s="947"/>
      <c r="Q4" s="947"/>
      <c r="R4" s="947"/>
      <c r="S4" s="947"/>
      <c r="T4" s="947"/>
      <c r="U4" s="947"/>
      <c r="V4" s="947"/>
      <c r="W4" s="947"/>
      <c r="X4" s="947"/>
      <c r="Y4" s="947"/>
      <c r="Z4" s="947"/>
      <c r="AA4" s="947"/>
      <c r="AB4" s="947"/>
      <c r="AC4" s="947"/>
      <c r="AD4" s="947"/>
      <c r="AE4" s="947"/>
      <c r="AF4" s="947"/>
      <c r="AG4" s="947"/>
      <c r="AH4" s="4"/>
    </row>
    <row r="5" ht="21.95" customHeight="1">
      <c r="A5" s="6"/>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row>
    <row r="6" ht="21.95" customHeight="1">
      <c r="A6" s="6"/>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row>
    <row r="7" ht="21.95" customHeight="1">
      <c r="A7" s="6"/>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row>
    <row r="8" ht="21.95" customHeight="1">
      <c r="A8" s="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row>
    <row r="9" ht="21.95" customHeight="1">
      <c r="A9" s="6"/>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row>
    <row r="10" ht="21.95" customHeight="1">
      <c r="A10" s="6"/>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row>
    <row r="11" ht="21.95" customHeight="1">
      <c r="A11" s="6"/>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row>
    <row r="12" ht="21.95" customHeight="1">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row>
    <row r="13" ht="21.95" customHeight="1">
      <c r="A13" s="6"/>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row>
    <row r="14" ht="21.95" customHeight="1">
      <c r="A14" s="6"/>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row>
    <row r="15" ht="21.95" customHeight="1">
      <c r="A15" s="6"/>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row>
    <row r="16" ht="21.95" customHeight="1">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row>
    <row r="17" ht="21.95" customHeight="1">
      <c r="A17" s="6"/>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row>
    <row r="18" ht="21.95" customHeight="1">
      <c r="AE18"/>
      <c r="AF18"/>
      <c r="AG18"/>
    </row>
    <row r="19" ht="21.95" customHeight="1">
      <c r="AE19"/>
      <c r="AF19"/>
      <c r="AG19"/>
    </row>
    <row r="20" ht="30" customHeight="1">
      <c r="AE20"/>
      <c r="AF20"/>
      <c r="AG20"/>
    </row>
    <row r="21" ht="31.5" customHeight="1">
      <c r="AE21"/>
      <c r="AF21"/>
      <c r="AG21"/>
    </row>
    <row r="22" ht="30" customHeight="1">
      <c r="A22" s="8"/>
      <c r="B22" s="25"/>
      <c r="X22" s="804"/>
      <c r="Y22" s="804"/>
      <c r="Z22" s="804"/>
      <c r="AA22" s="804"/>
      <c r="AB22" s="804"/>
      <c r="AC22" s="804"/>
      <c r="AD22" s="804"/>
      <c r="AE22"/>
      <c r="AF22"/>
      <c r="AG22"/>
    </row>
    <row r="23" s="82" customFormat="1" ht="21.95" customHeight="1">
      <c r="B23" s="25"/>
      <c r="C23" s="41" t="s">
        <v>343</v>
      </c>
      <c r="D23" s="41" t="s">
        <v>345</v>
      </c>
      <c r="E23" s="41" t="s">
        <v>346</v>
      </c>
      <c r="F23" s="41" t="s">
        <v>347</v>
      </c>
      <c r="G23" s="41" t="s">
        <v>348</v>
      </c>
      <c r="H23" s="41" t="s">
        <v>349</v>
      </c>
      <c r="I23" s="41" t="s">
        <v>350</v>
      </c>
      <c r="J23" s="41" t="s">
        <v>343</v>
      </c>
      <c r="K23" s="41" t="s">
        <v>345</v>
      </c>
      <c r="L23" s="41" t="s">
        <v>346</v>
      </c>
      <c r="M23" s="41" t="s">
        <v>347</v>
      </c>
      <c r="N23" s="41" t="s">
        <v>348</v>
      </c>
      <c r="O23" s="41" t="s">
        <v>349</v>
      </c>
      <c r="P23" s="41" t="s">
        <v>350</v>
      </c>
      <c r="Q23" s="41" t="s">
        <v>343</v>
      </c>
      <c r="R23" s="41" t="s">
        <v>345</v>
      </c>
      <c r="S23" s="41" t="s">
        <v>346</v>
      </c>
      <c r="T23" s="41" t="s">
        <v>347</v>
      </c>
      <c r="U23" s="41" t="s">
        <v>348</v>
      </c>
      <c r="V23" s="41" t="s">
        <v>349</v>
      </c>
      <c r="W23" s="41" t="s">
        <v>350</v>
      </c>
      <c r="X23" s="41" t="s">
        <v>343</v>
      </c>
      <c r="Y23" s="41" t="s">
        <v>345</v>
      </c>
      <c r="Z23" s="41" t="s">
        <v>346</v>
      </c>
      <c r="AA23" s="41" t="s">
        <v>347</v>
      </c>
      <c r="AB23" s="41" t="s">
        <v>348</v>
      </c>
      <c r="AC23" s="41" t="s">
        <v>349</v>
      </c>
      <c r="AD23" s="41" t="s">
        <v>350</v>
      </c>
      <c r="AE23" s="41" t="s">
        <v>343</v>
      </c>
      <c r="AF23" s="41" t="s">
        <v>345</v>
      </c>
      <c r="AG23" s="41" t="s">
        <v>346</v>
      </c>
      <c r="AH23" s="93"/>
      <c r="AI23" s="237"/>
      <c r="AJ23" s="237"/>
      <c r="AK23" s="237"/>
      <c r="AL23" s="237"/>
      <c r="AM23" s="237"/>
      <c r="AN23" s="237"/>
      <c r="AO23" s="237"/>
      <c r="AP23" s="237"/>
      <c r="AQ23" s="237"/>
      <c r="AR23" s="237"/>
      <c r="AS23" s="237"/>
      <c r="AT23" s="237"/>
      <c r="AU23" s="237"/>
      <c r="AV23" s="237"/>
      <c r="AW23" s="237"/>
    </row>
    <row r="24" s="35" customFormat="1" ht="20.1" customHeight="1">
      <c r="B24" s="796" t="s">
        <v>22</v>
      </c>
      <c r="C24" s="352" t="s">
        <v>344</v>
      </c>
      <c r="D24" s="353"/>
      <c r="E24" s="353"/>
      <c r="F24" s="353"/>
      <c r="G24" s="353"/>
      <c r="H24" s="353"/>
      <c r="I24" s="353"/>
      <c r="J24" s="353"/>
      <c r="K24" s="353"/>
      <c r="L24" s="353"/>
      <c r="M24" s="353"/>
      <c r="N24" s="353"/>
      <c r="O24" s="353"/>
      <c r="P24" s="353"/>
      <c r="Q24" s="353"/>
      <c r="R24" s="353"/>
      <c r="S24" s="354"/>
      <c r="T24" s="354"/>
      <c r="U24" s="354"/>
      <c r="V24" s="354"/>
      <c r="W24" s="354"/>
      <c r="X24" s="354"/>
      <c r="Y24" s="354"/>
      <c r="Z24" s="354"/>
      <c r="AA24" s="354"/>
      <c r="AB24" s="354"/>
      <c r="AC24" s="354"/>
      <c r="AD24" s="354"/>
      <c r="AE24" s="354"/>
      <c r="AF24" s="354"/>
      <c r="AG24" s="355"/>
      <c r="AH24" s="531"/>
      <c r="AI24" s="237"/>
      <c r="AJ24" s="237"/>
      <c r="AK24" s="237"/>
      <c r="AL24" s="237"/>
      <c r="AM24" s="237"/>
      <c r="AN24" s="237"/>
      <c r="AO24" s="237"/>
      <c r="AP24" s="237"/>
      <c r="AQ24" s="237"/>
      <c r="AR24" s="237"/>
      <c r="AS24" s="237"/>
      <c r="AT24" s="237"/>
      <c r="AU24" s="237"/>
      <c r="AV24" s="237"/>
      <c r="AW24" s="237"/>
    </row>
    <row r="25" s="36" customFormat="1" ht="20.1" customHeight="1">
      <c r="B25" s="983"/>
      <c r="C25" s="356">
        <v>1</v>
      </c>
      <c r="D25" s="357">
        <v>2</v>
      </c>
      <c r="E25" s="357">
        <v>3</v>
      </c>
      <c r="F25" s="357">
        <v>4</v>
      </c>
      <c r="G25" s="357">
        <v>5</v>
      </c>
      <c r="H25" s="357">
        <v>6</v>
      </c>
      <c r="I25" s="357">
        <v>7</v>
      </c>
      <c r="J25" s="357">
        <v>8</v>
      </c>
      <c r="K25" s="357">
        <v>9</v>
      </c>
      <c r="L25" s="357">
        <v>10</v>
      </c>
      <c r="M25" s="357">
        <v>11</v>
      </c>
      <c r="N25" s="357">
        <v>12</v>
      </c>
      <c r="O25" s="357">
        <v>13</v>
      </c>
      <c r="P25" s="357">
        <v>14</v>
      </c>
      <c r="Q25" s="357">
        <v>15</v>
      </c>
      <c r="R25" s="357">
        <v>16</v>
      </c>
      <c r="S25" s="357">
        <v>17</v>
      </c>
      <c r="T25" s="357">
        <v>18</v>
      </c>
      <c r="U25" s="357">
        <v>19</v>
      </c>
      <c r="V25" s="357">
        <v>20</v>
      </c>
      <c r="W25" s="357">
        <v>21</v>
      </c>
      <c r="X25" s="357">
        <v>22</v>
      </c>
      <c r="Y25" s="357">
        <v>23</v>
      </c>
      <c r="Z25" s="357">
        <v>24</v>
      </c>
      <c r="AA25" s="357">
        <v>25</v>
      </c>
      <c r="AB25" s="357">
        <v>26</v>
      </c>
      <c r="AC25" s="357">
        <v>27</v>
      </c>
      <c r="AD25" s="357">
        <v>28</v>
      </c>
      <c r="AE25" s="357">
        <v>29</v>
      </c>
      <c r="AF25" s="357">
        <v>30</v>
      </c>
      <c r="AG25" s="358">
        <v>31</v>
      </c>
      <c r="AH25" s="531"/>
      <c r="AI25" s="237"/>
      <c r="AJ25" s="237"/>
      <c r="AK25" s="237"/>
      <c r="AL25" s="237"/>
      <c r="AM25" s="237"/>
      <c r="AN25" s="237"/>
      <c r="AO25" s="237"/>
      <c r="AP25" s="237"/>
      <c r="AQ25" s="237"/>
      <c r="AR25" s="237"/>
      <c r="AS25" s="237"/>
      <c r="AT25" s="237"/>
      <c r="AU25" s="237"/>
      <c r="AV25" s="237"/>
      <c r="AW25" s="237"/>
    </row>
    <row r="26" ht="24.95" customHeight="1">
      <c r="B26" s="265" t="s">
        <v>19</v>
      </c>
      <c r="C26" s="575">
        <v>64.393939393939393939393939390</v>
      </c>
      <c r="D26" s="576">
        <v>72.727272727272727272727272730</v>
      </c>
      <c r="E26" s="576">
        <v>83.33333333333333333333333333</v>
      </c>
      <c r="F26" s="576">
        <v>87.87878787878787878787878788</v>
      </c>
      <c r="G26" s="576">
        <v>90.90909090909090909090909091</v>
      </c>
      <c r="H26" s="576">
        <v>94.69696969696969696969696970</v>
      </c>
      <c r="I26" s="576">
        <v>93.18181818181818181818181818</v>
      </c>
      <c r="J26" s="576">
        <v>83.33333333333333333333333333</v>
      </c>
      <c r="K26" s="576">
        <v>86.36363636363636363636363636</v>
      </c>
      <c r="L26" s="576">
        <v>78.030303030303030303030303030</v>
      </c>
      <c r="M26" s="576">
        <v>84.84848484848484848484848485</v>
      </c>
      <c r="N26" s="576">
        <v>97.72727272727272727272727273</v>
      </c>
      <c r="O26" s="576">
        <v>97.72727272727272727272727273</v>
      </c>
      <c r="P26" s="576">
        <v>96.96969696969696969696969697</v>
      </c>
      <c r="Q26" s="576">
        <v>75.00</v>
      </c>
      <c r="R26" s="576">
        <v>73.484848484848484848484848480</v>
      </c>
      <c r="S26" s="576">
        <v>68.181818181818181818181818180</v>
      </c>
      <c r="T26" s="576">
        <v>63.636363636363636363636363640</v>
      </c>
      <c r="U26" s="576">
        <v>78.030303030303030303030303030</v>
      </c>
      <c r="V26" s="576">
        <v>74.242424242424242424242424240</v>
      </c>
      <c r="W26" s="576">
        <v>79.54545454545454545454545455</v>
      </c>
      <c r="X26" s="576">
        <v>93.18181818181818181818181818</v>
      </c>
      <c r="Y26" s="576">
        <v>90.15151515151515151515151515</v>
      </c>
      <c r="Z26" s="576">
        <v>89.39393939393939393939393939</v>
      </c>
      <c r="AA26" s="576">
        <v>81.81818181818181818181818182</v>
      </c>
      <c r="AB26" s="576">
        <v>88.63636363636363636363636364</v>
      </c>
      <c r="AC26" s="576">
        <v>85.60606060606060606060606061</v>
      </c>
      <c r="AD26" s="576">
        <v>96.96969696969696969696969697</v>
      </c>
      <c r="AE26" s="576">
        <v>95.45454545454545454545454545</v>
      </c>
      <c r="AF26" s="576">
        <v>98.48484848484848484848484848</v>
      </c>
      <c r="AG26" s="577">
        <v>94.69696969696969696969696970</v>
      </c>
      <c r="AH26" s="344"/>
    </row>
    <row r="27" ht="24.95" customHeight="1">
      <c r="B27" s="38" t="s">
        <v>35</v>
      </c>
      <c r="C27" s="273">
        <v>76.021314387211367673179396090</v>
      </c>
      <c r="D27" s="92">
        <v>74.777975133214920071047957370</v>
      </c>
      <c r="E27" s="92">
        <v>81.34991119005328596802841918</v>
      </c>
      <c r="F27" s="92">
        <v>87.74422735346358792184724689</v>
      </c>
      <c r="G27" s="92">
        <v>90.23090586145648312611012433</v>
      </c>
      <c r="H27" s="92">
        <v>88.63232682060390763765541741</v>
      </c>
      <c r="I27" s="92">
        <v>86.14564831261101243339253996</v>
      </c>
      <c r="J27" s="92">
        <v>82.23801065719360568383658970</v>
      </c>
      <c r="K27" s="92">
        <v>77.442273534635879218472468920</v>
      </c>
      <c r="L27" s="92">
        <v>69.449378330373001776198934280</v>
      </c>
      <c r="M27" s="92">
        <v>74.955595026642984014209591470</v>
      </c>
      <c r="N27" s="92">
        <v>79.75133214920071047957371226</v>
      </c>
      <c r="O27" s="92">
        <v>84.01420959147424511545293073</v>
      </c>
      <c r="P27" s="92">
        <v>89.52042628774422735346358792</v>
      </c>
      <c r="Q27" s="92">
        <v>72.291296625222024866785079930</v>
      </c>
      <c r="R27" s="92">
        <v>71.047957371225577264653641210</v>
      </c>
      <c r="S27" s="92">
        <v>58.969804618117229129662522200</v>
      </c>
      <c r="T27" s="92">
        <v>64.476021314387211367673179400</v>
      </c>
      <c r="U27" s="92">
        <v>73.712255772646536412078152750</v>
      </c>
      <c r="V27" s="92">
        <v>68.383658969804618117229129660</v>
      </c>
      <c r="W27" s="92">
        <v>75.310834813499111900532859680</v>
      </c>
      <c r="X27" s="92">
        <v>75.666074600355239786856127890</v>
      </c>
      <c r="Y27" s="92">
        <v>74.600355239786856127886323270</v>
      </c>
      <c r="Z27" s="92">
        <v>76.198934280639431616341030200</v>
      </c>
      <c r="AA27" s="92">
        <v>79.218472468916518650088809950</v>
      </c>
      <c r="AB27" s="92">
        <v>84.54706927175843694493783304</v>
      </c>
      <c r="AC27" s="92">
        <v>84.72468916518650088809946714</v>
      </c>
      <c r="AD27" s="92">
        <v>93.60568383658969804618117229</v>
      </c>
      <c r="AE27" s="92">
        <v>88.63232682060390763765541741</v>
      </c>
      <c r="AF27" s="92">
        <v>90.05328596802841918294849023</v>
      </c>
      <c r="AG27" s="274">
        <v>96.62522202486678507992895204</v>
      </c>
      <c r="AH27" s="344"/>
    </row>
    <row r="28" ht="24.95" customHeight="1">
      <c r="A28" s="23"/>
      <c r="B28" s="40" t="s">
        <v>100</v>
      </c>
      <c r="C28" s="583">
        <v>84.70511186632681959784763523</v>
      </c>
      <c r="D28" s="584">
        <v>97.25761174692291081839775427</v>
      </c>
      <c r="E28" s="584">
        <v>102.43813682678311499272197962</v>
      </c>
      <c r="F28" s="584">
        <v>100.15335541651331125015335542</v>
      </c>
      <c r="G28" s="584">
        <v>100.75161059413027916964924839</v>
      </c>
      <c r="H28" s="584">
        <v>106.84247282443675229246371531</v>
      </c>
      <c r="I28" s="584">
        <v>108.16776007497656982193064668</v>
      </c>
      <c r="J28" s="584">
        <v>101.33189344852411807055435565</v>
      </c>
      <c r="K28" s="584">
        <v>111.52001668056713928273561300</v>
      </c>
      <c r="L28" s="584">
        <v>112.35565372394016895295667674</v>
      </c>
      <c r="M28" s="584">
        <v>113.19833405141462013499928193</v>
      </c>
      <c r="N28" s="584">
        <v>122.53998785179186070054666936</v>
      </c>
      <c r="O28" s="584">
        <v>116.32231404958677685950413223</v>
      </c>
      <c r="P28" s="584">
        <v>108.32130832130832130832130832</v>
      </c>
      <c r="Q28" s="584">
        <v>103.74692874692874692874692875</v>
      </c>
      <c r="R28" s="584">
        <v>103.42992424242424242424242423</v>
      </c>
      <c r="S28" s="584">
        <v>115.62157721796276013143483023</v>
      </c>
      <c r="T28" s="584">
        <v>98.69772101177059854745805159</v>
      </c>
      <c r="U28" s="584">
        <v>105.85797736400146038700255568</v>
      </c>
      <c r="V28" s="584">
        <v>108.56749311294765840220385675</v>
      </c>
      <c r="W28" s="584">
        <v>105.62285591766723842195540309</v>
      </c>
      <c r="X28" s="584">
        <v>123.14874093043107127614169867</v>
      </c>
      <c r="Y28" s="584">
        <v>120.84595959595959595959595959</v>
      </c>
      <c r="Z28" s="584">
        <v>117.31652186197640743095288549</v>
      </c>
      <c r="AA28" s="584">
        <v>103.28169588259274357929066449</v>
      </c>
      <c r="AB28" s="584">
        <v>104.83670741023682200152788388</v>
      </c>
      <c r="AC28" s="584">
        <v>101.04027698367321008830442793</v>
      </c>
      <c r="AD28" s="584">
        <v>103.59381289172560519809096659</v>
      </c>
      <c r="AE28" s="584">
        <v>107.69721260703224631080342502</v>
      </c>
      <c r="AF28" s="584">
        <v>109.36285936285936285936285936</v>
      </c>
      <c r="AG28" s="585">
        <v>98.00440062388591800356506239</v>
      </c>
      <c r="AH28" s="344"/>
    </row>
    <row r="29" ht="24.95" customHeight="1">
      <c r="B29" s="25" t="s">
        <v>70</v>
      </c>
      <c r="R29" s="4"/>
      <c r="S29" s="4"/>
      <c r="T29" s="4"/>
      <c r="U29" s="4"/>
      <c r="V29" s="4"/>
      <c r="W29" s="4"/>
      <c r="X29" s="4"/>
      <c r="Y29" s="4"/>
      <c r="Z29" s="4"/>
      <c r="AA29" s="4"/>
      <c r="AB29" s="4"/>
      <c r="AC29" s="4"/>
      <c r="AD29" s="4"/>
      <c r="AE29" s="4"/>
      <c r="AF29" s="4"/>
      <c r="AG29" s="4"/>
      <c r="AH29" s="4"/>
    </row>
    <row r="30" ht="24.95" customHeight="1">
      <c r="B30" s="37" t="s">
        <v>19</v>
      </c>
      <c r="C30" s="575">
        <v>23.982360922659430122116689280</v>
      </c>
      <c r="D30" s="576">
        <v>118.18181818181818181818181821</v>
      </c>
      <c r="E30" s="576">
        <v>133.69565217391304347826086959</v>
      </c>
      <c r="F30" s="576">
        <v>88.93939393939393939393939393</v>
      </c>
      <c r="G30" s="576">
        <v>48.446490218642117376294591490</v>
      </c>
      <c r="H30" s="576">
        <v>72.055057618437900128040973120</v>
      </c>
      <c r="I30" s="576">
        <v>76.771390374331550802139037420</v>
      </c>
      <c r="J30" s="576">
        <v>79.166666666666666666666666650</v>
      </c>
      <c r="K30" s="576">
        <v>74.076704545454545454545454550</v>
      </c>
      <c r="L30" s="576">
        <v>79.74837662337662337662337663</v>
      </c>
      <c r="M30" s="576">
        <v>85.51617873651771956856702621</v>
      </c>
      <c r="N30" s="576">
        <v>137.86449399656946826758147514</v>
      </c>
      <c r="O30" s="576">
        <v>147.19251336898395721925133693</v>
      </c>
      <c r="P30" s="576">
        <v>166.15087040618955512572533848</v>
      </c>
      <c r="Q30" s="576">
        <v>135.97560975609756097560975607</v>
      </c>
      <c r="R30" s="576">
        <v>75.547138047138047138047138020</v>
      </c>
      <c r="S30" s="576">
        <v>46.590909090909090909090909080</v>
      </c>
      <c r="T30" s="576">
        <v>41.536050156739811912225705340</v>
      </c>
      <c r="U30" s="576">
        <v>67.765151515151515151515151510</v>
      </c>
      <c r="V30" s="576">
        <v>133.59201773835920177383592014</v>
      </c>
      <c r="W30" s="576">
        <v>68.219076005961251862891207170</v>
      </c>
      <c r="X30" s="576">
        <v>50.255681818181818181818181820</v>
      </c>
      <c r="Y30" s="576">
        <v>40.115005476451259583789704260</v>
      </c>
      <c r="Z30" s="576">
        <v>40.631929046563192904656319290</v>
      </c>
      <c r="AA30" s="576">
        <v>27.163198247535596933187294630</v>
      </c>
      <c r="AB30" s="576">
        <v>22.947214076246334310850439890</v>
      </c>
      <c r="AC30" s="576">
        <v>25.490702479338842975206611580</v>
      </c>
      <c r="AD30" s="576">
        <v>30.303030303030303030303030310</v>
      </c>
      <c r="AE30" s="576">
        <v>41.536050156739811912225705320</v>
      </c>
      <c r="AF30" s="576">
        <v>25.787578757875787578757875790</v>
      </c>
      <c r="AG30" s="577">
        <v>50.813692480359147025813692480</v>
      </c>
      <c r="AH30" s="344"/>
    </row>
    <row r="31" ht="24.95" customHeight="1">
      <c r="B31" s="38" t="s">
        <v>35</v>
      </c>
      <c r="C31" s="273">
        <v>21.590909090909090909090909090</v>
      </c>
      <c r="D31" s="92">
        <v>25.671641791044776119402985080</v>
      </c>
      <c r="E31" s="92">
        <v>25.136612021857923497267759550</v>
      </c>
      <c r="F31" s="92">
        <v>10.022271714922048997772828500</v>
      </c>
      <c r="G31" s="92">
        <v>5.3941908713692946058091286200</v>
      </c>
      <c r="H31" s="92">
        <v>3.7422037422037422037422037500</v>
      </c>
      <c r="I31" s="92">
        <v>3.6324786324786324786324786300</v>
      </c>
      <c r="J31" s="92">
        <v>19.948186528497409326424870460</v>
      </c>
      <c r="K31" s="92">
        <v>23.512747875354107648725212460</v>
      </c>
      <c r="L31" s="92">
        <v>24.126984126984126984126984130</v>
      </c>
      <c r="M31" s="92">
        <v>29.447852760736196319018404910</v>
      </c>
      <c r="N31" s="92">
        <v>33.630952380952380952380952400</v>
      </c>
      <c r="O31" s="92">
        <v>38.709677419354838709677419360</v>
      </c>
      <c r="P31" s="92">
        <v>43.589743589743589743589743590</v>
      </c>
      <c r="Q31" s="92">
        <v>32.573289902280130293159609120</v>
      </c>
      <c r="R31" s="92">
        <v>29.870129870129870129870129870</v>
      </c>
      <c r="S31" s="92">
        <v>4.0752351097178683385579937300</v>
      </c>
      <c r="T31" s="92">
        <v>4.3103448275862068965517241500</v>
      </c>
      <c r="U31" s="92">
        <v>14.958448753462603878116343490</v>
      </c>
      <c r="V31" s="92">
        <v>8.146067415730337078651685400</v>
      </c>
      <c r="W31" s="92">
        <v>7.0707070707070707070707070600</v>
      </c>
      <c r="X31" s="92">
        <v>1.670644391408114558472553700</v>
      </c>
      <c r="Y31" s="92">
        <v>-6.0402684563758389261744966400</v>
      </c>
      <c r="Z31" s="92">
        <v>-1.8306636155606407322654462200</v>
      </c>
      <c r="AA31" s="92">
        <v>1.13378684807256235827664400</v>
      </c>
      <c r="AB31" s="92">
        <v>-0.20964360587002096436058700</v>
      </c>
      <c r="AC31" s="92">
        <v>-4.4088176352705410821643286600</v>
      </c>
      <c r="AD31" s="92">
        <v>2.5291828793774319066147859900</v>
      </c>
      <c r="AE31" s="92">
        <v>4.3933054393305439330543933100</v>
      </c>
      <c r="AF31" s="92">
        <v>-0.5882352941176470588235294100</v>
      </c>
      <c r="AG31" s="274">
        <v>23.636363636363636363636363630</v>
      </c>
      <c r="AH31" s="344"/>
    </row>
    <row r="32" ht="24.95" customHeight="1">
      <c r="A32" s="23"/>
      <c r="B32" s="40" t="s">
        <v>100</v>
      </c>
      <c r="C32" s="583">
        <v>1.966801506486260287348305200</v>
      </c>
      <c r="D32" s="584">
        <v>73.612610667242496221118548920</v>
      </c>
      <c r="E32" s="584">
        <v>86.75242073286500854376305302</v>
      </c>
      <c r="F32" s="584">
        <v>71.728315544105017789228315560</v>
      </c>
      <c r="G32" s="584">
        <v>40.848835207451772786169277760</v>
      </c>
      <c r="H32" s="584">
        <v>65.848662754446152227630677490</v>
      </c>
      <c r="I32" s="584">
        <v>70.575279783891063454435194870</v>
      </c>
      <c r="J32" s="584">
        <v>49.370050395968322534197264230</v>
      </c>
      <c r="K32" s="584">
        <v>40.938249322351959966638865730</v>
      </c>
      <c r="L32" s="584">
        <v>44.810073238781678679376889100</v>
      </c>
      <c r="M32" s="584">
        <v>43.313446132949707534011494190</v>
      </c>
      <c r="N32" s="584">
        <v>78.001046732399423915161192960</v>
      </c>
      <c r="O32" s="584">
        <v>78.20855614973262032085561500</v>
      </c>
      <c r="P32" s="584">
        <v>85.35507046145344017684443216</v>
      </c>
      <c r="Q32" s="584">
        <v>77.996344459759093905435368850</v>
      </c>
      <c r="R32" s="584">
        <v>35.171296296296296296296296270</v>
      </c>
      <c r="S32" s="584">
        <v>40.850903614457831325301204810</v>
      </c>
      <c r="T32" s="584">
        <v>35.687453042824943651389932380</v>
      </c>
      <c r="U32" s="584">
        <v>45.935469149324571011317999260</v>
      </c>
      <c r="V32" s="584">
        <v>115.99677484378149566619633133</v>
      </c>
      <c r="W32" s="584">
        <v>57.11026909990720692854933500</v>
      </c>
      <c r="X32" s="584">
        <v>47.786691741357234314980793860</v>
      </c>
      <c r="Y32" s="584">
        <v>49.122398685651697699890470960</v>
      </c>
      <c r="Z32" s="584">
        <v>43.254435881930338693088138750</v>
      </c>
      <c r="AA32" s="584">
        <v>25.737601854626005039317481900</v>
      </c>
      <c r="AB32" s="584">
        <v>23.205506542793070307301806360</v>
      </c>
      <c r="AC32" s="584">
        <v>31.278533620943569485593499340</v>
      </c>
      <c r="AD32" s="584">
        <v>27.088724052670921741130469790</v>
      </c>
      <c r="AE32" s="584">
        <v>35.579623196235731651390555390</v>
      </c>
      <c r="AF32" s="584">
        <v>26.531883957626531883957626540</v>
      </c>
      <c r="AG32" s="585">
        <v>21.981663035584604212055192440</v>
      </c>
      <c r="AH32" s="344"/>
    </row>
    <row r="33" ht="30" customHeight="1">
      <c r="A33" s="8"/>
      <c r="B33" s="25"/>
      <c r="X33" s="804"/>
      <c r="Y33" s="804"/>
      <c r="Z33" s="804"/>
      <c r="AA33" s="804"/>
      <c r="AB33" s="804"/>
      <c r="AC33" s="804"/>
      <c r="AD33" s="804"/>
      <c r="AE33"/>
      <c r="AF33"/>
      <c r="AG33" s="4"/>
      <c r="AH33" s="4"/>
    </row>
    <row r="34" s="35" customFormat="1" ht="20.1" customHeight="1">
      <c r="B34" s="796" t="s">
        <v>9</v>
      </c>
      <c r="C34" s="352" t="s">
        <v>344</v>
      </c>
      <c r="D34" s="353"/>
      <c r="E34" s="353"/>
      <c r="F34" s="353"/>
      <c r="G34" s="353"/>
      <c r="H34" s="353"/>
      <c r="I34" s="353"/>
      <c r="J34" s="353"/>
      <c r="K34" s="353"/>
      <c r="L34" s="353"/>
      <c r="M34" s="353"/>
      <c r="N34" s="353"/>
      <c r="O34" s="353"/>
      <c r="P34" s="353"/>
      <c r="Q34" s="353"/>
      <c r="R34" s="353"/>
      <c r="S34" s="354"/>
      <c r="T34" s="354"/>
      <c r="U34" s="354"/>
      <c r="V34" s="354"/>
      <c r="W34" s="354"/>
      <c r="X34" s="354"/>
      <c r="Y34" s="354"/>
      <c r="Z34" s="354"/>
      <c r="AA34" s="354"/>
      <c r="AB34" s="354"/>
      <c r="AC34" s="354"/>
      <c r="AD34" s="354"/>
      <c r="AE34" s="354"/>
      <c r="AF34" s="354"/>
      <c r="AG34" s="355"/>
      <c r="AH34" s="531"/>
      <c r="AI34" s="237"/>
      <c r="AJ34" s="237"/>
      <c r="AK34" s="237"/>
      <c r="AL34" s="237"/>
      <c r="AM34" s="237"/>
      <c r="AN34" s="237"/>
      <c r="AO34" s="237"/>
      <c r="AP34" s="237"/>
      <c r="AQ34" s="237"/>
      <c r="AR34" s="237"/>
      <c r="AS34" s="237"/>
      <c r="AT34" s="237"/>
      <c r="AU34" s="237"/>
      <c r="AV34" s="237"/>
      <c r="AW34" s="237"/>
    </row>
    <row r="35" s="36" customFormat="1" ht="20.1" customHeight="1">
      <c r="B35" s="983"/>
      <c r="C35" s="356">
        <v>1</v>
      </c>
      <c r="D35" s="357">
        <v>2</v>
      </c>
      <c r="E35" s="357">
        <v>3</v>
      </c>
      <c r="F35" s="357">
        <v>4</v>
      </c>
      <c r="G35" s="357">
        <v>5</v>
      </c>
      <c r="H35" s="357">
        <v>6</v>
      </c>
      <c r="I35" s="357">
        <v>7</v>
      </c>
      <c r="J35" s="357">
        <v>8</v>
      </c>
      <c r="K35" s="357">
        <v>9</v>
      </c>
      <c r="L35" s="357">
        <v>10</v>
      </c>
      <c r="M35" s="357">
        <v>11</v>
      </c>
      <c r="N35" s="357">
        <v>12</v>
      </c>
      <c r="O35" s="357">
        <v>13</v>
      </c>
      <c r="P35" s="357">
        <v>14</v>
      </c>
      <c r="Q35" s="357">
        <v>15</v>
      </c>
      <c r="R35" s="357">
        <v>16</v>
      </c>
      <c r="S35" s="357">
        <v>17</v>
      </c>
      <c r="T35" s="357">
        <v>18</v>
      </c>
      <c r="U35" s="357">
        <v>19</v>
      </c>
      <c r="V35" s="357">
        <v>20</v>
      </c>
      <c r="W35" s="357">
        <v>21</v>
      </c>
      <c r="X35" s="357">
        <v>22</v>
      </c>
      <c r="Y35" s="357">
        <v>23</v>
      </c>
      <c r="Z35" s="357">
        <v>24</v>
      </c>
      <c r="AA35" s="357">
        <v>25</v>
      </c>
      <c r="AB35" s="357">
        <v>26</v>
      </c>
      <c r="AC35" s="357">
        <v>27</v>
      </c>
      <c r="AD35" s="357">
        <v>28</v>
      </c>
      <c r="AE35" s="357">
        <v>29</v>
      </c>
      <c r="AF35" s="357">
        <v>30</v>
      </c>
      <c r="AG35" s="358">
        <v>31</v>
      </c>
      <c r="AH35" s="531"/>
      <c r="AI35" s="237"/>
      <c r="AJ35" s="237"/>
      <c r="AK35" s="237"/>
      <c r="AL35" s="237"/>
      <c r="AM35" s="237"/>
      <c r="AN35" s="237"/>
      <c r="AO35" s="237"/>
      <c r="AP35" s="237"/>
      <c r="AQ35" s="237"/>
      <c r="AR35" s="237"/>
      <c r="AS35" s="237"/>
      <c r="AT35" s="237"/>
      <c r="AU35" s="237"/>
      <c r="AV35" s="237"/>
      <c r="AW35" s="237"/>
    </row>
    <row r="36" ht="24.95" customHeight="1">
      <c r="B36" s="265" t="s">
        <v>19</v>
      </c>
      <c r="C36" s="580">
        <v>197.37647058823529411764705882</v>
      </c>
      <c r="D36" s="581">
        <v>205.80208333333333333333333333</v>
      </c>
      <c r="E36" s="581">
        <v>285.31818181818181818181818182</v>
      </c>
      <c r="F36" s="581">
        <v>356.81034482758620689655172414</v>
      </c>
      <c r="G36" s="581">
        <v>482.76666666666666666666666667</v>
      </c>
      <c r="H36" s="581">
        <v>467.960000000</v>
      </c>
      <c r="I36" s="581">
        <v>376.9512195121951219512195122</v>
      </c>
      <c r="J36" s="581">
        <v>154.53636363636363636363636364</v>
      </c>
      <c r="K36" s="581">
        <v>141.28070175438596491228070175</v>
      </c>
      <c r="L36" s="581">
        <v>136.55339805825242718446601942</v>
      </c>
      <c r="M36" s="581">
        <v>135.26785714285714285714285714</v>
      </c>
      <c r="N36" s="581">
        <v>158.05426356589147286821705426</v>
      </c>
      <c r="O36" s="581">
        <v>167.36434108527131782945736434</v>
      </c>
      <c r="P36" s="581">
        <v>168.429687500</v>
      </c>
      <c r="Q36" s="581">
        <v>130.5959595959595959595959596</v>
      </c>
      <c r="R36" s="581">
        <v>124.92783505154639175257731959</v>
      </c>
      <c r="S36" s="581">
        <v>136.22222222222222222222222222</v>
      </c>
      <c r="T36" s="581">
        <v>131.20238095238095238095238095</v>
      </c>
      <c r="U36" s="581">
        <v>134.44660194174757281553398058</v>
      </c>
      <c r="V36" s="581">
        <v>191.87755102040816326530612245</v>
      </c>
      <c r="W36" s="581">
        <v>207.59047619047619047619047619</v>
      </c>
      <c r="X36" s="581">
        <v>191.27642276422764227642276423</v>
      </c>
      <c r="Y36" s="581">
        <v>188.84033613445378151260504202</v>
      </c>
      <c r="Z36" s="581">
        <v>216.22881355932203389830508475</v>
      </c>
      <c r="AA36" s="581">
        <v>244.10185185185185185185185185</v>
      </c>
      <c r="AB36" s="581">
        <v>285.41880341880341880341880342</v>
      </c>
      <c r="AC36" s="581">
        <v>357.05309734513274336283185841</v>
      </c>
      <c r="AD36" s="581">
        <v>376.820312500</v>
      </c>
      <c r="AE36" s="581">
        <v>345.92063492063492063492063492</v>
      </c>
      <c r="AF36" s="581">
        <v>398.24615384615384615384615385</v>
      </c>
      <c r="AG36" s="582">
        <v>454.024000000</v>
      </c>
      <c r="AH36" s="344"/>
    </row>
    <row r="37" ht="24.95" customHeight="1">
      <c r="B37" s="38" t="s">
        <v>35</v>
      </c>
      <c r="C37" s="278">
        <v>226.77301401869158878504672898</v>
      </c>
      <c r="D37" s="94">
        <v>239.8814489311163895486935867</v>
      </c>
      <c r="E37" s="94">
        <v>325.45454148471615720524017469</v>
      </c>
      <c r="F37" s="94">
        <v>464.99534412955465587044534414</v>
      </c>
      <c r="G37" s="94">
        <v>520.89326771653543307086614175</v>
      </c>
      <c r="H37" s="94">
        <v>489.25336673346693386773547092</v>
      </c>
      <c r="I37" s="94">
        <v>426.94276288659793814432989693</v>
      </c>
      <c r="J37" s="94">
        <v>205.28656587473002159827213822</v>
      </c>
      <c r="K37" s="94">
        <v>166.9358944954128440366972477</v>
      </c>
      <c r="L37" s="94">
        <v>163.89590792838874680306905371</v>
      </c>
      <c r="M37" s="94">
        <v>161.50355450236966824644549764</v>
      </c>
      <c r="N37" s="94">
        <v>170.42251670378619153674832961</v>
      </c>
      <c r="O37" s="94">
        <v>211.34257928118393234672304439</v>
      </c>
      <c r="P37" s="94">
        <v>224.71978174603174603174603175</v>
      </c>
      <c r="Q37" s="94">
        <v>168.96545454545454545454545455</v>
      </c>
      <c r="R37" s="94">
        <v>168.94065</v>
      </c>
      <c r="S37" s="94">
        <v>164.81090361445783132530120482</v>
      </c>
      <c r="T37" s="94">
        <v>173.2230303030303030303030303</v>
      </c>
      <c r="U37" s="94">
        <v>174.5680240963855421686746988</v>
      </c>
      <c r="V37" s="94">
        <v>251.30314285714285714285714286</v>
      </c>
      <c r="W37" s="94">
        <v>266.75698113207547169811320755</v>
      </c>
      <c r="X37" s="94">
        <v>223.7451408450704225352112676</v>
      </c>
      <c r="Y37" s="94">
        <v>219.56054761904761904761904761</v>
      </c>
      <c r="Z37" s="94">
        <v>255.97792540792540792540792539</v>
      </c>
      <c r="AA37" s="94">
        <v>285.59605381165919282511210761</v>
      </c>
      <c r="AB37" s="94">
        <v>379.61762605042016806722689074</v>
      </c>
      <c r="AC37" s="94">
        <v>456.03163522012578616352201258</v>
      </c>
      <c r="AD37" s="94">
        <v>489.75337760910815939278937382</v>
      </c>
      <c r="AE37" s="94">
        <v>527.83745490981963927855711421</v>
      </c>
      <c r="AF37" s="94">
        <v>539.09179487179487179487179488</v>
      </c>
      <c r="AG37" s="279">
        <v>560.4108272058823529411764706</v>
      </c>
      <c r="AH37" s="344"/>
    </row>
    <row r="38" ht="24.95" customHeight="1">
      <c r="A38" s="23"/>
      <c r="B38" s="40" t="s">
        <v>101</v>
      </c>
      <c r="C38" s="583">
        <v>87.03701868687369145869020823</v>
      </c>
      <c r="D38" s="584">
        <v>85.79324672681580275186736969</v>
      </c>
      <c r="E38" s="584">
        <v>87.66759883471492321137473117</v>
      </c>
      <c r="F38" s="584">
        <v>76.734175800300811077250153880</v>
      </c>
      <c r="G38" s="584">
        <v>92.68053487866983596495491152</v>
      </c>
      <c r="H38" s="584">
        <v>95.64778329975866461771142590</v>
      </c>
      <c r="I38" s="584">
        <v>88.29080904512690377596256337</v>
      </c>
      <c r="J38" s="584">
        <v>75.278361727120918297388885630</v>
      </c>
      <c r="K38" s="584">
        <v>84.63170978382252801507251378</v>
      </c>
      <c r="L38" s="584">
        <v>83.31714914927399030500335281</v>
      </c>
      <c r="M38" s="584">
        <v>83.75534368865696951149855946</v>
      </c>
      <c r="N38" s="584">
        <v>92.74259447805705395097479769</v>
      </c>
      <c r="O38" s="584">
        <v>79.191018513405619938063680400</v>
      </c>
      <c r="P38" s="584">
        <v>74.950983928220304705763624310</v>
      </c>
      <c r="Q38" s="584">
        <v>77.291514971083683354077517490</v>
      </c>
      <c r="R38" s="584">
        <v>73.947765118428508326786548760</v>
      </c>
      <c r="S38" s="584">
        <v>82.65364683691491961356548775</v>
      </c>
      <c r="T38" s="584">
        <v>75.741880697306877603429954930</v>
      </c>
      <c r="U38" s="584">
        <v>77.016740401159934089209401220</v>
      </c>
      <c r="V38" s="584">
        <v>76.353024812540411799587683920</v>
      </c>
      <c r="W38" s="584">
        <v>77.820072527996919641636195180</v>
      </c>
      <c r="X38" s="584">
        <v>85.48852593705025053105892463</v>
      </c>
      <c r="Y38" s="584">
        <v>86.00831897272570136613158736</v>
      </c>
      <c r="Z38" s="584">
        <v>84.47166419320754051615290013</v>
      </c>
      <c r="AA38" s="584">
        <v>85.47101705152713884040013077</v>
      </c>
      <c r="AB38" s="584">
        <v>75.185866996832907411104766820</v>
      </c>
      <c r="AC38" s="584">
        <v>78.295686037830193280326968220</v>
      </c>
      <c r="AD38" s="584">
        <v>76.940829757943073466516063560</v>
      </c>
      <c r="AE38" s="584">
        <v>65.535446888613659112061695390</v>
      </c>
      <c r="AF38" s="584">
        <v>73.873532788764389110269979230</v>
      </c>
      <c r="AG38" s="585">
        <v>81.01627912217366533460599037</v>
      </c>
      <c r="AH38" s="344"/>
    </row>
    <row r="39" ht="24.95" customHeight="1">
      <c r="B39" s="25" t="s">
        <v>70</v>
      </c>
      <c r="S39" s="4"/>
      <c r="T39" s="4"/>
      <c r="U39" s="4"/>
      <c r="V39" s="4"/>
      <c r="W39" s="4"/>
      <c r="X39" s="4"/>
      <c r="Y39" s="4"/>
      <c r="Z39" s="4"/>
      <c r="AA39" s="4"/>
      <c r="AB39" s="4"/>
      <c r="AC39" s="4"/>
      <c r="AD39" s="4"/>
      <c r="AE39" s="4"/>
      <c r="AF39" s="4"/>
      <c r="AG39" s="4"/>
      <c r="AH39" s="4"/>
    </row>
    <row r="40" ht="24.95" customHeight="1">
      <c r="B40" s="37" t="s">
        <v>19</v>
      </c>
      <c r="C40" s="575">
        <v>-5.8707130086713310137208844700</v>
      </c>
      <c r="D40" s="576">
        <v>2.889077820408479634151067700</v>
      </c>
      <c r="E40" s="576">
        <v>-16.483382986723743962051311720</v>
      </c>
      <c r="F40" s="576">
        <v>-14.097501445890488669476352430</v>
      </c>
      <c r="G40" s="576">
        <v>12.999812351238975635289818570</v>
      </c>
      <c r="H40" s="576">
        <v>9.131745771062571850878633600</v>
      </c>
      <c r="I40" s="576">
        <v>10.091839225311464556470071850</v>
      </c>
      <c r="J40" s="576">
        <v>-19.991528016379168333607888360</v>
      </c>
      <c r="K40" s="576">
        <v>-15.810382567218791858603678660</v>
      </c>
      <c r="L40" s="576">
        <v>-15.512205377724716359185757510</v>
      </c>
      <c r="M40" s="576">
        <v>-17.562198415157820177962725220</v>
      </c>
      <c r="N40" s="576">
        <v>12.956795698385221979712835430</v>
      </c>
      <c r="O40" s="576">
        <v>-21.091047468347626797611855590</v>
      </c>
      <c r="P40" s="576">
        <v>-21.419542262259281318244987100</v>
      </c>
      <c r="Q40" s="576">
        <v>-24.786706792606497621246883780</v>
      </c>
      <c r="R40" s="576">
        <v>-23.582882954423367074771462870</v>
      </c>
      <c r="S40" s="576">
        <v>-17.315798347664812004720957680</v>
      </c>
      <c r="T40" s="576">
        <v>-18.315391850170725224396327880</v>
      </c>
      <c r="U40" s="576">
        <v>-13.073317710077000334784064280</v>
      </c>
      <c r="V40" s="576">
        <v>-13.07204870898635697372871800</v>
      </c>
      <c r="W40" s="576">
        <v>-9.186610387126738245499002810</v>
      </c>
      <c r="X40" s="576">
        <v>-6.1335184570101129793042501600</v>
      </c>
      <c r="Y40" s="576">
        <v>-9.952040105942411435446291580</v>
      </c>
      <c r="Z40" s="576">
        <v>-5.637239425947808516971703300</v>
      </c>
      <c r="AA40" s="576">
        <v>-16.372420424717448698956933570</v>
      </c>
      <c r="AB40" s="576">
        <v>-12.810574438481415225601272110</v>
      </c>
      <c r="AC40" s="576">
        <v>-15.526743288601781331516282560</v>
      </c>
      <c r="AD40" s="576">
        <v>-13.886045515139973338411731100</v>
      </c>
      <c r="AE40" s="576">
        <v>-8.669897917895004566526780660</v>
      </c>
      <c r="AF40" s="576">
        <v>3.7500620043373274047266154400</v>
      </c>
      <c r="AG40" s="577">
        <v>66.113844347079813903066985860</v>
      </c>
      <c r="AH40" s="344"/>
    </row>
    <row r="41" ht="24.95" customHeight="1">
      <c r="B41" s="38" t="s">
        <v>35</v>
      </c>
      <c r="C41" s="273">
        <v>-0.0095188570712646074974620400</v>
      </c>
      <c r="D41" s="92">
        <v>4.9965361351873820884494049300</v>
      </c>
      <c r="E41" s="92">
        <v>-1.0395795753427219523397776300</v>
      </c>
      <c r="F41" s="92">
        <v>-10.26608262317749464235207400</v>
      </c>
      <c r="G41" s="92">
        <v>-12.208058420353447281537304820</v>
      </c>
      <c r="H41" s="92">
        <v>-20.762261534683968691838101490</v>
      </c>
      <c r="I41" s="92">
        <v>-3.7935409100172908202823949500</v>
      </c>
      <c r="J41" s="92">
        <v>-29.318845151986684914584711870</v>
      </c>
      <c r="K41" s="92">
        <v>-1.1404961785782259069152760200</v>
      </c>
      <c r="L41" s="92">
        <v>0.1281993297709363568137922400</v>
      </c>
      <c r="M41" s="92">
        <v>-2.2813228382011654038298326200</v>
      </c>
      <c r="N41" s="92">
        <v>5.2767770683063253366313263200</v>
      </c>
      <c r="O41" s="92">
        <v>-0.1011500776693449985333427400</v>
      </c>
      <c r="P41" s="92">
        <v>6.5796167170880459105599210100</v>
      </c>
      <c r="Q41" s="92">
        <v>1.5413220932217600711939853800</v>
      </c>
      <c r="R41" s="92">
        <v>-2.7271462525428779414849248100</v>
      </c>
      <c r="S41" s="92">
        <v>1.5554316465699613377527057200</v>
      </c>
      <c r="T41" s="92">
        <v>6.7896306741181419076167852700</v>
      </c>
      <c r="U41" s="92">
        <v>-2.090760677315896999411997800</v>
      </c>
      <c r="V41" s="92">
        <v>-0.8106001647730771638250364400</v>
      </c>
      <c r="W41" s="92">
        <v>-4.2361913337694851741428888900</v>
      </c>
      <c r="X41" s="92">
        <v>-12.556453780419526366102548180</v>
      </c>
      <c r="Y41" s="92">
        <v>-14.103122409007199169204388470</v>
      </c>
      <c r="Z41" s="92">
        <v>-10.393499793760869535325443230</v>
      </c>
      <c r="AA41" s="92">
        <v>-14.765568351466545045065086540</v>
      </c>
      <c r="AB41" s="92">
        <v>-6.3955086898297489383197663900</v>
      </c>
      <c r="AC41" s="92">
        <v>-17.502194236748200227395763300</v>
      </c>
      <c r="AD41" s="92">
        <v>-11.316854646560623122440902310</v>
      </c>
      <c r="AE41" s="92">
        <v>-6.0848556858843639117757564200</v>
      </c>
      <c r="AF41" s="92">
        <v>-8.899159676759783640657391800</v>
      </c>
      <c r="AG41" s="274">
        <v>45.996061807564094988041212390</v>
      </c>
      <c r="AH41" s="344"/>
    </row>
    <row r="42" ht="24.95" customHeight="1">
      <c r="A42" s="23"/>
      <c r="B42" s="40" t="s">
        <v>101</v>
      </c>
      <c r="C42" s="583">
        <v>-5.8617521234065652953457178500</v>
      </c>
      <c r="D42" s="584">
        <v>-2.0071693718214310674513771500</v>
      </c>
      <c r="E42" s="584">
        <v>-15.606040622209197063256017620</v>
      </c>
      <c r="F42" s="584">
        <v>-4.2697554444476045648517045100</v>
      </c>
      <c r="G42" s="584">
        <v>28.713194306932320748370331080</v>
      </c>
      <c r="H42" s="584">
        <v>37.726981971894307859662049350</v>
      </c>
      <c r="I42" s="584">
        <v>14.432898026463735370817880470</v>
      </c>
      <c r="J42" s="584">
        <v>13.196328152340151020690999250</v>
      </c>
      <c r="K42" s="584">
        <v>-14.839126054223389588735313010</v>
      </c>
      <c r="L42" s="584">
        <v>-15.620379485687324730130025170</v>
      </c>
      <c r="M42" s="584">
        <v>-15.637620177415180895766294700</v>
      </c>
      <c r="N42" s="584">
        <v>7.2950738462442669270910487700</v>
      </c>
      <c r="O42" s="584">
        <v>-21.011150185410046787069741230</v>
      </c>
      <c r="P42" s="584">
        <v>-26.270650844682749127828888360</v>
      </c>
      <c r="Q42" s="584">
        <v>-25.928388899306783894740905590</v>
      </c>
      <c r="R42" s="584">
        <v>-21.440449106208826102383805110</v>
      </c>
      <c r="S42" s="584">
        <v>-18.58219662726641551435295800</v>
      </c>
      <c r="T42" s="584">
        <v>-23.508857897355193655657626310</v>
      </c>
      <c r="U42" s="584">
        <v>-11.217079316248563182960599300</v>
      </c>
      <c r="V42" s="584">
        <v>-12.361652116639433639862310340</v>
      </c>
      <c r="W42" s="584">
        <v>-5.1694049373194306809724972500</v>
      </c>
      <c r="X42" s="584">
        <v>7.3452365567159275151436376500</v>
      </c>
      <c r="Y42" s="584">
        <v>4.8326346888074459708871236600</v>
      </c>
      <c r="Z42" s="584">
        <v>5.3079412284443753335239020900</v>
      </c>
      <c r="AA42" s="584">
        <v>-1.8852147449950775583348525200</v>
      </c>
      <c r="AB42" s="584">
        <v>-6.8533738700577297603464928500</v>
      </c>
      <c r="AC42" s="584">
        <v>2.3945496851340169931125660400</v>
      </c>
      <c r="AD42" s="584">
        <v>-2.8970452709362658062170632600</v>
      </c>
      <c r="AE42" s="584">
        <v>-2.7525296914462639869320287800</v>
      </c>
      <c r="AF42" s="584">
        <v>13.884857303418572492446644560</v>
      </c>
      <c r="AG42" s="585">
        <v>13.779674801113992257033834650</v>
      </c>
      <c r="AH42" s="344"/>
    </row>
    <row r="43" ht="30" customHeight="1">
      <c r="A43" s="8"/>
      <c r="B43" s="25"/>
      <c r="X43" s="804"/>
      <c r="Y43" s="804"/>
      <c r="Z43" s="804"/>
      <c r="AA43" s="804"/>
      <c r="AB43" s="804"/>
      <c r="AC43" s="804"/>
      <c r="AD43" s="804"/>
      <c r="AE43"/>
      <c r="AF43"/>
      <c r="AG43" s="4"/>
      <c r="AH43" s="4"/>
    </row>
    <row r="44" s="35" customFormat="1" ht="20.1" customHeight="1">
      <c r="B44" s="796" t="s">
        <v>10</v>
      </c>
      <c r="C44" s="352" t="s">
        <v>344</v>
      </c>
      <c r="D44" s="353"/>
      <c r="E44" s="353"/>
      <c r="F44" s="353"/>
      <c r="G44" s="353"/>
      <c r="H44" s="353"/>
      <c r="I44" s="353"/>
      <c r="J44" s="353"/>
      <c r="K44" s="353"/>
      <c r="L44" s="353"/>
      <c r="M44" s="353"/>
      <c r="N44" s="353"/>
      <c r="O44" s="353"/>
      <c r="P44" s="353"/>
      <c r="Q44" s="353"/>
      <c r="R44" s="353"/>
      <c r="S44" s="354"/>
      <c r="T44" s="354"/>
      <c r="U44" s="354"/>
      <c r="V44" s="354"/>
      <c r="W44" s="354"/>
      <c r="X44" s="354"/>
      <c r="Y44" s="354"/>
      <c r="Z44" s="354"/>
      <c r="AA44" s="354"/>
      <c r="AB44" s="354"/>
      <c r="AC44" s="354"/>
      <c r="AD44" s="354"/>
      <c r="AE44" s="354"/>
      <c r="AF44" s="354"/>
      <c r="AG44" s="355"/>
      <c r="AH44" s="531"/>
      <c r="AI44" s="237"/>
      <c r="AJ44" s="237"/>
      <c r="AK44" s="237"/>
      <c r="AL44" s="237"/>
      <c r="AM44" s="237"/>
      <c r="AN44" s="237"/>
      <c r="AO44" s="237"/>
      <c r="AP44" s="237"/>
      <c r="AQ44" s="237"/>
      <c r="AR44" s="237"/>
      <c r="AS44" s="237"/>
      <c r="AT44" s="237"/>
      <c r="AU44" s="237"/>
      <c r="AV44" s="237"/>
      <c r="AW44" s="237"/>
    </row>
    <row r="45" s="36" customFormat="1" ht="20.1" customHeight="1">
      <c r="B45" s="983"/>
      <c r="C45" s="356">
        <v>1</v>
      </c>
      <c r="D45" s="357">
        <v>2</v>
      </c>
      <c r="E45" s="357">
        <v>3</v>
      </c>
      <c r="F45" s="357">
        <v>4</v>
      </c>
      <c r="G45" s="357">
        <v>5</v>
      </c>
      <c r="H45" s="357">
        <v>6</v>
      </c>
      <c r="I45" s="357">
        <v>7</v>
      </c>
      <c r="J45" s="357">
        <v>8</v>
      </c>
      <c r="K45" s="357">
        <v>9</v>
      </c>
      <c r="L45" s="357">
        <v>10</v>
      </c>
      <c r="M45" s="357">
        <v>11</v>
      </c>
      <c r="N45" s="357">
        <v>12</v>
      </c>
      <c r="O45" s="357">
        <v>13</v>
      </c>
      <c r="P45" s="357">
        <v>14</v>
      </c>
      <c r="Q45" s="357">
        <v>15</v>
      </c>
      <c r="R45" s="357">
        <v>16</v>
      </c>
      <c r="S45" s="357">
        <v>17</v>
      </c>
      <c r="T45" s="357">
        <v>18</v>
      </c>
      <c r="U45" s="357">
        <v>19</v>
      </c>
      <c r="V45" s="357">
        <v>20</v>
      </c>
      <c r="W45" s="357">
        <v>21</v>
      </c>
      <c r="X45" s="357">
        <v>22</v>
      </c>
      <c r="Y45" s="357">
        <v>23</v>
      </c>
      <c r="Z45" s="357">
        <v>24</v>
      </c>
      <c r="AA45" s="357">
        <v>25</v>
      </c>
      <c r="AB45" s="357">
        <v>26</v>
      </c>
      <c r="AC45" s="357">
        <v>27</v>
      </c>
      <c r="AD45" s="357">
        <v>28</v>
      </c>
      <c r="AE45" s="357">
        <v>29</v>
      </c>
      <c r="AF45" s="357">
        <v>30</v>
      </c>
      <c r="AG45" s="358">
        <v>31</v>
      </c>
      <c r="AH45" s="531"/>
      <c r="AI45" s="237"/>
      <c r="AJ45" s="237"/>
      <c r="AK45" s="237"/>
      <c r="AL45" s="237"/>
      <c r="AM45" s="237"/>
      <c r="AN45" s="237"/>
      <c r="AO45" s="237"/>
      <c r="AP45" s="237"/>
      <c r="AQ45" s="237"/>
      <c r="AR45" s="237"/>
      <c r="AS45" s="237"/>
      <c r="AT45" s="237"/>
      <c r="AU45" s="237"/>
      <c r="AV45" s="237"/>
      <c r="AW45" s="237"/>
    </row>
    <row r="46" ht="24.95" customHeight="1">
      <c r="B46" s="265" t="s">
        <v>19</v>
      </c>
      <c r="C46" s="580">
        <v>127.09848484848484848484848485</v>
      </c>
      <c r="D46" s="581">
        <v>149.67424242424242424242424242</v>
      </c>
      <c r="E46" s="581">
        <v>237.76515151515151515151515152</v>
      </c>
      <c r="F46" s="581">
        <v>313.56060606060606060606060606</v>
      </c>
      <c r="G46" s="581">
        <v>438.87878787878787878787878788</v>
      </c>
      <c r="H46" s="581">
        <v>443.14393939393939393939393939</v>
      </c>
      <c r="I46" s="581">
        <v>351.250000000</v>
      </c>
      <c r="J46" s="581">
        <v>128.78030303030303030303030303</v>
      </c>
      <c r="K46" s="581">
        <v>122.01515151515151515151515152</v>
      </c>
      <c r="L46" s="581">
        <v>106.5530303030303030303030303</v>
      </c>
      <c r="M46" s="581">
        <v>114.77272727272727272727272727</v>
      </c>
      <c r="N46" s="581">
        <v>154.46212121212121212121212121</v>
      </c>
      <c r="O46" s="581">
        <v>163.56060606060606060606060606</v>
      </c>
      <c r="P46" s="581">
        <v>163.32575757575757575757575758</v>
      </c>
      <c r="Q46" s="581">
        <v>97.9469696969696969696969697</v>
      </c>
      <c r="R46" s="581">
        <v>91.8030303030303030303030303</v>
      </c>
      <c r="S46" s="581">
        <v>92.87878787878787878787878788</v>
      </c>
      <c r="T46" s="581">
        <v>83.49242424242424242424242424</v>
      </c>
      <c r="U46" s="581">
        <v>104.90909090909090909090909091</v>
      </c>
      <c r="V46" s="581">
        <v>142.45454545454545454545454545</v>
      </c>
      <c r="W46" s="581">
        <v>165.12878787878787878787878788</v>
      </c>
      <c r="X46" s="581">
        <v>178.23484848484848484848484848</v>
      </c>
      <c r="Y46" s="581">
        <v>170.24242424242424242424242424</v>
      </c>
      <c r="Z46" s="581">
        <v>193.29545454545454545454545455</v>
      </c>
      <c r="AA46" s="581">
        <v>199.71969696969696969696969697</v>
      </c>
      <c r="AB46" s="581">
        <v>252.98484848484848484848484848</v>
      </c>
      <c r="AC46" s="581">
        <v>305.65909090909090909090909091</v>
      </c>
      <c r="AD46" s="581">
        <v>365.40151515151515151515151515</v>
      </c>
      <c r="AE46" s="581">
        <v>330.1969696969696969696969697</v>
      </c>
      <c r="AF46" s="581">
        <v>392.21212121212121212121212121</v>
      </c>
      <c r="AG46" s="582">
        <v>429.9469696969696969696969697</v>
      </c>
      <c r="AH46" s="344"/>
    </row>
    <row r="47" ht="24.95" customHeight="1">
      <c r="B47" s="38" t="s">
        <v>35</v>
      </c>
      <c r="C47" s="278">
        <v>172.3958259325044404973357016</v>
      </c>
      <c r="D47" s="94">
        <v>179.37849023090586145648312611</v>
      </c>
      <c r="E47" s="94">
        <v>264.75698046181172291296625222</v>
      </c>
      <c r="F47" s="94">
        <v>408.00657193605683836589698046</v>
      </c>
      <c r="G47" s="94">
        <v>470.00671403197158081705150977</v>
      </c>
      <c r="H47" s="94">
        <v>433.63664298401420959147424512</v>
      </c>
      <c r="I47" s="94">
        <v>367.79261101243339253996447602</v>
      </c>
      <c r="J47" s="94">
        <v>168.82358792184724689165186501</v>
      </c>
      <c r="K47" s="94">
        <v>129.27895204262877442273534636</v>
      </c>
      <c r="L47" s="94">
        <v>113.82468916518650088809946714</v>
      </c>
      <c r="M47" s="94">
        <v>121.05595026642984014209591474</v>
      </c>
      <c r="N47" s="94">
        <v>135.91422735346358792184724689</v>
      </c>
      <c r="O47" s="94">
        <v>177.55779751332149200710479574</v>
      </c>
      <c r="P47" s="94">
        <v>201.17010657193605683836589698</v>
      </c>
      <c r="Q47" s="94">
        <v>122.14731793960923623445825933</v>
      </c>
      <c r="R47" s="94">
        <v>120.02888099467140319715808171</v>
      </c>
      <c r="S47" s="94">
        <v>97.18866785079928952042628774</v>
      </c>
      <c r="T47" s="94">
        <v>111.68731793960923623445825933</v>
      </c>
      <c r="U47" s="94">
        <v>128.67802841918294849023090586</v>
      </c>
      <c r="V47" s="94">
        <v>171.85028419182948490230905861</v>
      </c>
      <c r="W47" s="94">
        <v>200.89690941385435168738898757</v>
      </c>
      <c r="X47" s="94">
        <v>169.29916518650088809946714032</v>
      </c>
      <c r="Y47" s="94">
        <v>163.79294849023090586145648313</v>
      </c>
      <c r="Z47" s="94">
        <v>195.05245115452930728241563055</v>
      </c>
      <c r="AA47" s="94">
        <v>226.24483126110124333925399645</v>
      </c>
      <c r="AB47" s="94">
        <v>320.95557726465364120781527531</v>
      </c>
      <c r="AC47" s="94">
        <v>386.37138543516873889875666075</v>
      </c>
      <c r="AD47" s="94">
        <v>458.43699822380106571936056838</v>
      </c>
      <c r="AE47" s="94">
        <v>467.83461811722912966252220249</v>
      </c>
      <c r="AF47" s="94">
        <v>485.46987566607460035523978686</v>
      </c>
      <c r="AG47" s="279">
        <v>541.4982060390763765541740675</v>
      </c>
      <c r="AH47" s="344"/>
    </row>
    <row r="48" ht="24.95" customHeight="1">
      <c r="A48" s="23"/>
      <c r="B48" s="40" t="s">
        <v>102</v>
      </c>
      <c r="C48" s="583">
        <v>73.724804043832138642658239790</v>
      </c>
      <c r="D48" s="584">
        <v>83.44046280664616186448081043</v>
      </c>
      <c r="E48" s="584">
        <v>89.80505484706059273654289238</v>
      </c>
      <c r="F48" s="584">
        <v>76.851851815207418872424442550</v>
      </c>
      <c r="G48" s="584">
        <v>93.37713159751452692961634786</v>
      </c>
      <c r="H48" s="584">
        <v>102.19245687922080558801605631</v>
      </c>
      <c r="I48" s="584">
        <v>95.50219049618858106188115513</v>
      </c>
      <c r="J48" s="584">
        <v>76.280989295120728944258356020</v>
      </c>
      <c r="K48" s="584">
        <v>94.38129686796805485584139699</v>
      </c>
      <c r="L48" s="584">
        <v>93.61152759081704688438424060</v>
      </c>
      <c r="M48" s="584">
        <v>94.80965373459632826219038428</v>
      </c>
      <c r="N48" s="584">
        <v>113.64676400684770293071213187</v>
      </c>
      <c r="O48" s="584">
        <v>92.11682525423009096101209104</v>
      </c>
      <c r="P48" s="584">
        <v>81.18788639074176344270306972</v>
      </c>
      <c r="Q48" s="584">
        <v>80.18757296447195404486297730</v>
      </c>
      <c r="R48" s="584">
        <v>76.484117440956425534737504050</v>
      </c>
      <c r="S48" s="584">
        <v>95.56545010100581820051486091</v>
      </c>
      <c r="T48" s="584">
        <v>74.755510099696069280019397030</v>
      </c>
      <c r="U48" s="584">
        <v>81.52836362035165056405921810</v>
      </c>
      <c r="V48" s="584">
        <v>82.89456495488202834770662874</v>
      </c>
      <c r="W48" s="584">
        <v>82.19578308127033134318402798</v>
      </c>
      <c r="X48" s="584">
        <v>105.27804333146238439012127385</v>
      </c>
      <c r="Y48" s="584">
        <v>103.93757839494415249687442204</v>
      </c>
      <c r="Z48" s="584">
        <v>99.09921839039962115296499554</v>
      </c>
      <c r="AA48" s="584">
        <v>88.27591589891724673956532055</v>
      </c>
      <c r="AB48" s="584">
        <v>78.822387397319525784264102600</v>
      </c>
      <c r="AC48" s="584">
        <v>79.110178038890779910760456630</v>
      </c>
      <c r="AD48" s="584">
        <v>79.70593921678468239737527463</v>
      </c>
      <c r="AE48" s="584">
        <v>70.579849568598951692649428360</v>
      </c>
      <c r="AF48" s="584">
        <v>80.79020777015219710388888560</v>
      </c>
      <c r="AG48" s="585">
        <v>79.39951876146072440289238765</v>
      </c>
      <c r="AH48" s="344"/>
    </row>
    <row r="49" ht="24.95" customHeight="1">
      <c r="B49" s="25" t="s">
        <v>70</v>
      </c>
      <c r="S49" s="4"/>
      <c r="T49" s="4"/>
      <c r="U49" s="4"/>
      <c r="V49" s="4"/>
      <c r="W49" s="4"/>
      <c r="X49" s="4"/>
      <c r="Y49" s="4"/>
      <c r="Z49" s="4"/>
      <c r="AA49" s="4"/>
      <c r="AB49" s="4"/>
      <c r="AC49" s="4"/>
      <c r="AD49" s="4"/>
      <c r="AE49" s="4"/>
      <c r="AF49" s="4"/>
      <c r="AG49" s="4"/>
      <c r="AH49" s="4"/>
    </row>
    <row r="50" ht="24.95" customHeight="1">
      <c r="B50" s="37" t="s">
        <v>19</v>
      </c>
      <c r="C50" s="575">
        <v>16.703712331515022097981739240</v>
      </c>
      <c r="D50" s="576">
        <v>124.48526069907304647451142044</v>
      </c>
      <c r="E50" s="576">
        <v>95.17470280276516356694530414</v>
      </c>
      <c r="F50" s="576">
        <v>62.303660146931152468428770490</v>
      </c>
      <c r="G50" s="576">
        <v>67.744255389065913198531491320</v>
      </c>
      <c r="H50" s="576">
        <v>87.76668806640887442332671434</v>
      </c>
      <c r="I50" s="576">
        <v>94.61087488725679680453549801</v>
      </c>
      <c r="J50" s="576">
        <v>43.348512303987323402285866690</v>
      </c>
      <c r="K50" s="576">
        <v>46.554511596411037751819874740</v>
      </c>
      <c r="L50" s="576">
        <v>51.865439278432317875473327900</v>
      </c>
      <c r="M50" s="576">
        <v>52.935459334591655632870383410</v>
      </c>
      <c r="N50" s="576">
        <v>168.68411052270275571246445033</v>
      </c>
      <c r="O50" s="576">
        <v>95.05702303612999739467336769</v>
      </c>
      <c r="P50" s="576">
        <v>109.14257223816485281643113687</v>
      </c>
      <c r="Q50" s="576">
        <v>77.485027263788325735228390100</v>
      </c>
      <c r="R50" s="576">
        <v>34.148061951641471351484944590</v>
      </c>
      <c r="S50" s="576">
        <v>21.207522876718627856715868860</v>
      </c>
      <c r="T50" s="576">
        <v>15.613167961278738436316796120</v>
      </c>
      <c r="U50" s="576">
        <v>45.832680250783699059561128530</v>
      </c>
      <c r="V50" s="576">
        <v>103.05675539929683576092415871</v>
      </c>
      <c r="W50" s="576">
        <v>52.765444896468992854535023220</v>
      </c>
      <c r="X50" s="576">
        <v>41.039721841157247855812449110</v>
      </c>
      <c r="Y50" s="576">
        <v>26.170703936991424064847022450</v>
      </c>
      <c r="Z50" s="576">
        <v>32.704170496879384585611301960</v>
      </c>
      <c r="AA50" s="576">
        <v>6.3435048049321380728488500800</v>
      </c>
      <c r="AB50" s="576">
        <v>7.1969696969696969696969696900</v>
      </c>
      <c r="AC50" s="576">
        <v>6.006083254308869966467557600</v>
      </c>
      <c r="AD50" s="576">
        <v>12.209092207544883225705926140</v>
      </c>
      <c r="AE50" s="576">
        <v>29.265019091129797611953475030</v>
      </c>
      <c r="AF50" s="576">
        <v>30.504690955050778621157016270</v>
      </c>
      <c r="AG50" s="577">
        <v>150.52242238090740733136505303</v>
      </c>
      <c r="AH50" s="344"/>
    </row>
    <row r="51" ht="24.95" customHeight="1">
      <c r="B51" s="38" t="s">
        <v>35</v>
      </c>
      <c r="C51" s="273">
        <v>21.579335026061075988611040480</v>
      </c>
      <c r="D51" s="92">
        <v>31.950870784817575699215520830</v>
      </c>
      <c r="E51" s="92">
        <v>23.835717362002823349257873880</v>
      </c>
      <c r="F51" s="92">
        <v>-1.2727056032286912100711014700</v>
      </c>
      <c r="G51" s="92">
        <v>-7.4723935218662888361430515600</v>
      </c>
      <c r="H51" s="92">
        <v>-17.797023920597298081553456640</v>
      </c>
      <c r="I51" s="92">
        <v>-0.2988618405093718970875246800</v>
      </c>
      <c r="J51" s="92">
        <v>-15.219236542408899262830884960</v>
      </c>
      <c r="K51" s="92">
        <v>22.104089705778735140467251150</v>
      </c>
      <c r="L51" s="92">
        <v>24.286114088699797192108548470</v>
      </c>
      <c r="M51" s="92">
        <v>26.494729332144503679704940590</v>
      </c>
      <c r="N51" s="92">
        <v>40.682359832349821655200790260</v>
      </c>
      <c r="O51" s="92">
        <v>38.569372472910263389131169760</v>
      </c>
      <c r="P51" s="92">
        <v>53.037398362998219769009117350</v>
      </c>
      <c r="Q51" s="92">
        <v>34.616671309254906674188768880</v>
      </c>
      <c r="R51" s="92">
        <v>26.328381490204054621448149600</v>
      </c>
      <c r="S51" s="92">
        <v>5.6940542528565114863131608100</v>
      </c>
      <c r="T51" s="92">
        <v>11.392631996278406645014060500</v>
      </c>
      <c r="U51" s="92">
        <v>12.554942711672860790149642420</v>
      </c>
      <c r="V51" s="92">
        <v>7.2694352150628238537285420600</v>
      </c>
      <c r="W51" s="92">
        <v>2.5349870567720663792005432100</v>
      </c>
      <c r="X51" s="92">
        <v>-11.095583079853742797039822260</v>
      </c>
      <c r="Y51" s="92">
        <v>-19.291524411147703917373250910</v>
      </c>
      <c r="Z51" s="92">
        <v>-12.033893390213759795548318410</v>
      </c>
      <c r="AA51" s="92">
        <v>-13.799191575406075034238160080</v>
      </c>
      <c r="AB51" s="92">
        <v>-6.5917445206686802822645886800</v>
      </c>
      <c r="AC51" s="92">
        <v>-21.139372045949682381698956100</v>
      </c>
      <c r="AD51" s="92">
        <v>-9.073895717388031878455944580</v>
      </c>
      <c r="AE51" s="92">
        <v>-1.9588765423771916150127666300</v>
      </c>
      <c r="AF51" s="92">
        <v>-9.435046972778843736888818910</v>
      </c>
      <c r="AG51" s="274">
        <v>80.50422187117015380339640804</v>
      </c>
      <c r="AH51" s="344"/>
    </row>
    <row r="52" ht="24.95" customHeight="1">
      <c r="A52" s="23"/>
      <c r="B52" s="40" t="s">
        <v>102</v>
      </c>
      <c r="C52" s="583">
        <v>-4.0102396459899556854480677300</v>
      </c>
      <c r="D52" s="584">
        <v>70.127911520310018185638291460</v>
      </c>
      <c r="E52" s="584">
        <v>57.607762090335064626266944530</v>
      </c>
      <c r="F52" s="584">
        <v>64.395936441502431791577217800</v>
      </c>
      <c r="G52" s="584">
        <v>81.29103493961830141198070109</v>
      </c>
      <c r="H52" s="584">
        <v>128.41835785244384170560953583</v>
      </c>
      <c r="I52" s="584">
        <v>95.19423597345527172397024387</v>
      </c>
      <c r="J52" s="584">
        <v>69.081412407536161504808243860</v>
      </c>
      <c r="K52" s="584">
        <v>20.024244846792510454117755990</v>
      </c>
      <c r="L52" s="584">
        <v>22.190190265382234833915334610</v>
      </c>
      <c r="M52" s="584">
        <v>20.902633763514527774002096810</v>
      </c>
      <c r="N52" s="584">
        <v>90.98635453861572958449392010</v>
      </c>
      <c r="O52" s="584">
        <v>40.764888773861507530529458460</v>
      </c>
      <c r="P52" s="584">
        <v>36.661087077609317173397020410</v>
      </c>
      <c r="Q52" s="584">
        <v>31.844760041683051361085392050</v>
      </c>
      <c r="R52" s="584">
        <v>6.1899633076861529763287056300</v>
      </c>
      <c r="S52" s="584">
        <v>14.67771175353777844909848800</v>
      </c>
      <c r="T52" s="584">
        <v>3.7888825224466718691828150800</v>
      </c>
      <c r="U52" s="584">
        <v>29.565771824305381555515671380</v>
      </c>
      <c r="V52" s="584">
        <v>89.29600495443226867339073318</v>
      </c>
      <c r="W52" s="584">
        <v>48.988603092020759908702543080</v>
      </c>
      <c r="X52" s="584">
        <v>58.641973849104484450332225710</v>
      </c>
      <c r="Y52" s="584">
        <v>56.328939453316240521673803690</v>
      </c>
      <c r="Z52" s="584">
        <v>50.858297145682731920056712890</v>
      </c>
      <c r="AA52" s="584">
        <v>23.367178044459391487814275070</v>
      </c>
      <c r="AB52" s="584">
        <v>14.761772550917023415029618630</v>
      </c>
      <c r="AC52" s="584">
        <v>34.422063334412428366099592210</v>
      </c>
      <c r="AD52" s="584">
        <v>23.406906182609778227300929650</v>
      </c>
      <c r="AE52" s="584">
        <v>31.847753812208376911392002450</v>
      </c>
      <c r="AF52" s="584">
        <v>44.100655488470152482134073910</v>
      </c>
      <c r="AG52" s="585">
        <v>38.790339518878837232561016080</v>
      </c>
      <c r="AH52" s="344"/>
    </row>
    <row r="53" ht="16.5" customHeight="1">
      <c r="B53" s="99"/>
      <c r="C53" s="100"/>
      <c r="D53" s="100"/>
      <c r="E53" s="100"/>
      <c r="F53" s="100"/>
      <c r="G53" s="100"/>
      <c r="H53" s="100"/>
      <c r="I53" s="100"/>
      <c r="J53" s="100"/>
      <c r="K53" s="100"/>
      <c r="L53" s="100"/>
      <c r="M53" s="100"/>
      <c r="N53" s="100"/>
      <c r="O53" s="100"/>
      <c r="P53" s="100"/>
      <c r="Q53" s="100"/>
      <c r="R53" s="100"/>
      <c r="S53" s="100"/>
      <c r="T53" s="100"/>
      <c r="U53" s="100"/>
      <c r="V53" s="100"/>
      <c r="W53" s="100"/>
      <c r="X53" s="100"/>
      <c r="Y53" s="100"/>
      <c r="Z53" s="100"/>
      <c r="AA53" s="100"/>
      <c r="AB53" s="100"/>
      <c r="AC53" s="100"/>
      <c r="AD53" s="100"/>
      <c r="AE53" s="100"/>
      <c r="AF53" s="100"/>
      <c r="AG53" s="100"/>
      <c r="AH53" s="4"/>
    </row>
    <row r="54" ht="0" hidden="1" customHeight="1">
      <c r="B54" s="224" t="s">
        <v>92</v>
      </c>
      <c r="C54" s="359"/>
      <c r="D54" s="360"/>
      <c r="E54" s="360"/>
      <c r="F54" s="360"/>
      <c r="G54" s="360"/>
      <c r="H54" s="360"/>
      <c r="I54" s="360"/>
      <c r="J54" s="360"/>
      <c r="K54" s="360"/>
      <c r="L54" s="360"/>
      <c r="M54" s="360"/>
      <c r="N54" s="360"/>
      <c r="O54" s="360"/>
      <c r="P54" s="360"/>
      <c r="Q54" s="360"/>
      <c r="R54" s="360"/>
      <c r="S54" s="360"/>
      <c r="T54" s="360"/>
      <c r="U54" s="360"/>
      <c r="V54" s="360"/>
      <c r="W54" s="360"/>
      <c r="X54" s="360"/>
      <c r="Y54" s="360"/>
      <c r="Z54" s="360"/>
      <c r="AA54" s="360"/>
      <c r="AB54" s="360"/>
      <c r="AC54" s="360"/>
      <c r="AD54" s="360"/>
      <c r="AE54" s="360"/>
      <c r="AF54" s="360"/>
      <c r="AG54" s="361"/>
      <c r="AH54" s="534"/>
    </row>
    <row r="55" ht="0" hidden="1" customHeight="1">
      <c r="B55" s="99"/>
      <c r="C55" s="100"/>
      <c r="D55" s="100"/>
      <c r="E55" s="100"/>
      <c r="F55" s="100"/>
      <c r="G55" s="100"/>
      <c r="H55" s="100"/>
      <c r="I55" s="100"/>
      <c r="J55" s="100"/>
      <c r="K55" s="100"/>
      <c r="L55" s="100"/>
      <c r="M55" s="100"/>
      <c r="N55" s="100"/>
      <c r="O55" s="100"/>
      <c r="P55" s="100"/>
      <c r="Q55" s="100"/>
      <c r="R55" s="100"/>
      <c r="S55" s="100"/>
      <c r="T55" s="100"/>
      <c r="U55" s="100"/>
      <c r="V55" s="100"/>
      <c r="W55" s="100"/>
      <c r="X55" s="100"/>
      <c r="Y55" s="100"/>
      <c r="Z55" s="100"/>
      <c r="AA55" s="100"/>
      <c r="AB55" s="100"/>
      <c r="AC55" s="100"/>
      <c r="AD55" s="100"/>
      <c r="AE55" s="100"/>
      <c r="AF55" s="100"/>
      <c r="AG55" s="100"/>
      <c r="AH55" s="4"/>
    </row>
    <row r="56" ht="24" customHeight="1">
      <c r="B56" s="828" t="s">
        <v>138</v>
      </c>
      <c r="C56" s="828"/>
      <c r="D56" s="828"/>
      <c r="E56" s="828"/>
      <c r="F56" s="828"/>
      <c r="G56" s="828"/>
      <c r="H56" s="828"/>
      <c r="I56" s="828"/>
      <c r="J56" s="828"/>
      <c r="K56" s="828"/>
      <c r="L56" s="828"/>
      <c r="M56" s="828"/>
      <c r="N56" s="828"/>
      <c r="O56" s="828"/>
      <c r="P56" s="828"/>
      <c r="Q56" s="828"/>
      <c r="R56" s="828"/>
      <c r="S56" s="828"/>
      <c r="T56" s="828"/>
      <c r="U56" s="828"/>
      <c r="V56" s="828"/>
      <c r="W56" s="828"/>
      <c r="X56" s="828"/>
      <c r="Y56" s="828"/>
      <c r="Z56" s="828"/>
      <c r="AA56" s="828"/>
      <c r="AB56" s="828"/>
      <c r="AC56" s="828"/>
      <c r="AD56" s="828"/>
      <c r="AE56" s="828"/>
      <c r="AF56" s="828"/>
      <c r="AG56" s="828"/>
    </row>
    <row r="57" ht="15" customHeight="1">
      <c r="A57"/>
      <c r="AE57"/>
      <c r="AF57"/>
      <c r="AG57"/>
    </row>
    <row r="58" s="284" customFormat="1"/>
    <row r="59" s="284" customFormat="1"/>
    <row r="60" s="284" customFormat="1">
      <c r="C60" s="284">
        <v>100</v>
      </c>
      <c r="D60" s="284">
        <v>100</v>
      </c>
      <c r="E60" s="284">
        <v>100</v>
      </c>
      <c r="F60" s="284">
        <v>100</v>
      </c>
      <c r="G60" s="284">
        <v>100</v>
      </c>
      <c r="H60" s="284">
        <v>100</v>
      </c>
      <c r="I60" s="284">
        <v>100</v>
      </c>
      <c r="J60" s="284">
        <v>100</v>
      </c>
      <c r="K60" s="284">
        <v>100</v>
      </c>
      <c r="L60" s="284">
        <v>100</v>
      </c>
      <c r="M60" s="284">
        <v>100</v>
      </c>
      <c r="N60" s="284">
        <v>100</v>
      </c>
      <c r="O60" s="284">
        <v>100</v>
      </c>
      <c r="P60" s="284">
        <v>100</v>
      </c>
      <c r="Q60" s="284">
        <v>100</v>
      </c>
      <c r="R60" s="284">
        <v>100</v>
      </c>
      <c r="S60" s="284">
        <v>100</v>
      </c>
      <c r="T60" s="284">
        <v>100</v>
      </c>
      <c r="U60" s="284">
        <v>100</v>
      </c>
      <c r="V60" s="284">
        <v>100</v>
      </c>
      <c r="W60" s="284">
        <v>100</v>
      </c>
      <c r="X60" s="284">
        <v>100</v>
      </c>
      <c r="Y60" s="284">
        <v>100</v>
      </c>
      <c r="Z60" s="284">
        <v>100</v>
      </c>
      <c r="AA60" s="284">
        <v>100</v>
      </c>
      <c r="AB60" s="284">
        <v>100</v>
      </c>
      <c r="AC60" s="284">
        <v>100</v>
      </c>
      <c r="AD60" s="284">
        <v>100</v>
      </c>
      <c r="AE60" s="284">
        <v>100</v>
      </c>
      <c r="AF60" s="284">
        <v>100</v>
      </c>
      <c r="AG60" s="284">
        <v>100</v>
      </c>
    </row>
    <row r="61" s="284" customFormat="1"/>
    <row r="62" s="284" customFormat="1"/>
    <row r="63" s="284" customFormat="1"/>
    <row r="64" s="284" customFormat="1"/>
    <row r="65" s="284" customFormat="1" ht="10.5" customHeight="1">
      <c r="B65" s="1035"/>
      <c r="C65" s="1035"/>
      <c r="D65" s="1035"/>
      <c r="E65" s="1035"/>
      <c r="F65" s="1035"/>
      <c r="G65" s="1035"/>
      <c r="H65" s="1035"/>
      <c r="I65" s="1035"/>
      <c r="J65" s="1035"/>
      <c r="K65" s="1035"/>
      <c r="L65" s="1035"/>
      <c r="M65" s="1035"/>
      <c r="N65" s="1035"/>
      <c r="O65" s="1035"/>
      <c r="P65" s="1035"/>
      <c r="Q65" s="1035"/>
      <c r="R65" s="1035"/>
      <c r="S65" s="1035"/>
      <c r="T65" s="1035"/>
      <c r="U65" s="1035"/>
      <c r="V65" s="1035"/>
      <c r="W65" s="1035"/>
      <c r="X65" s="1035"/>
      <c r="Y65" s="1035"/>
      <c r="Z65" s="1035"/>
      <c r="AA65" s="1035"/>
      <c r="AB65" s="1035"/>
      <c r="AC65" s="1035"/>
      <c r="AD65" s="1035"/>
      <c r="AE65" s="1035"/>
      <c r="AF65" s="1035"/>
      <c r="AG65" s="1035"/>
      <c r="AH65" s="1035"/>
      <c r="AI65" s="1035"/>
    </row>
    <row r="66" s="284" customFormat="1">
      <c r="B66" s="1035"/>
      <c r="C66" s="1035"/>
      <c r="D66" s="1035"/>
      <c r="E66" s="1035"/>
      <c r="F66" s="1035"/>
      <c r="G66" s="1035"/>
      <c r="H66" s="1035"/>
      <c r="I66" s="1035"/>
      <c r="J66" s="1035"/>
      <c r="K66" s="1035"/>
      <c r="L66" s="1035"/>
      <c r="M66" s="1035"/>
      <c r="N66" s="1035"/>
      <c r="O66" s="1035"/>
      <c r="P66" s="1035"/>
      <c r="Q66" s="1035"/>
      <c r="R66" s="1035"/>
      <c r="S66" s="1035"/>
      <c r="T66" s="1035"/>
      <c r="U66" s="1035"/>
      <c r="V66" s="1035"/>
      <c r="W66" s="1035"/>
      <c r="X66" s="1035"/>
      <c r="Y66" s="1035"/>
      <c r="Z66" s="1035"/>
      <c r="AA66" s="1035"/>
      <c r="AB66" s="1035"/>
      <c r="AC66" s="1035"/>
      <c r="AD66" s="1035"/>
      <c r="AE66" s="1035"/>
      <c r="AF66" s="1035"/>
      <c r="AG66" s="1035"/>
      <c r="AH66" s="1035"/>
      <c r="AI66" s="1035"/>
    </row>
    <row r="67" s="284" customFormat="1">
      <c r="B67" s="1035"/>
      <c r="C67" s="1035"/>
      <c r="D67" s="1035"/>
      <c r="E67" s="1035"/>
      <c r="F67" s="1035"/>
      <c r="G67" s="1035"/>
      <c r="H67" s="1035"/>
      <c r="I67" s="1035"/>
      <c r="J67" s="1035"/>
      <c r="K67" s="1035"/>
      <c r="L67" s="1035"/>
      <c r="M67" s="1035"/>
      <c r="N67" s="1035"/>
      <c r="O67" s="1035"/>
      <c r="P67" s="1035"/>
      <c r="Q67" s="1035"/>
      <c r="R67" s="1035"/>
      <c r="S67" s="1035"/>
      <c r="T67" s="1035"/>
      <c r="U67" s="1035"/>
      <c r="V67" s="1035"/>
      <c r="W67" s="1035"/>
      <c r="X67" s="1035"/>
      <c r="Y67" s="1035"/>
      <c r="Z67" s="1035"/>
      <c r="AA67" s="1035"/>
      <c r="AB67" s="1035"/>
      <c r="AC67" s="1035"/>
      <c r="AD67" s="1035"/>
      <c r="AE67" s="1035"/>
      <c r="AF67" s="1035"/>
      <c r="AG67" s="1035"/>
      <c r="AH67" s="1035"/>
      <c r="AI67" s="1035"/>
    </row>
    <row r="68" s="284" customFormat="1">
      <c r="B68" s="1035"/>
      <c r="C68" s="1035"/>
      <c r="D68" s="1035"/>
      <c r="E68" s="1035"/>
      <c r="F68" s="1035"/>
      <c r="G68" s="1035"/>
      <c r="H68" s="1035"/>
      <c r="I68" s="1035"/>
      <c r="J68" s="1035"/>
      <c r="K68" s="1035"/>
      <c r="L68" s="1035"/>
      <c r="M68" s="1035"/>
      <c r="N68" s="1035"/>
      <c r="O68" s="1035"/>
      <c r="P68" s="1035"/>
      <c r="Q68" s="1035"/>
      <c r="R68" s="1035"/>
      <c r="S68" s="1035"/>
      <c r="T68" s="1035"/>
      <c r="U68" s="1035"/>
      <c r="V68" s="1035"/>
      <c r="W68" s="1035"/>
      <c r="X68" s="1035"/>
      <c r="Y68" s="1035"/>
      <c r="Z68" s="1035"/>
      <c r="AA68" s="1035"/>
      <c r="AB68" s="1035"/>
      <c r="AC68" s="1035"/>
      <c r="AD68" s="1035"/>
      <c r="AE68" s="1035"/>
      <c r="AF68" s="1035"/>
      <c r="AG68" s="1035"/>
      <c r="AH68" s="1035"/>
      <c r="AI68" s="1035"/>
    </row>
    <row r="69" s="284" customFormat="1">
      <c r="B69" s="1035"/>
      <c r="C69" s="1035"/>
      <c r="D69" s="1035"/>
      <c r="E69" s="1035"/>
      <c r="F69" s="1035"/>
      <c r="G69" s="1035"/>
      <c r="H69" s="1035"/>
      <c r="I69" s="1035"/>
      <c r="J69" s="1035"/>
      <c r="K69" s="1035"/>
      <c r="L69" s="1035"/>
      <c r="M69" s="1035"/>
      <c r="N69" s="1035"/>
      <c r="O69" s="1035"/>
      <c r="P69" s="1035"/>
      <c r="Q69" s="1035"/>
      <c r="R69" s="1035"/>
      <c r="S69" s="1035"/>
      <c r="T69" s="1035"/>
      <c r="U69" s="1035"/>
      <c r="V69" s="1035"/>
      <c r="W69" s="1035"/>
      <c r="X69" s="1035"/>
      <c r="Y69" s="1035"/>
      <c r="Z69" s="1035"/>
      <c r="AA69" s="1035"/>
      <c r="AB69" s="1035"/>
      <c r="AC69" s="1035"/>
      <c r="AD69" s="1035"/>
      <c r="AE69" s="1035"/>
      <c r="AF69" s="1035"/>
      <c r="AG69" s="1035"/>
      <c r="AH69" s="1035"/>
      <c r="AI69" s="1035"/>
    </row>
    <row r="70" s="284" customFormat="1">
      <c r="B70" s="1035"/>
      <c r="C70" s="1035"/>
      <c r="D70" s="1035"/>
      <c r="E70" s="1035"/>
      <c r="F70" s="1035"/>
      <c r="G70" s="1035"/>
      <c r="H70" s="1035"/>
      <c r="I70" s="1035"/>
      <c r="J70" s="1035"/>
      <c r="K70" s="1035"/>
      <c r="L70" s="1035"/>
      <c r="M70" s="1035"/>
      <c r="N70" s="1035"/>
      <c r="O70" s="1035"/>
      <c r="P70" s="1035"/>
      <c r="Q70" s="1035"/>
      <c r="R70" s="1035"/>
      <c r="S70" s="1035"/>
      <c r="T70" s="1035"/>
      <c r="U70" s="1035"/>
      <c r="V70" s="1035"/>
      <c r="W70" s="1035"/>
      <c r="X70" s="1035"/>
      <c r="Y70" s="1035"/>
      <c r="Z70" s="1035"/>
      <c r="AA70" s="1035"/>
      <c r="AB70" s="1035"/>
      <c r="AC70" s="1035"/>
      <c r="AD70" s="1035"/>
      <c r="AE70" s="1035"/>
      <c r="AF70" s="1035"/>
      <c r="AG70" s="1035"/>
      <c r="AH70" s="1035"/>
      <c r="AI70" s="1035"/>
    </row>
    <row r="71" s="284" customFormat="1"/>
    <row r="72" s="284" customFormat="1"/>
    <row r="73" s="284" customFormat="1"/>
    <row r="74" s="284" customFormat="1"/>
    <row r="75" s="284" customFormat="1"/>
    <row r="76" s="284" customFormat="1"/>
    <row r="77" s="284" customFormat="1"/>
    <row r="78" s="284" customFormat="1"/>
    <row r="79" s="284" customFormat="1"/>
    <row r="80" s="284" customFormat="1"/>
    <row r="81" s="284" customFormat="1"/>
    <row r="82" s="284" customFormat="1"/>
    <row r="83" s="284" customFormat="1"/>
    <row r="84" s="284" customFormat="1"/>
    <row r="85" s="284" customFormat="1"/>
    <row r="86" s="284" customFormat="1"/>
    <row r="87" s="284" customFormat="1"/>
    <row r="88" s="284" customFormat="1"/>
    <row r="89" s="284" customFormat="1"/>
    <row r="90" s="284" customFormat="1"/>
    <row r="91" s="284" customFormat="1"/>
    <row r="92" s="284" customFormat="1"/>
    <row r="93" s="284" customFormat="1"/>
    <row r="94" s="284" customFormat="1"/>
  </sheetData>
  <mergeCells count="12">
    <mergeCell ref="B56:AG56"/>
    <mergeCell ref="B34:B35"/>
    <mergeCell ref="B3:T3"/>
    <mergeCell ref="AA1:AG1"/>
    <mergeCell ref="U3:AG3"/>
    <mergeCell ref="B44:B45"/>
    <mergeCell ref="B4:AG4"/>
    <mergeCell ref="B2:AG2"/>
    <mergeCell ref="X22:AD22"/>
    <mergeCell ref="X33:AD33"/>
    <mergeCell ref="X43:AD43"/>
    <mergeCell ref="B24:B25"/>
  </mergeCells>
  <phoneticPr fontId="0" type="noConversion"/>
  <printOptions horizontalCentered="1" verticalCentered="1"/>
  <pageMargins left="0.25" right="0.25" top="0.25" bottom="0.25" header="0" footer="0"/>
  <pageSetup scale="41" fitToWidth="1" fitToHeight="1" orientation="landscape" r:id="rId1"/>
  <headerFooter alignWithMargins="0">
    <oddHeader/>
    <oddFooter/>
  </headerFooter>
  <rowBreaks count="1" manualBreakCount="1">
    <brk id="57" max="16383" man="1"/>
  </rowBreaks>
  <colBreaks count="1" manualBreakCount="1">
    <brk id="34" max="1048575" man="1"/>
  </colBreaks>
  <drawing r:id="rId95"/>
</worksheet>
</file>

<file path=xl/worksheets/sheet2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4">
    <pageSetUpPr fitToPage="1"/>
  </sheetPr>
  <dimension ref="A1:AI86"/>
  <sheetViews>
    <sheetView showGridLines="0" zoomScale="75" workbookViewId="0"/>
  </sheetViews>
  <sheetFormatPr defaultRowHeight="12.75"/>
  <cols>
    <col min="1" max="1" width="1.7109375" customWidth="1"/>
    <col min="2" max="2" width="6.7109375" customWidth="1"/>
    <col min="3" max="3" width="6.7109375" style="26" customWidth="1"/>
    <col min="4" max="15" width="8.7109375" customWidth="1"/>
    <col min="16" max="16" width="1.42578125" customWidth="1"/>
    <col min="17" max="28" width="7.7109375" customWidth="1"/>
    <col min="29" max="29" width="1.42578125" customWidth="1"/>
    <col min="30" max="33" width="7.7109375" customWidth="1"/>
    <col min="34" max="34" width="1.7109375" customWidth="1"/>
    <col min="35" max="49" width="9.140625" style="237" customWidth="1"/>
  </cols>
  <sheetData>
    <row r="1" ht="39.95" customHeight="1">
      <c r="B1" s="662" t="s">
        <v>171</v>
      </c>
      <c r="AD1" s="5"/>
      <c r="AG1" s="691"/>
      <c r="AI1" s="237"/>
    </row>
    <row r="2" ht="21" customHeight="1">
      <c r="B2" s="11" t="s">
        <v>258</v>
      </c>
    </row>
    <row r="3" ht="21" customHeight="1">
      <c r="B3" s="11" t="s">
        <v>259</v>
      </c>
      <c r="U3" s="99" t="s">
        <v>351</v>
      </c>
      <c r="V3" s="99"/>
      <c r="W3" s="99"/>
      <c r="X3" s="99"/>
      <c r="Y3" s="99"/>
      <c r="Z3" s="99"/>
      <c r="AA3" s="99"/>
      <c r="AB3" s="99"/>
      <c r="AC3" s="99"/>
      <c r="AD3" s="99"/>
      <c r="AE3" s="99"/>
      <c r="AF3" s="99"/>
      <c r="AG3" s="99"/>
    </row>
    <row r="4" ht="21" customHeight="1">
      <c r="A4" s="4"/>
      <c r="B4" s="211" t="s">
        <v>260</v>
      </c>
      <c r="C4" s="5"/>
      <c r="D4" s="5"/>
      <c r="E4" s="5"/>
      <c r="F4" s="5"/>
      <c r="G4" s="5"/>
      <c r="H4" s="212"/>
      <c r="I4" s="212"/>
      <c r="J4" s="212"/>
      <c r="K4" s="212"/>
      <c r="L4" s="212"/>
      <c r="M4" s="212"/>
      <c r="N4" s="212"/>
      <c r="O4" s="212"/>
      <c r="P4" s="212"/>
      <c r="Q4" s="212"/>
      <c r="R4" s="212"/>
      <c r="S4" s="212"/>
      <c r="T4" s="212"/>
      <c r="U4" s="212"/>
      <c r="V4" s="212"/>
      <c r="W4" s="212"/>
      <c r="X4" s="4"/>
      <c r="Y4" s="4"/>
      <c r="AC4" s="212"/>
    </row>
    <row r="5" ht="24.95" customHeight="1"/>
    <row r="6" ht="24.95" customHeight="1">
      <c r="D6" s="814" t="s">
        <v>94</v>
      </c>
      <c r="E6" s="814"/>
      <c r="F6" s="814"/>
      <c r="G6" s="814"/>
      <c r="H6" s="814"/>
      <c r="I6" s="814"/>
      <c r="J6" s="814"/>
      <c r="K6" s="814"/>
      <c r="L6" s="814"/>
      <c r="M6" s="814"/>
      <c r="N6" s="814"/>
      <c r="O6" s="979"/>
      <c r="Q6" s="814" t="s">
        <v>72</v>
      </c>
      <c r="R6" s="814"/>
      <c r="S6" s="814"/>
      <c r="T6" s="814"/>
      <c r="U6" s="814"/>
      <c r="V6" s="814"/>
      <c r="W6" s="814"/>
      <c r="X6" s="814"/>
      <c r="Y6" s="814"/>
      <c r="Z6" s="814"/>
      <c r="AA6" s="814"/>
      <c r="AB6" s="979"/>
      <c r="AD6" s="814" t="s">
        <v>80</v>
      </c>
      <c r="AE6" s="814"/>
      <c r="AF6" s="814"/>
      <c r="AG6" s="979"/>
    </row>
    <row r="7" ht="24.95" customHeight="1">
      <c r="D7" s="850" t="s">
        <v>20</v>
      </c>
      <c r="E7" s="850"/>
      <c r="F7" s="285"/>
      <c r="G7" s="850" t="s">
        <v>18</v>
      </c>
      <c r="H7" s="850"/>
      <c r="I7" s="285"/>
      <c r="J7" s="850" t="s">
        <v>17</v>
      </c>
      <c r="K7" s="850"/>
      <c r="L7" s="285"/>
      <c r="M7" s="850" t="s">
        <v>104</v>
      </c>
      <c r="N7" s="850"/>
      <c r="O7" s="285"/>
      <c r="Q7" s="850" t="s">
        <v>20</v>
      </c>
      <c r="R7" s="850"/>
      <c r="S7" s="285"/>
      <c r="T7" s="850" t="s">
        <v>18</v>
      </c>
      <c r="U7" s="850"/>
      <c r="V7" s="285"/>
      <c r="W7" s="850" t="s">
        <v>17</v>
      </c>
      <c r="X7" s="850"/>
      <c r="Y7" s="285"/>
      <c r="Z7" s="850" t="s">
        <v>104</v>
      </c>
      <c r="AA7" s="850"/>
      <c r="AB7" s="285"/>
      <c r="AD7" s="850" t="s">
        <v>81</v>
      </c>
      <c r="AE7" s="850"/>
      <c r="AF7" s="850"/>
      <c r="AG7" s="285"/>
    </row>
    <row r="8" ht="30" customHeight="1">
      <c r="A8" s="57"/>
      <c r="B8" s="856" t="s">
        <v>42</v>
      </c>
      <c r="C8" s="957"/>
      <c r="D8" s="414" t="s">
        <v>25</v>
      </c>
      <c r="E8" s="415" t="s">
        <v>15</v>
      </c>
      <c r="F8" s="416" t="s">
        <v>26</v>
      </c>
      <c r="G8" s="414" t="s">
        <v>25</v>
      </c>
      <c r="H8" s="415" t="s">
        <v>15</v>
      </c>
      <c r="I8" s="416" t="s">
        <v>26</v>
      </c>
      <c r="J8" s="414" t="s">
        <v>25</v>
      </c>
      <c r="K8" s="415" t="s">
        <v>15</v>
      </c>
      <c r="L8" s="416" t="s">
        <v>26</v>
      </c>
      <c r="M8" s="414" t="s">
        <v>25</v>
      </c>
      <c r="N8" s="415" t="s">
        <v>15</v>
      </c>
      <c r="O8" s="416" t="s">
        <v>26</v>
      </c>
      <c r="P8" s="63"/>
      <c r="Q8" s="414" t="s">
        <v>25</v>
      </c>
      <c r="R8" s="415" t="s">
        <v>15</v>
      </c>
      <c r="S8" s="416" t="s">
        <v>26</v>
      </c>
      <c r="T8" s="414" t="s">
        <v>25</v>
      </c>
      <c r="U8" s="415" t="s">
        <v>15</v>
      </c>
      <c r="V8" s="416" t="s">
        <v>26</v>
      </c>
      <c r="W8" s="414" t="s">
        <v>25</v>
      </c>
      <c r="X8" s="415" t="s">
        <v>15</v>
      </c>
      <c r="Y8" s="416" t="s">
        <v>26</v>
      </c>
      <c r="Z8" s="414" t="s">
        <v>25</v>
      </c>
      <c r="AA8" s="415" t="s">
        <v>15</v>
      </c>
      <c r="AB8" s="416" t="s">
        <v>26</v>
      </c>
      <c r="AC8" s="63"/>
      <c r="AD8" s="414" t="s">
        <v>20</v>
      </c>
      <c r="AE8" s="415" t="s">
        <v>18</v>
      </c>
      <c r="AF8" s="415" t="s">
        <v>17</v>
      </c>
      <c r="AG8" s="416" t="s">
        <v>12</v>
      </c>
    </row>
    <row r="9" ht="20.1" customHeight="1">
      <c r="A9" s="57"/>
      <c r="B9" s="286">
        <v>2018</v>
      </c>
      <c r="C9" s="287" t="s">
        <v>268</v>
      </c>
      <c r="D9" s="436">
        <v>143.23410241980866629150253236</v>
      </c>
      <c r="E9" s="437">
        <v>185.99150142540386442825467215</v>
      </c>
      <c r="F9" s="438">
        <v>143.7515000213634782184079936</v>
      </c>
      <c r="G9" s="436">
        <v>11.644344400675295441755768149</v>
      </c>
      <c r="H9" s="437"/>
      <c r="I9" s="438">
        <v>39.787973702124657499862314971</v>
      </c>
      <c r="J9" s="436">
        <v>20.93359594822734946539110861</v>
      </c>
      <c r="K9" s="437"/>
      <c r="L9" s="438">
        <v>21.735452986100676099675470534</v>
      </c>
      <c r="M9" s="436">
        <v>175.81204276871131119864940912</v>
      </c>
      <c r="N9" s="437"/>
      <c r="O9" s="438">
        <v>205.27492670958881181794577911</v>
      </c>
      <c r="P9" s="5"/>
      <c r="Q9" s="417">
        <v>-25.284538726779101268917021260</v>
      </c>
      <c r="R9" s="418">
        <v>-1.9042396994745372525157922900</v>
      </c>
      <c r="S9" s="419">
        <v>-2.4388113994904701349034712100</v>
      </c>
      <c r="T9" s="417">
        <v>-63.233580934506907802042605340</v>
      </c>
      <c r="U9" s="418"/>
      <c r="V9" s="419">
        <v>-13.475926412929949637216238660</v>
      </c>
      <c r="W9" s="417">
        <v>1163.6485332690918583429879201</v>
      </c>
      <c r="X9" s="418"/>
      <c r="Y9" s="419">
        <v>10.008873961158768496156206130</v>
      </c>
      <c r="Z9" s="417">
        <v>-21.873067350033292425612447390</v>
      </c>
      <c r="AA9" s="418"/>
      <c r="AB9" s="419">
        <v>-3.6664745142769013406698600</v>
      </c>
      <c r="AC9" s="5"/>
      <c r="AD9" s="429" t="s">
        <v>269</v>
      </c>
      <c r="AE9" s="430"/>
      <c r="AF9" s="430"/>
      <c r="AG9" s="431"/>
    </row>
    <row r="10" ht="20.1" customHeight="1">
      <c r="A10" s="58"/>
      <c r="B10" s="288"/>
      <c r="C10" s="289" t="s">
        <v>270</v>
      </c>
      <c r="D10" s="278">
        <v>144.82054113749309773605742684</v>
      </c>
      <c r="E10" s="94">
        <v>176.69180962096837479400455152</v>
      </c>
      <c r="F10" s="279">
        <v>136.68200942747953561827146801</v>
      </c>
      <c r="G10" s="278">
        <v>17.607399226946438431805632247</v>
      </c>
      <c r="H10" s="94"/>
      <c r="I10" s="279">
        <v>42.546570820583837544586207144</v>
      </c>
      <c r="J10" s="278">
        <v>32.588625069022639425731639978</v>
      </c>
      <c r="K10" s="94"/>
      <c r="L10" s="279">
        <v>21.483332124934988471463173011</v>
      </c>
      <c r="M10" s="278">
        <v>195.01656543346217559359469906</v>
      </c>
      <c r="N10" s="94"/>
      <c r="O10" s="279">
        <v>200.71191237299836163432084817</v>
      </c>
      <c r="P10" s="5"/>
      <c r="Q10" s="273">
        <v>-26.734217396585532193869210590</v>
      </c>
      <c r="R10" s="92">
        <v>-0.2994183670706923715909585800</v>
      </c>
      <c r="S10" s="274">
        <v>4.3739766580028201534692497600</v>
      </c>
      <c r="T10" s="273">
        <v>-56.429823112497685359243701420</v>
      </c>
      <c r="U10" s="92"/>
      <c r="V10" s="274">
        <v>7.7281825949842701046671151300</v>
      </c>
      <c r="W10" s="273">
        <v>555.57001058812791975712836017</v>
      </c>
      <c r="X10" s="92"/>
      <c r="Y10" s="274">
        <v>9.184899825881226523767609970</v>
      </c>
      <c r="Z10" s="273">
        <v>-19.761873240329413010995978030</v>
      </c>
      <c r="AA10" s="92"/>
      <c r="AB10" s="274">
        <v>5.5686274140790655497288581500</v>
      </c>
      <c r="AC10" s="5"/>
      <c r="AD10" s="273" t="s">
        <v>271</v>
      </c>
      <c r="AE10" s="92"/>
      <c r="AF10" s="92"/>
      <c r="AG10" s="274"/>
    </row>
    <row r="11" ht="20.1" customHeight="1">
      <c r="A11" s="58"/>
      <c r="B11" s="290"/>
      <c r="C11" s="291" t="s">
        <v>272</v>
      </c>
      <c r="D11" s="441">
        <v>139.1213360599863667348329925</v>
      </c>
      <c r="E11" s="95">
        <v>166.00599416675047772302122097</v>
      </c>
      <c r="F11" s="444">
        <v>133.77235345104114768531473304</v>
      </c>
      <c r="G11" s="441">
        <v>29.119972733469665985003408316</v>
      </c>
      <c r="H11" s="95"/>
      <c r="I11" s="444">
        <v>48.645273550074090821841368871</v>
      </c>
      <c r="J11" s="441">
        <v>29.66257668711656441717791411</v>
      </c>
      <c r="K11" s="95"/>
      <c r="L11" s="444">
        <v>21.119885685148974494750542365</v>
      </c>
      <c r="M11" s="441">
        <v>197.90388548057259713701431493</v>
      </c>
      <c r="N11" s="95"/>
      <c r="O11" s="444">
        <v>203.53751268626421300190664428</v>
      </c>
      <c r="P11" s="5"/>
      <c r="Q11" s="499">
        <v>-13.276336324159390035581028650</v>
      </c>
      <c r="R11" s="216">
        <v>-7.0889942467647975175788638500</v>
      </c>
      <c r="S11" s="500">
        <v>-8.376362068664299112109700630</v>
      </c>
      <c r="T11" s="499">
        <v>103.85979538873753812425172603</v>
      </c>
      <c r="U11" s="216"/>
      <c r="V11" s="500">
        <v>23.078254897237342577217446150</v>
      </c>
      <c r="W11" s="499">
        <v>602.39879793056055033131682860</v>
      </c>
      <c r="X11" s="216"/>
      <c r="Y11" s="500">
        <v>17.350300588701132057895711910</v>
      </c>
      <c r="Z11" s="499">
        <v>10.606264590112078616889729720</v>
      </c>
      <c r="AA11" s="216"/>
      <c r="AB11" s="500">
        <v>0.0070483908109107310551033700</v>
      </c>
      <c r="AC11" s="5"/>
      <c r="AD11" s="422" t="s">
        <v>271</v>
      </c>
      <c r="AE11" s="91"/>
      <c r="AF11" s="91"/>
      <c r="AG11" s="423"/>
    </row>
    <row r="12" ht="20.1" customHeight="1">
      <c r="A12" s="58"/>
      <c r="B12" s="288"/>
      <c r="C12" s="289" t="s">
        <v>273</v>
      </c>
      <c r="D12" s="278">
        <v>155.81861958266452648475120385</v>
      </c>
      <c r="E12" s="94">
        <v>183.99970649531087183049670023</v>
      </c>
      <c r="F12" s="279">
        <v>162.15209306760751406503289787</v>
      </c>
      <c r="G12" s="278">
        <v>22.483681112894596040663456394</v>
      </c>
      <c r="H12" s="94"/>
      <c r="I12" s="279">
        <v>58.861247660663652052986303932</v>
      </c>
      <c r="J12" s="278">
        <v>22.774745853397538790797217764</v>
      </c>
      <c r="K12" s="94"/>
      <c r="L12" s="279">
        <v>21.660856788863985051434067254</v>
      </c>
      <c r="M12" s="278">
        <v>201.07704654895666131621187801</v>
      </c>
      <c r="N12" s="94"/>
      <c r="O12" s="279">
        <v>242.67419751713515116945326906</v>
      </c>
      <c r="P12" s="5"/>
      <c r="Q12" s="273">
        <v>-22.205012591597647025436480670</v>
      </c>
      <c r="R12" s="92">
        <v>-3.5507761894993816741979906500</v>
      </c>
      <c r="S12" s="274">
        <v>0.7728283697617002057400560600</v>
      </c>
      <c r="T12" s="273">
        <v>407.10970335469622436096235522</v>
      </c>
      <c r="U12" s="92"/>
      <c r="V12" s="274">
        <v>-0.623294484065823186482772500</v>
      </c>
      <c r="W12" s="273">
        <v>1840.1997230833323122541751928</v>
      </c>
      <c r="X12" s="92"/>
      <c r="Y12" s="274">
        <v>14.697485041930051845038050930</v>
      </c>
      <c r="Z12" s="273">
        <v>-2.343056605434781044583892900</v>
      </c>
      <c r="AA12" s="92"/>
      <c r="AB12" s="274">
        <v>1.5270493924540215434087661300</v>
      </c>
      <c r="AC12" s="5"/>
      <c r="AD12" s="273" t="s">
        <v>271</v>
      </c>
      <c r="AE12" s="92"/>
      <c r="AF12" s="92"/>
      <c r="AG12" s="274"/>
    </row>
    <row r="13" ht="20.1" customHeight="1">
      <c r="A13" s="58"/>
      <c r="B13" s="290"/>
      <c r="C13" s="291" t="s">
        <v>274</v>
      </c>
      <c r="D13" s="441">
        <v>173.94913359418669647847959754</v>
      </c>
      <c r="E13" s="95">
        <v>203.70355260991272847027828091</v>
      </c>
      <c r="F13" s="444">
        <v>170.53848332340151868262837116</v>
      </c>
      <c r="G13" s="441">
        <v>34.34656232532140860816098379</v>
      </c>
      <c r="H13" s="95"/>
      <c r="I13" s="444">
        <v>50.970277267170896509796819817</v>
      </c>
      <c r="J13" s="441">
        <v>27.696478479597540525433202907</v>
      </c>
      <c r="K13" s="95"/>
      <c r="L13" s="444">
        <v>13.716364841376681465001588209</v>
      </c>
      <c r="M13" s="441">
        <v>235.99217439910564561207378424</v>
      </c>
      <c r="N13" s="95"/>
      <c r="O13" s="444">
        <v>235.22512543194909665742677919</v>
      </c>
      <c r="P13" s="5"/>
      <c r="Q13" s="422">
        <v>-18.760678294909953957824724050</v>
      </c>
      <c r="R13" s="91">
        <v>-3.6874284354269413282171605400</v>
      </c>
      <c r="S13" s="500">
        <v>-2.379935214996367825669168500</v>
      </c>
      <c r="T13" s="422">
        <v>740.94746821282128366611487134</v>
      </c>
      <c r="U13" s="91"/>
      <c r="V13" s="500">
        <v>-23.788228312305977925409654040</v>
      </c>
      <c r="W13" s="422">
        <v>5632.5269411260025738687326947</v>
      </c>
      <c r="X13" s="91"/>
      <c r="Y13" s="500">
        <v>-31.086985142107915699779638040</v>
      </c>
      <c r="Z13" s="422">
        <v>7.9133156752597666586150312300</v>
      </c>
      <c r="AA13" s="91"/>
      <c r="AB13" s="500">
        <v>-10.040809486247533083758076760</v>
      </c>
      <c r="AC13" s="5"/>
      <c r="AD13" s="422" t="s">
        <v>275</v>
      </c>
      <c r="AE13" s="91"/>
      <c r="AF13" s="91"/>
      <c r="AG13" s="423"/>
    </row>
    <row r="14" ht="20.1" customHeight="1">
      <c r="A14" s="58"/>
      <c r="B14" s="288"/>
      <c r="C14" s="289" t="s">
        <v>276</v>
      </c>
      <c r="D14" s="278">
        <v>273.90724637681159420289855072</v>
      </c>
      <c r="E14" s="94">
        <v>336.90295019775607393655662281</v>
      </c>
      <c r="F14" s="279">
        <v>216.71227384868421052631578947</v>
      </c>
      <c r="G14" s="278">
        <v>27.283091787439613526570048309</v>
      </c>
      <c r="H14" s="94"/>
      <c r="I14" s="279">
        <v>51.278442140125660735995248669</v>
      </c>
      <c r="J14" s="278">
        <v>30.032367149758454106280193237</v>
      </c>
      <c r="K14" s="94"/>
      <c r="L14" s="279">
        <v>14.882319253870387323574114483</v>
      </c>
      <c r="M14" s="278">
        <v>331.22270531400966183574879227</v>
      </c>
      <c r="N14" s="94"/>
      <c r="O14" s="279">
        <v>282.87303524268025858588515262</v>
      </c>
      <c r="P14" s="5"/>
      <c r="Q14" s="273">
        <v>-15.954709556446039139493143580</v>
      </c>
      <c r="R14" s="92">
        <v>5.5330973645467741035807761400</v>
      </c>
      <c r="S14" s="274">
        <v>1.4958510219028295704123072100</v>
      </c>
      <c r="T14" s="273">
        <v>506.46282850447000297224037070</v>
      </c>
      <c r="U14" s="92"/>
      <c r="V14" s="274">
        <v>-17.814767827446938842934261530</v>
      </c>
      <c r="W14" s="273">
        <v>3516.8012051322009246272920886</v>
      </c>
      <c r="X14" s="92"/>
      <c r="Y14" s="274">
        <v>-31.130863060621894427820458070</v>
      </c>
      <c r="Z14" s="273">
        <v>-0.0032342912107364330031718400</v>
      </c>
      <c r="AA14" s="92"/>
      <c r="AB14" s="274">
        <v>-4.9235497866382391470469936600</v>
      </c>
      <c r="AC14" s="5"/>
      <c r="AD14" s="273" t="s">
        <v>275</v>
      </c>
      <c r="AE14" s="92"/>
      <c r="AF14" s="92"/>
      <c r="AG14" s="274"/>
    </row>
    <row r="15" ht="20.1" customHeight="1">
      <c r="A15" s="58"/>
      <c r="B15" s="290">
        <v>2019</v>
      </c>
      <c r="C15" s="291" t="s">
        <v>277</v>
      </c>
      <c r="D15" s="441">
        <v>225.91068917018284106891701828</v>
      </c>
      <c r="E15" s="95">
        <v>268.17886043350740396308748838</v>
      </c>
      <c r="F15" s="444">
        <v>217.72903800573028084975335595</v>
      </c>
      <c r="G15" s="441">
        <v>31.131153305203938115330520394</v>
      </c>
      <c r="H15" s="95"/>
      <c r="I15" s="444">
        <v>61.054643832951268198423185591</v>
      </c>
      <c r="J15" s="441">
        <v>30.222925457102672292545710267</v>
      </c>
      <c r="K15" s="95"/>
      <c r="L15" s="444">
        <v>14.454135396597617945896580299</v>
      </c>
      <c r="M15" s="441">
        <v>287.26476793248945147679324895</v>
      </c>
      <c r="N15" s="95"/>
      <c r="O15" s="444">
        <v>293.23781723527916699407312184</v>
      </c>
      <c r="P15" s="5"/>
      <c r="Q15" s="422">
        <v>0.8851562482475207325307258700</v>
      </c>
      <c r="R15" s="91">
        <v>-1.7131470653852444137669427400</v>
      </c>
      <c r="S15" s="500">
        <v>-1.078758103768213102832350800</v>
      </c>
      <c r="T15" s="422">
        <v>618.24329855624794109002392774</v>
      </c>
      <c r="U15" s="91"/>
      <c r="V15" s="500">
        <v>-20.928008158129234509738854180</v>
      </c>
      <c r="W15" s="422">
        <v>2708.8538066064347978100391745</v>
      </c>
      <c r="X15" s="91"/>
      <c r="Y15" s="500">
        <v>-29.978476564285319520563987470</v>
      </c>
      <c r="Z15" s="422">
        <v>25.257756402755415043722844050</v>
      </c>
      <c r="AA15" s="91"/>
      <c r="AB15" s="500">
        <v>-7.7752012608827429573686060500</v>
      </c>
      <c r="AC15" s="5"/>
      <c r="AD15" s="422" t="s">
        <v>275</v>
      </c>
      <c r="AE15" s="91"/>
      <c r="AF15" s="91"/>
      <c r="AG15" s="423"/>
    </row>
    <row r="16" ht="20.1" customHeight="1">
      <c r="A16" s="58"/>
      <c r="B16" s="288"/>
      <c r="C16" s="289" t="s">
        <v>278</v>
      </c>
      <c r="D16" s="278">
        <v>261.59810246679316888045540797</v>
      </c>
      <c r="E16" s="94">
        <v>309.04995175636966681742801146</v>
      </c>
      <c r="F16" s="279">
        <v>248.3623577337251920523789531</v>
      </c>
      <c r="G16" s="278">
        <v>36.782922201138519924098671727</v>
      </c>
      <c r="H16" s="94"/>
      <c r="I16" s="279">
        <v>59.468595568301359693974889863</v>
      </c>
      <c r="J16" s="278">
        <v>30.565085388994307400379506641</v>
      </c>
      <c r="K16" s="94"/>
      <c r="L16" s="279">
        <v>13.283835296765414307979218396</v>
      </c>
      <c r="M16" s="278">
        <v>328.94611005692599620493358634</v>
      </c>
      <c r="N16" s="94"/>
      <c r="O16" s="279">
        <v>321.11478859879196605433306136</v>
      </c>
      <c r="P16" s="5"/>
      <c r="Q16" s="273">
        <v>13.964555571092353430850338400</v>
      </c>
      <c r="R16" s="92">
        <v>-1.0268491936727780703464803100</v>
      </c>
      <c r="S16" s="274">
        <v>1.9868666583649178514950495500</v>
      </c>
      <c r="T16" s="273">
        <v>760.04513745657215667940855631</v>
      </c>
      <c r="U16" s="92"/>
      <c r="V16" s="274">
        <v>-22.388160553346259095201156280</v>
      </c>
      <c r="W16" s="273">
        <v>3102.0565645613083943254721244</v>
      </c>
      <c r="X16" s="92"/>
      <c r="Y16" s="274">
        <v>-40.508435596715672414842677380</v>
      </c>
      <c r="Z16" s="273">
        <v>40.111340450715194060764981200</v>
      </c>
      <c r="AA16" s="92"/>
      <c r="AB16" s="274">
        <v>-6.2372598080946960034227739100</v>
      </c>
      <c r="AC16" s="5"/>
      <c r="AD16" s="273" t="s">
        <v>275</v>
      </c>
      <c r="AE16" s="92"/>
      <c r="AF16" s="92"/>
      <c r="AG16" s="274"/>
    </row>
    <row r="17" ht="20.1" customHeight="1">
      <c r="A17" s="58"/>
      <c r="B17" s="290"/>
      <c r="C17" s="291" t="s">
        <v>279</v>
      </c>
      <c r="D17" s="441">
        <v>262.75984121733377439629507112</v>
      </c>
      <c r="E17" s="95">
        <v>313.88713458170550990165701198</v>
      </c>
      <c r="F17" s="444">
        <v>232.68247789023976363019304865</v>
      </c>
      <c r="G17" s="441">
        <v>33.500165398610651670525967582</v>
      </c>
      <c r="H17" s="95"/>
      <c r="I17" s="444">
        <v>48.238698806038147078419647292</v>
      </c>
      <c r="J17" s="441">
        <v>24.545153820707906053589149851</v>
      </c>
      <c r="K17" s="95"/>
      <c r="L17" s="444">
        <v>14.390183192533719417834214646</v>
      </c>
      <c r="M17" s="441">
        <v>320.80516043665233212041018855</v>
      </c>
      <c r="N17" s="95"/>
      <c r="O17" s="444">
        <v>295.31135988881163012644691059</v>
      </c>
      <c r="P17" s="5"/>
      <c r="Q17" s="422">
        <v>10.300306481156901565608938440</v>
      </c>
      <c r="R17" s="91">
        <v>-2.3993227496214350095946072300</v>
      </c>
      <c r="S17" s="500">
        <v>-3.8881517020150496668071115900</v>
      </c>
      <c r="T17" s="422">
        <v>1243.0941887922242835648659814</v>
      </c>
      <c r="U17" s="91"/>
      <c r="V17" s="500">
        <v>-33.795070012864277232225093080</v>
      </c>
      <c r="W17" s="422">
        <v>215.19238116628602607560974716</v>
      </c>
      <c r="X17" s="91"/>
      <c r="Y17" s="500">
        <v>-33.062767091610669757659396430</v>
      </c>
      <c r="Z17" s="422">
        <v>29.094653634342322533209567160</v>
      </c>
      <c r="AA17" s="91"/>
      <c r="AB17" s="500">
        <v>-12.228895733680523519168183530</v>
      </c>
      <c r="AC17" s="5"/>
      <c r="AD17" s="422" t="s">
        <v>271</v>
      </c>
      <c r="AE17" s="91"/>
      <c r="AF17" s="91"/>
      <c r="AG17" s="423"/>
    </row>
    <row r="18" ht="20.1" customHeight="1">
      <c r="A18" s="58"/>
      <c r="B18" s="288"/>
      <c r="C18" s="289" t="s">
        <v>280</v>
      </c>
      <c r="D18" s="278">
        <v>220.48345588235294117647058824</v>
      </c>
      <c r="E18" s="94">
        <v>265.40016796729840208101077669</v>
      </c>
      <c r="F18" s="279">
        <v>197.073448416474106293326084</v>
      </c>
      <c r="G18" s="278">
        <v>24.989338235294117647058823529</v>
      </c>
      <c r="H18" s="94"/>
      <c r="I18" s="279">
        <v>50.959004561485398744424736708</v>
      </c>
      <c r="J18" s="278">
        <v>34.023161764705882352941176471</v>
      </c>
      <c r="K18" s="94"/>
      <c r="L18" s="279">
        <v>14.190910949456452287794659014</v>
      </c>
      <c r="M18" s="278">
        <v>279.49595588235294117647058824</v>
      </c>
      <c r="N18" s="94"/>
      <c r="O18" s="279">
        <v>262.22336392741595732554547972</v>
      </c>
      <c r="P18" s="5"/>
      <c r="Q18" s="273">
        <v>0.3312566264823686483939370200</v>
      </c>
      <c r="R18" s="92">
        <v>6.2361632717289257582266412800</v>
      </c>
      <c r="S18" s="274">
        <v>2.9965121908777881770882372100</v>
      </c>
      <c r="T18" s="273">
        <v>421.46119072629051620648259303</v>
      </c>
      <c r="U18" s="92"/>
      <c r="V18" s="274">
        <v>-25.959749106915401104229206880</v>
      </c>
      <c r="W18" s="273">
        <v>570.62521261516654854712969527</v>
      </c>
      <c r="X18" s="92"/>
      <c r="Y18" s="274">
        <v>-40.316985148692423932997764420</v>
      </c>
      <c r="Z18" s="273">
        <v>21.720540867680725061147282750</v>
      </c>
      <c r="AA18" s="92"/>
      <c r="AB18" s="274">
        <v>-7.6493406730681889542713550700</v>
      </c>
      <c r="AC18" s="5"/>
      <c r="AD18" s="273" t="s">
        <v>271</v>
      </c>
      <c r="AE18" s="92"/>
      <c r="AF18" s="92"/>
      <c r="AG18" s="274"/>
    </row>
    <row r="19" ht="20.1" customHeight="1">
      <c r="A19" s="58"/>
      <c r="B19" s="290"/>
      <c r="C19" s="291" t="s">
        <v>282</v>
      </c>
      <c r="D19" s="441">
        <v>185.05130198212203653322969297</v>
      </c>
      <c r="E19" s="95">
        <v>212.27120654891523509960480682</v>
      </c>
      <c r="F19" s="444">
        <v>168.14032200748981767487630867</v>
      </c>
      <c r="G19" s="441">
        <v>23.79634667703070345899727944</v>
      </c>
      <c r="H19" s="95"/>
      <c r="I19" s="444">
        <v>49.681431218724744253549999754</v>
      </c>
      <c r="J19" s="441">
        <v>31.593470656820831713952584532</v>
      </c>
      <c r="K19" s="95"/>
      <c r="L19" s="444">
        <v>14.154705070904635245504422134</v>
      </c>
      <c r="M19" s="441">
        <v>240.44111931597357170617955694</v>
      </c>
      <c r="N19" s="95"/>
      <c r="O19" s="444">
        <v>231.97645829711919717393073056</v>
      </c>
      <c r="P19" s="5"/>
      <c r="Q19" s="422">
        <v>2.3517360043563829983197933600</v>
      </c>
      <c r="R19" s="91">
        <v>-3.7927786464950174425041626200</v>
      </c>
      <c r="S19" s="500">
        <v>-0.7213868465485517569904150900</v>
      </c>
      <c r="T19" s="422">
        <v>224.72518916236719703173282428</v>
      </c>
      <c r="U19" s="91"/>
      <c r="V19" s="500">
        <v>-24.813573007825419059391766930</v>
      </c>
      <c r="W19" s="422">
        <v>177.82551466542388938828654068</v>
      </c>
      <c r="X19" s="91"/>
      <c r="Y19" s="500">
        <v>-33.440082601363307460689124280</v>
      </c>
      <c r="Z19" s="422">
        <v>20.522334087038312576648727850</v>
      </c>
      <c r="AA19" s="91"/>
      <c r="AB19" s="500">
        <v>-9.633356226239151467734365040</v>
      </c>
      <c r="AC19" s="5"/>
      <c r="AD19" s="422" t="s">
        <v>275</v>
      </c>
      <c r="AE19" s="91"/>
      <c r="AF19" s="91"/>
      <c r="AG19" s="423"/>
    </row>
    <row r="20" ht="20.1" customHeight="1">
      <c r="A20" s="58"/>
      <c r="B20" s="288"/>
      <c r="C20" s="289" t="s">
        <v>283</v>
      </c>
      <c r="D20" s="278">
        <v>153.27113970588235294117647059</v>
      </c>
      <c r="E20" s="94">
        <v>179.31793493635077793493635078</v>
      </c>
      <c r="F20" s="279">
        <v>143.84249643241983865800739727</v>
      </c>
      <c r="G20" s="278">
        <v>25.261948529411764705882352941</v>
      </c>
      <c r="H20" s="94"/>
      <c r="I20" s="279">
        <v>48.00310978263039125681650436</v>
      </c>
      <c r="J20" s="278">
        <v>29.959099264705882352941176471</v>
      </c>
      <c r="K20" s="94"/>
      <c r="L20" s="279">
        <v>18.067380517929458754727664737</v>
      </c>
      <c r="M20" s="278">
        <v>208.492187500</v>
      </c>
      <c r="N20" s="94"/>
      <c r="O20" s="279">
        <v>209.91298673297968866955156636</v>
      </c>
      <c r="P20" s="5"/>
      <c r="Q20" s="273">
        <v>8.527861777005123048235693380</v>
      </c>
      <c r="R20" s="92">
        <v>-2.2494530857189930163064436200</v>
      </c>
      <c r="S20" s="274">
        <v>-2.8027178589765886630038992900</v>
      </c>
      <c r="T20" s="273">
        <v>216.77150493741349040380132903</v>
      </c>
      <c r="U20" s="92"/>
      <c r="V20" s="274">
        <v>-11.860027383400205999650462110</v>
      </c>
      <c r="W20" s="273">
        <v>94.11364384890226420585603577</v>
      </c>
      <c r="X20" s="92"/>
      <c r="Y20" s="274">
        <v>-9.193691034316189295723842570</v>
      </c>
      <c r="Z20" s="273">
        <v>26.638220732778400035526257360</v>
      </c>
      <c r="AA20" s="92"/>
      <c r="AB20" s="274">
        <v>-5.5931085018603411693356690300</v>
      </c>
      <c r="AC20" s="5"/>
      <c r="AD20" s="273" t="s">
        <v>275</v>
      </c>
      <c r="AE20" s="92"/>
      <c r="AF20" s="92"/>
      <c r="AG20" s="274"/>
    </row>
    <row r="21" ht="20.1" customHeight="1">
      <c r="A21" s="58"/>
      <c r="B21" s="290"/>
      <c r="C21" s="291" t="s">
        <v>268</v>
      </c>
      <c r="D21" s="441">
        <v>157.459600000</v>
      </c>
      <c r="E21" s="95">
        <v>181.28907715582450832072617247</v>
      </c>
      <c r="F21" s="444">
        <v>142.16236465955089459076997334</v>
      </c>
      <c r="G21" s="441">
        <v>28.9696</v>
      </c>
      <c r="H21" s="95">
        <v>16.191474691590483463601781105</v>
      </c>
      <c r="I21" s="444">
        <v>37.16962466497766375807751084</v>
      </c>
      <c r="J21" s="441">
        <v>30.5464</v>
      </c>
      <c r="K21" s="95">
        <v>16.420785639937202707058431937</v>
      </c>
      <c r="L21" s="444">
        <v>14.559643511424057231990011236</v>
      </c>
      <c r="M21" s="441">
        <v>216.975600000</v>
      </c>
      <c r="N21" s="95">
        <v>213.90133748735219449138638551</v>
      </c>
      <c r="O21" s="444">
        <v>193.89163283595261558083749542</v>
      </c>
      <c r="P21" s="5"/>
      <c r="Q21" s="422">
        <v>9.931641515438440715523304010</v>
      </c>
      <c r="R21" s="91">
        <v>-2.5283006124155466641185582600</v>
      </c>
      <c r="S21" s="500">
        <v>-1.1054739335425480392451417600</v>
      </c>
      <c r="T21" s="422">
        <v>148.78687028803402281074811520</v>
      </c>
      <c r="U21" s="91"/>
      <c r="V21" s="500">
        <v>-6.5807549204426443028941209200</v>
      </c>
      <c r="W21" s="422">
        <v>45.920462378020914540713460040</v>
      </c>
      <c r="X21" s="91"/>
      <c r="Y21" s="500">
        <v>-33.014308371053432940321653030</v>
      </c>
      <c r="Z21" s="422">
        <v>23.413388857236138762811361700</v>
      </c>
      <c r="AA21" s="91"/>
      <c r="AB21" s="500">
        <v>-5.545389325477936848346589400</v>
      </c>
      <c r="AC21" s="5"/>
      <c r="AD21" s="422" t="s">
        <v>275</v>
      </c>
      <c r="AE21" s="91" t="s">
        <v>356</v>
      </c>
      <c r="AF21" s="91" t="s">
        <v>356</v>
      </c>
      <c r="AG21" s="423" t="s">
        <v>357</v>
      </c>
    </row>
    <row r="22" ht="20.1" customHeight="1">
      <c r="A22" s="58"/>
      <c r="B22" s="288"/>
      <c r="C22" s="289" t="s">
        <v>270</v>
      </c>
      <c r="D22" s="278">
        <v>135.79799785484447622452627816</v>
      </c>
      <c r="E22" s="94">
        <v>165.52239394884591391141609484</v>
      </c>
      <c r="F22" s="279">
        <v>135.58858283297714757397921684</v>
      </c>
      <c r="G22" s="278">
        <v>21.364318913121201287093314265</v>
      </c>
      <c r="H22" s="94"/>
      <c r="I22" s="279">
        <v>36.506342951965858769737888067</v>
      </c>
      <c r="J22" s="278">
        <v>32.467286378262424025741866285</v>
      </c>
      <c r="K22" s="94"/>
      <c r="L22" s="279">
        <v>15.042162530110129913185465957</v>
      </c>
      <c r="M22" s="278">
        <v>189.62960314622810153736145871</v>
      </c>
      <c r="N22" s="94"/>
      <c r="O22" s="279">
        <v>187.13708831505313625690257087</v>
      </c>
      <c r="P22" s="5"/>
      <c r="Q22" s="273">
        <v>-6.2301543771215364156719831700</v>
      </c>
      <c r="R22" s="92">
        <v>-6.3214111033684063362291529600</v>
      </c>
      <c r="S22" s="274">
        <v>-0.7999784310184114738380906100</v>
      </c>
      <c r="T22" s="273">
        <v>21.337164210062080255044350780</v>
      </c>
      <c r="U22" s="92"/>
      <c r="V22" s="274">
        <v>-14.196744301883300054650612010</v>
      </c>
      <c r="W22" s="273">
        <v>-0.3723344894214478453717173700</v>
      </c>
      <c r="X22" s="92"/>
      <c r="Y22" s="274">
        <v>-29.982172026977171850621314530</v>
      </c>
      <c r="Z22" s="273">
        <v>-2.7623101018421202281697170700</v>
      </c>
      <c r="AA22" s="92"/>
      <c r="AB22" s="274">
        <v>-6.7633375106894937410326727300</v>
      </c>
      <c r="AC22" s="5"/>
      <c r="AD22" s="273" t="s">
        <v>281</v>
      </c>
      <c r="AE22" s="92"/>
      <c r="AF22" s="92"/>
      <c r="AG22" s="274"/>
    </row>
    <row r="23" ht="20.1" customHeight="1">
      <c r="A23" s="58"/>
      <c r="B23" s="290"/>
      <c r="C23" s="291" t="s">
        <v>272</v>
      </c>
      <c r="D23" s="441">
        <v>123.77199621570482497634815516</v>
      </c>
      <c r="E23" s="95">
        <v>147.63800964533306540741484978</v>
      </c>
      <c r="F23" s="444">
        <v>133.40456223190237089748279187</v>
      </c>
      <c r="G23" s="441">
        <v>18.017502365184484389782403027</v>
      </c>
      <c r="H23" s="95">
        <v>8.217594135455450575593453538</v>
      </c>
      <c r="I23" s="444">
        <v>46.902912576572602831420309735</v>
      </c>
      <c r="J23" s="441">
        <v>31.810312204351939451277199622</v>
      </c>
      <c r="K23" s="95">
        <v>11.95532470397238046981952496</v>
      </c>
      <c r="L23" s="444">
        <v>14.714237385016620415580783311</v>
      </c>
      <c r="M23" s="441">
        <v>173.59981078524124881740775781</v>
      </c>
      <c r="N23" s="95">
        <v>167.81092848476089645282782828</v>
      </c>
      <c r="O23" s="444">
        <v>195.02171219349159414448388492</v>
      </c>
      <c r="P23" s="5"/>
      <c r="Q23" s="422">
        <v>-11.033059542831884678744901230</v>
      </c>
      <c r="R23" s="91">
        <v>-11.064651378170750439360516990</v>
      </c>
      <c r="S23" s="500">
        <v>-0.2749381390478290009939249500</v>
      </c>
      <c r="T23" s="422">
        <v>-38.126650975618252768532069480</v>
      </c>
      <c r="U23" s="91"/>
      <c r="V23" s="500">
        <v>-3.5817682712955660393699294200</v>
      </c>
      <c r="W23" s="422">
        <v>7.2405561387666211077183772200</v>
      </c>
      <c r="X23" s="91"/>
      <c r="Y23" s="500">
        <v>-30.329938313239360730988064270</v>
      </c>
      <c r="Z23" s="422">
        <v>-12.280746603995897006755470350</v>
      </c>
      <c r="AA23" s="91"/>
      <c r="AB23" s="500">
        <v>-4.1838972975458346939073307300</v>
      </c>
      <c r="AC23" s="5"/>
      <c r="AD23" s="422" t="s">
        <v>271</v>
      </c>
      <c r="AE23" s="91" t="s">
        <v>358</v>
      </c>
      <c r="AF23" s="91" t="s">
        <v>354</v>
      </c>
      <c r="AG23" s="423" t="s">
        <v>359</v>
      </c>
    </row>
    <row r="24" ht="20.1" customHeight="1">
      <c r="A24" s="59"/>
      <c r="B24" s="288"/>
      <c r="C24" s="289" t="s">
        <v>273</v>
      </c>
      <c r="D24" s="278">
        <v>143.73379714390333211277920176</v>
      </c>
      <c r="E24" s="94">
        <v>168.80860210071053444547420449</v>
      </c>
      <c r="F24" s="279">
        <v>155.12236690137129255609166965</v>
      </c>
      <c r="G24" s="278">
        <v>27.835225192237275723178322959</v>
      </c>
      <c r="H24" s="94">
        <v>12.112263681935953521763232075</v>
      </c>
      <c r="I24" s="279">
        <v>52.732336496285717569567253375</v>
      </c>
      <c r="J24" s="278">
        <v>29.488099597217136580007323325</v>
      </c>
      <c r="K24" s="94">
        <v>12.780721764055756014367897732</v>
      </c>
      <c r="L24" s="279">
        <v>14.842992072504210089969709391</v>
      </c>
      <c r="M24" s="278">
        <v>201.05712193335774441596484804</v>
      </c>
      <c r="N24" s="94">
        <v>193.70158754670224398160533429</v>
      </c>
      <c r="O24" s="279">
        <v>222.69769547016122021562863241</v>
      </c>
      <c r="P24" s="93"/>
      <c r="Q24" s="273">
        <v>-7.7556985622953634753938267300</v>
      </c>
      <c r="R24" s="92">
        <v>-8.256048166570023341471412300</v>
      </c>
      <c r="S24" s="274">
        <v>-4.3352669911607340573368401900</v>
      </c>
      <c r="T24" s="273">
        <v>23.801903489342411895246027340</v>
      </c>
      <c r="U24" s="92"/>
      <c r="V24" s="274">
        <v>-10.412472395609481541524898170</v>
      </c>
      <c r="W24" s="273">
        <v>29.477184013529174148460478540</v>
      </c>
      <c r="X24" s="92"/>
      <c r="Y24" s="274">
        <v>-31.475508022678457668428426830</v>
      </c>
      <c r="Z24" s="273">
        <v>-0.0099089458199625043736376900</v>
      </c>
      <c r="AA24" s="92"/>
      <c r="AB24" s="274">
        <v>-8.231819555337520474965591110</v>
      </c>
      <c r="AC24" s="93"/>
      <c r="AD24" s="273" t="s">
        <v>275</v>
      </c>
      <c r="AE24" s="92" t="s">
        <v>356</v>
      </c>
      <c r="AF24" s="92" t="s">
        <v>356</v>
      </c>
      <c r="AG24" s="274" t="s">
        <v>357</v>
      </c>
    </row>
    <row r="25" ht="20.1" customHeight="1">
      <c r="A25" s="60"/>
      <c r="B25" s="290"/>
      <c r="C25" s="291" t="s">
        <v>274</v>
      </c>
      <c r="D25" s="441">
        <v>169.70768712070128118678354686</v>
      </c>
      <c r="E25" s="95">
        <v>198.9182752902155887230514096</v>
      </c>
      <c r="F25" s="444">
        <v>168.87866367478773471769916693</v>
      </c>
      <c r="G25" s="441">
        <v>44.644976399190829399865138233</v>
      </c>
      <c r="H25" s="95">
        <v>15.686718522054276251574088371</v>
      </c>
      <c r="I25" s="444">
        <v>55.14907364362762254725104386</v>
      </c>
      <c r="J25" s="441">
        <v>40.822656776803776129467296022</v>
      </c>
      <c r="K25" s="95">
        <v>13.579589177854568854439038762</v>
      </c>
      <c r="L25" s="444">
        <v>37.689467416183593495568018994</v>
      </c>
      <c r="M25" s="441">
        <v>255.17532029669588671611598112</v>
      </c>
      <c r="N25" s="95">
        <v>228.18458299012443382906453673</v>
      </c>
      <c r="O25" s="444">
        <v>261.71720473459895076051822978</v>
      </c>
      <c r="P25" s="93"/>
      <c r="Q25" s="422">
        <v>-2.4383257253700759834972395700</v>
      </c>
      <c r="R25" s="91">
        <v>-2.349137881193867842082826200</v>
      </c>
      <c r="S25" s="500">
        <v>-0.9732815821201930987589393300</v>
      </c>
      <c r="T25" s="422">
        <v>29.983827715640389604463646610</v>
      </c>
      <c r="U25" s="91"/>
      <c r="V25" s="500">
        <v>8.198496458147028610220949930</v>
      </c>
      <c r="W25" s="422">
        <v>47.392950359647935368255651140</v>
      </c>
      <c r="X25" s="91"/>
      <c r="Y25" s="500">
        <v>174.77737616376194531075054291</v>
      </c>
      <c r="Z25" s="422">
        <v>8.12872119443590358254138900</v>
      </c>
      <c r="AA25" s="91"/>
      <c r="AB25" s="500">
        <v>11.262436040368503732370950230</v>
      </c>
      <c r="AC25" s="93"/>
      <c r="AD25" s="422" t="s">
        <v>275</v>
      </c>
      <c r="AE25" s="91" t="s">
        <v>354</v>
      </c>
      <c r="AF25" s="91" t="s">
        <v>354</v>
      </c>
      <c r="AG25" s="423" t="s">
        <v>358</v>
      </c>
    </row>
    <row r="26" ht="20.1" customHeight="1">
      <c r="A26" s="60"/>
      <c r="B26" s="292"/>
      <c r="C26" s="293" t="s">
        <v>276</v>
      </c>
      <c r="D26" s="445">
        <v>250.6255380200860832137733142</v>
      </c>
      <c r="E26" s="446">
        <v>312.40603868555403753505428918</v>
      </c>
      <c r="F26" s="447">
        <v>212.97337969501954278611820176</v>
      </c>
      <c r="G26" s="445">
        <v>51.222955523672883787661406026</v>
      </c>
      <c r="H26" s="446">
        <v>21.105062587774348461848073564</v>
      </c>
      <c r="I26" s="447">
        <v>49.926234410514068936670176317</v>
      </c>
      <c r="J26" s="445">
        <v>29.318794835007173601147776184</v>
      </c>
      <c r="K26" s="446">
        <v>13.364291593136347055438349542</v>
      </c>
      <c r="L26" s="447">
        <v>16.04177981458996899161876248</v>
      </c>
      <c r="M26" s="445">
        <v>331.16728837876614060258249641</v>
      </c>
      <c r="N26" s="446">
        <v>346.87539286646473305234071229</v>
      </c>
      <c r="O26" s="447">
        <v>278.94139392012358071440714055</v>
      </c>
      <c r="P26" s="184"/>
      <c r="Q26" s="275">
        <v>-8.499851195866898020326574740</v>
      </c>
      <c r="R26" s="276">
        <v>-7.2712071823125272574692969300</v>
      </c>
      <c r="S26" s="277">
        <v>-1.725280293203553960442701600</v>
      </c>
      <c r="T26" s="275">
        <v>87.74615400170491791284636036</v>
      </c>
      <c r="U26" s="276"/>
      <c r="V26" s="277">
        <v>-2.6369906595767695400079527900</v>
      </c>
      <c r="W26" s="275">
        <v>-2.3760108924914354008141028200</v>
      </c>
      <c r="X26" s="276"/>
      <c r="Y26" s="277">
        <v>7.7908593475310995996831297200</v>
      </c>
      <c r="Z26" s="275">
        <v>-0.0167310194483751394925597600</v>
      </c>
      <c r="AA26" s="276"/>
      <c r="AB26" s="277">
        <v>-1.3898961133512334922705061700</v>
      </c>
      <c r="AC26" s="184"/>
      <c r="AD26" s="275" t="s">
        <v>271</v>
      </c>
      <c r="AE26" s="276" t="s">
        <v>356</v>
      </c>
      <c r="AF26" s="276" t="s">
        <v>356</v>
      </c>
      <c r="AG26" s="277" t="s">
        <v>357</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115"/>
      <c r="AD27" s="113"/>
      <c r="AE27" s="113"/>
      <c r="AF27" s="113"/>
      <c r="AG27" s="113"/>
      <c r="AH27" s="9"/>
    </row>
    <row r="28" ht="24.95" customHeight="1">
      <c r="A28" s="112"/>
      <c r="B28" s="858" t="s">
        <v>60</v>
      </c>
      <c r="C28" s="858"/>
      <c r="D28" s="858"/>
      <c r="E28" s="858"/>
      <c r="F28" s="858"/>
      <c r="G28" s="858"/>
      <c r="H28" s="858"/>
      <c r="I28" s="858"/>
      <c r="J28" s="858"/>
      <c r="K28" s="858"/>
      <c r="L28" s="858"/>
      <c r="M28" s="858"/>
      <c r="N28" s="858"/>
      <c r="O28" s="993"/>
      <c r="P28" s="413"/>
      <c r="Q28" s="847"/>
      <c r="R28" s="847"/>
      <c r="S28" s="847"/>
      <c r="T28" s="847"/>
      <c r="U28" s="847"/>
      <c r="V28" s="847"/>
      <c r="W28" s="847"/>
      <c r="X28" s="847"/>
      <c r="Y28" s="847"/>
      <c r="Z28" s="847"/>
      <c r="AA28" s="847"/>
      <c r="AB28" s="991"/>
      <c r="AC28" s="413"/>
      <c r="AD28" s="847"/>
      <c r="AE28" s="847"/>
      <c r="AF28" s="847"/>
      <c r="AG28" s="991"/>
      <c r="AH28" s="9"/>
    </row>
    <row r="29" ht="20.1" customHeight="1">
      <c r="A29" s="58"/>
      <c r="B29" s="286">
        <v>2017</v>
      </c>
      <c r="C29" s="287"/>
      <c r="D29" s="456">
        <v>230.95311843226356148821357569</v>
      </c>
      <c r="E29" s="457">
        <v>229.09795862667637733295079193</v>
      </c>
      <c r="F29" s="438">
        <v>178.87254034159176286292223692</v>
      </c>
      <c r="G29" s="456">
        <v>25.427246047524377544258259964</v>
      </c>
      <c r="H29" s="457">
        <v>7.1018917330731706742721472086</v>
      </c>
      <c r="I29" s="438">
        <v>63.210047420609306695345935149</v>
      </c>
      <c r="J29" s="456">
        <v>4.6658146359935624349143235823</v>
      </c>
      <c r="K29" s="457">
        <v>4.3823802936671866598358862354</v>
      </c>
      <c r="L29" s="438">
        <v>20.811725508175628684384460793</v>
      </c>
      <c r="M29" s="456">
        <v>261.04617911578150146738615924</v>
      </c>
      <c r="N29" s="457">
        <v>240.58223065341673466705882538</v>
      </c>
      <c r="O29" s="438">
        <v>262.89431327037669824265263287</v>
      </c>
      <c r="P29" s="217"/>
      <c r="Q29" s="429">
        <v>-2.3066590508155678507869120300</v>
      </c>
      <c r="R29" s="430">
        <v>-3.0120905300640281867565344900</v>
      </c>
      <c r="S29" s="419">
        <v>-1.396239592372694276661905200</v>
      </c>
      <c r="T29" s="429">
        <v>-40.75328626748838372789060700</v>
      </c>
      <c r="U29" s="430">
        <v>-36.130337833450683388634341480</v>
      </c>
      <c r="V29" s="419">
        <v>-0.0567518077894920005739551300</v>
      </c>
      <c r="W29" s="429">
        <v>11.843850310435576603317431710</v>
      </c>
      <c r="X29" s="430">
        <v>288.88499852761199549090695147</v>
      </c>
      <c r="Y29" s="419">
        <v>15.559084753020904008616812840</v>
      </c>
      <c r="Z29" s="429">
        <v>-7.9187539037907724090949393900</v>
      </c>
      <c r="AA29" s="430">
        <v>-3.1703134375592041166670720300</v>
      </c>
      <c r="AB29" s="419">
        <v>0.0888526943250126181827948800</v>
      </c>
      <c r="AC29" s="5"/>
      <c r="AD29" s="429" t="s">
        <v>275</v>
      </c>
      <c r="AE29" s="430" t="s">
        <v>354</v>
      </c>
      <c r="AF29" s="430" t="s">
        <v>358</v>
      </c>
      <c r="AG29" s="431" t="s">
        <v>358</v>
      </c>
    </row>
    <row r="30" ht="20.1" customHeight="1">
      <c r="A30" s="58"/>
      <c r="B30" s="288">
        <v>2018</v>
      </c>
      <c r="C30" s="289"/>
      <c r="D30" s="278">
        <v>180.11384928716904276985743381</v>
      </c>
      <c r="E30" s="94">
        <v>236.13477150718261742925245609</v>
      </c>
      <c r="F30" s="279">
        <v>183.43499411012894283133064502</v>
      </c>
      <c r="G30" s="278">
        <v>18.869993211133740665308893415</v>
      </c>
      <c r="H30" s="94"/>
      <c r="I30" s="279">
        <v>59.467034632461138554292606138</v>
      </c>
      <c r="J30" s="278">
        <v>22.24270196877121520706042091</v>
      </c>
      <c r="K30" s="94"/>
      <c r="L30" s="279">
        <v>20.325742314235855624805590765</v>
      </c>
      <c r="M30" s="278">
        <v>221.22654446707399864222674813</v>
      </c>
      <c r="N30" s="94"/>
      <c r="O30" s="279">
        <v>263.22777105682593701042884192</v>
      </c>
      <c r="P30" s="217"/>
      <c r="Q30" s="273">
        <v>-22.012809132085917965566863110</v>
      </c>
      <c r="R30" s="92">
        <v>3.0715301536025415822414434700</v>
      </c>
      <c r="S30" s="274">
        <v>2.5506730993053996793586976600</v>
      </c>
      <c r="T30" s="273">
        <v>-25.788293486974212307453109910</v>
      </c>
      <c r="U30" s="92"/>
      <c r="V30" s="274">
        <v>-5.9215471920810145115121480900</v>
      </c>
      <c r="W30" s="273">
        <v>376.71636582353727550406660460</v>
      </c>
      <c r="X30" s="92"/>
      <c r="Y30" s="274">
        <v>-2.335141282489337941088875800</v>
      </c>
      <c r="Z30" s="273">
        <v>-15.253866110427284825602417370</v>
      </c>
      <c r="AA30" s="92"/>
      <c r="AB30" s="274">
        <v>0.1268410040145258863412170800</v>
      </c>
      <c r="AC30" s="5"/>
      <c r="AD30" s="273" t="s">
        <v>269</v>
      </c>
      <c r="AE30" s="92"/>
      <c r="AF30" s="92"/>
      <c r="AG30" s="274"/>
    </row>
    <row r="31" ht="20.1" customHeight="1">
      <c r="A31" s="58"/>
      <c r="B31" s="427">
        <v>2019</v>
      </c>
      <c r="C31" s="428"/>
      <c r="D31" s="459">
        <v>194.69180690332882938213978627</v>
      </c>
      <c r="E31" s="460">
        <v>230.8933336537968517663949136</v>
      </c>
      <c r="F31" s="501">
        <v>181.18490064507763622807870595</v>
      </c>
      <c r="G31" s="459">
        <v>31.572165581623879130327969537</v>
      </c>
      <c r="H31" s="460"/>
      <c r="I31" s="501">
        <v>49.688629170078779879880289956</v>
      </c>
      <c r="J31" s="459">
        <v>31.259335462473897555582852229</v>
      </c>
      <c r="K31" s="460"/>
      <c r="L31" s="501">
        <v>16.859982274951528741397723753</v>
      </c>
      <c r="M31" s="459">
        <v>257.52330794742660606805060803</v>
      </c>
      <c r="N31" s="460"/>
      <c r="O31" s="501">
        <v>247.73351209010794484935671966</v>
      </c>
      <c r="P31" s="498"/>
      <c r="Q31" s="432">
        <v>8.093746079968039254002769300</v>
      </c>
      <c r="R31" s="433">
        <v>-2.2196806594518564975247652500</v>
      </c>
      <c r="S31" s="502">
        <v>-1.2266435180303803234709068200</v>
      </c>
      <c r="T31" s="432">
        <v>67.314133229234854415186268020</v>
      </c>
      <c r="U31" s="433"/>
      <c r="V31" s="502">
        <v>-16.443405195531041547592547610</v>
      </c>
      <c r="W31" s="432">
        <v>40.537491831532196192023261660</v>
      </c>
      <c r="X31" s="433"/>
      <c r="Y31" s="502">
        <v>-17.051087166725314292177644690</v>
      </c>
      <c r="Z31" s="432">
        <v>16.407056200145455408066717350</v>
      </c>
      <c r="AA31" s="433"/>
      <c r="AB31" s="502">
        <v>-5.8862554298547292558390149300</v>
      </c>
      <c r="AC31" s="184"/>
      <c r="AD31" s="432" t="s">
        <v>275</v>
      </c>
      <c r="AE31" s="433"/>
      <c r="AF31" s="433"/>
      <c r="AG31" s="434"/>
    </row>
    <row r="32" ht="21" customHeight="1"/>
    <row r="33" ht="24.95" customHeight="1">
      <c r="A33" s="112"/>
      <c r="B33" s="853" t="s">
        <v>44</v>
      </c>
      <c r="C33" s="853"/>
      <c r="D33" s="853"/>
      <c r="E33" s="853"/>
      <c r="F33" s="853"/>
      <c r="G33" s="853"/>
      <c r="H33" s="853"/>
      <c r="I33" s="853"/>
      <c r="J33" s="853"/>
      <c r="K33" s="853"/>
      <c r="L33" s="853"/>
      <c r="M33" s="853"/>
      <c r="N33" s="853"/>
      <c r="O33" s="992"/>
      <c r="P33" s="413"/>
      <c r="Q33" s="847"/>
      <c r="R33" s="847"/>
      <c r="S33" s="847"/>
      <c r="T33" s="847"/>
      <c r="U33" s="847"/>
      <c r="V33" s="847"/>
      <c r="W33" s="847"/>
      <c r="X33" s="847"/>
      <c r="Y33" s="847"/>
      <c r="Z33" s="847"/>
      <c r="AA33" s="847"/>
      <c r="AB33" s="991"/>
      <c r="AC33" s="413"/>
      <c r="AD33" s="847"/>
      <c r="AE33" s="847"/>
      <c r="AF33" s="847"/>
      <c r="AG33" s="991"/>
      <c r="AH33" s="9"/>
    </row>
    <row r="34" ht="20.1" customHeight="1">
      <c r="A34" s="58"/>
      <c r="B34" s="286">
        <v>2017</v>
      </c>
      <c r="C34" s="287"/>
      <c r="D34" s="456">
        <v>253.03115871470301850048685492</v>
      </c>
      <c r="E34" s="457">
        <v>243.07471990570207750110505379</v>
      </c>
      <c r="F34" s="438">
        <v>183.62138019919930099682667502</v>
      </c>
      <c r="G34" s="456">
        <v>4.3373904576436222005842259007</v>
      </c>
      <c r="H34" s="457"/>
      <c r="I34" s="438">
        <v>62.884079367187890725514116272</v>
      </c>
      <c r="J34" s="456">
        <v>0.803310613437195715676728335</v>
      </c>
      <c r="K34" s="457"/>
      <c r="L34" s="438">
        <v>20.163586332317770040501337665</v>
      </c>
      <c r="M34" s="456">
        <v>258.17185978578383641674780915</v>
      </c>
      <c r="N34" s="457"/>
      <c r="O34" s="438">
        <v>266.66904589870496176284212897</v>
      </c>
      <c r="P34" s="5"/>
      <c r="Q34" s="429">
        <v>13.273801291269360737075937310</v>
      </c>
      <c r="R34" s="430">
        <v>8.393868343007695044214150780</v>
      </c>
      <c r="S34" s="419">
        <v>5.7002317933583947602491604300</v>
      </c>
      <c r="T34" s="429">
        <v>-86.09607320830355239340798264</v>
      </c>
      <c r="U34" s="430"/>
      <c r="V34" s="419">
        <v>0.4229095750656137259727772400</v>
      </c>
      <c r="W34" s="429">
        <v>-52.388861549822515604363850110</v>
      </c>
      <c r="X34" s="430"/>
      <c r="Y34" s="419">
        <v>-15.322658039671882259076586320</v>
      </c>
      <c r="Z34" s="429">
        <v>0.7449647013673145481134892400</v>
      </c>
      <c r="AA34" s="430"/>
      <c r="AB34" s="419">
        <v>2.5056793184961275186006561800</v>
      </c>
      <c r="AC34" s="5"/>
      <c r="AD34" s="429" t="s">
        <v>275</v>
      </c>
      <c r="AE34" s="430"/>
      <c r="AF34" s="430"/>
      <c r="AG34" s="431"/>
    </row>
    <row r="35" ht="20.1" customHeight="1">
      <c r="A35" s="58"/>
      <c r="B35" s="288">
        <v>2018</v>
      </c>
      <c r="C35" s="289"/>
      <c r="D35" s="278">
        <v>204.15642458100558659217877095</v>
      </c>
      <c r="E35" s="94">
        <v>243.18367368450251033258439432</v>
      </c>
      <c r="F35" s="279">
        <v>184.01929874197546114947658688</v>
      </c>
      <c r="G35" s="278">
        <v>27.923184357541899441340782123</v>
      </c>
      <c r="H35" s="94"/>
      <c r="I35" s="279">
        <v>53.550980915446540058457447045</v>
      </c>
      <c r="J35" s="278">
        <v>26.934706703910614525139664804</v>
      </c>
      <c r="K35" s="94"/>
      <c r="L35" s="279">
        <v>16.61311196378957843076603588</v>
      </c>
      <c r="M35" s="278">
        <v>259.01431564245810055865921788</v>
      </c>
      <c r="N35" s="94"/>
      <c r="O35" s="279">
        <v>254.18339162121157963870006981</v>
      </c>
      <c r="P35" s="5"/>
      <c r="Q35" s="273">
        <v>-19.315697869764938667618091930</v>
      </c>
      <c r="R35" s="92">
        <v>0.0448231633642116890354035800</v>
      </c>
      <c r="S35" s="274">
        <v>0.2167059970600827209162807300</v>
      </c>
      <c r="T35" s="273">
        <v>543.77843383534696882381823414</v>
      </c>
      <c r="U35" s="92"/>
      <c r="V35" s="274">
        <v>-14.841750957733257695675450960</v>
      </c>
      <c r="W35" s="273">
        <v>3252.9628830201455899779922124</v>
      </c>
      <c r="X35" s="92"/>
      <c r="Y35" s="274">
        <v>-17.608347592598477022052236020</v>
      </c>
      <c r="Z35" s="273">
        <v>0.3263159111815228693034940700</v>
      </c>
      <c r="AA35" s="92"/>
      <c r="AB35" s="274">
        <v>-4.6820785799924057972739531600</v>
      </c>
      <c r="AC35" s="5"/>
      <c r="AD35" s="273" t="s">
        <v>275</v>
      </c>
      <c r="AE35" s="92"/>
      <c r="AF35" s="92"/>
      <c r="AG35" s="274"/>
    </row>
    <row r="36" ht="20.1" customHeight="1">
      <c r="A36" s="58"/>
      <c r="B36" s="427">
        <v>2019</v>
      </c>
      <c r="C36" s="428"/>
      <c r="D36" s="459">
        <v>192.69440209104770202570246134</v>
      </c>
      <c r="E36" s="460">
        <v>228.10043512425105588841960513</v>
      </c>
      <c r="F36" s="501">
        <v>180.16282291743912430885765497</v>
      </c>
      <c r="G36" s="459">
        <v>42.141908081028098453495970377</v>
      </c>
      <c r="H36" s="460">
        <v>16.400569559578021500633349366</v>
      </c>
      <c r="I36" s="501">
        <v>52.564264649396586314531181554</v>
      </c>
      <c r="J36" s="459">
        <v>33.085166630363755173164887824</v>
      </c>
      <c r="K36" s="460">
        <v>13.252070299931394824089767595</v>
      </c>
      <c r="L36" s="501">
        <v>23.017938634431869311051918542</v>
      </c>
      <c r="M36" s="459">
        <v>267.92147680243955565236331954</v>
      </c>
      <c r="N36" s="460">
        <v>257.75307498376047221314272211</v>
      </c>
      <c r="O36" s="501">
        <v>255.74502620126757993444075507</v>
      </c>
      <c r="P36" s="184"/>
      <c r="Q36" s="432">
        <v>-5.6143334766376459539165373800</v>
      </c>
      <c r="R36" s="433">
        <v>-6.2024059147243122102445497600</v>
      </c>
      <c r="S36" s="502">
        <v>-2.0956909687737337802430304400</v>
      </c>
      <c r="T36" s="432">
        <v>50.920853228710641187931349920</v>
      </c>
      <c r="U36" s="433"/>
      <c r="V36" s="502">
        <v>-1.8425736544544599859689480100</v>
      </c>
      <c r="W36" s="432">
        <v>22.834701688287415013992868550</v>
      </c>
      <c r="X36" s="433"/>
      <c r="Y36" s="502">
        <v>38.552841181125108883203359260</v>
      </c>
      <c r="Z36" s="432">
        <v>3.4388682872173173961190626700</v>
      </c>
      <c r="AA36" s="433"/>
      <c r="AB36" s="502">
        <v>0.6143731776083839302636288700</v>
      </c>
      <c r="AC36" s="184"/>
      <c r="AD36" s="432" t="s">
        <v>275</v>
      </c>
      <c r="AE36" s="433" t="s">
        <v>356</v>
      </c>
      <c r="AF36" s="433" t="s">
        <v>356</v>
      </c>
      <c r="AG36" s="434" t="s">
        <v>357</v>
      </c>
    </row>
    <row r="37" ht="21" customHeight="1"/>
    <row r="38" ht="24.95" customHeight="1">
      <c r="A38" s="112"/>
      <c r="B38" s="853" t="s">
        <v>45</v>
      </c>
      <c r="C38" s="853"/>
      <c r="D38" s="853"/>
      <c r="E38" s="853"/>
      <c r="F38" s="853"/>
      <c r="G38" s="853"/>
      <c r="H38" s="853"/>
      <c r="I38" s="853"/>
      <c r="J38" s="853"/>
      <c r="K38" s="853"/>
      <c r="L38" s="853"/>
      <c r="M38" s="853"/>
      <c r="N38" s="853"/>
      <c r="O38" s="992"/>
      <c r="P38" s="413"/>
      <c r="Q38" s="847"/>
      <c r="R38" s="847"/>
      <c r="S38" s="847"/>
      <c r="T38" s="847"/>
      <c r="U38" s="847"/>
      <c r="V38" s="847"/>
      <c r="W38" s="847"/>
      <c r="X38" s="847"/>
      <c r="Y38" s="847"/>
      <c r="Z38" s="847"/>
      <c r="AA38" s="847"/>
      <c r="AB38" s="991"/>
      <c r="AC38" s="413"/>
      <c r="AD38" s="847"/>
      <c r="AE38" s="847"/>
      <c r="AF38" s="847"/>
      <c r="AG38" s="991"/>
      <c r="AH38" s="9"/>
    </row>
    <row r="39" ht="20.1" customHeight="1">
      <c r="A39" s="58"/>
      <c r="B39" s="286">
        <v>2017</v>
      </c>
      <c r="C39" s="287"/>
      <c r="D39" s="456">
        <v>230.95311843226356148821357569</v>
      </c>
      <c r="E39" s="457">
        <v>229.09795862667637733295079193</v>
      </c>
      <c r="F39" s="438">
        <v>178.87254034159176286292223692</v>
      </c>
      <c r="G39" s="456">
        <v>25.427246047524377544258259964</v>
      </c>
      <c r="H39" s="457">
        <v>7.1018917330731706742721472086</v>
      </c>
      <c r="I39" s="438">
        <v>63.210047420609306695345935149</v>
      </c>
      <c r="J39" s="456">
        <v>4.6658146359935624349143235823</v>
      </c>
      <c r="K39" s="457">
        <v>4.3823802936671866598358862354</v>
      </c>
      <c r="L39" s="438">
        <v>20.811725508175628684384460793</v>
      </c>
      <c r="M39" s="456">
        <v>261.04617911578150146738615924</v>
      </c>
      <c r="N39" s="457">
        <v>240.58223065341673466705882538</v>
      </c>
      <c r="O39" s="438">
        <v>262.89431327037669824265263287</v>
      </c>
      <c r="P39" s="5"/>
      <c r="Q39" s="429">
        <v>-2.3066590508155678507869120300</v>
      </c>
      <c r="R39" s="430">
        <v>-3.0120905300640281867565344900</v>
      </c>
      <c r="S39" s="419">
        <v>-1.396239592372694276661905200</v>
      </c>
      <c r="T39" s="429">
        <v>-40.75328626748838372789060700</v>
      </c>
      <c r="U39" s="430">
        <v>-36.130337833450683388634341480</v>
      </c>
      <c r="V39" s="419">
        <v>-0.0567518077894920005739551300</v>
      </c>
      <c r="W39" s="429">
        <v>11.843850310435576603317431710</v>
      </c>
      <c r="X39" s="430">
        <v>288.88499852761199549090695147</v>
      </c>
      <c r="Y39" s="419">
        <v>15.559084753020904008616812840</v>
      </c>
      <c r="Z39" s="429">
        <v>-7.9187539037907724090949393900</v>
      </c>
      <c r="AA39" s="430">
        <v>-3.1703134375592041166670720300</v>
      </c>
      <c r="AB39" s="419">
        <v>0.0888526943250126181827948800</v>
      </c>
      <c r="AC39" s="5"/>
      <c r="AD39" s="429" t="s">
        <v>275</v>
      </c>
      <c r="AE39" s="430" t="s">
        <v>354</v>
      </c>
      <c r="AF39" s="430" t="s">
        <v>358</v>
      </c>
      <c r="AG39" s="431" t="s">
        <v>358</v>
      </c>
    </row>
    <row r="40" ht="20.1" customHeight="1">
      <c r="A40" s="58"/>
      <c r="B40" s="288">
        <v>2018</v>
      </c>
      <c r="C40" s="289"/>
      <c r="D40" s="278">
        <v>180.11384928716904276985743381</v>
      </c>
      <c r="E40" s="94">
        <v>236.13477150718261742925245609</v>
      </c>
      <c r="F40" s="279">
        <v>183.43499411012894283133064502</v>
      </c>
      <c r="G40" s="278">
        <v>18.869993211133740665308893415</v>
      </c>
      <c r="H40" s="94"/>
      <c r="I40" s="279">
        <v>59.467034632461138554292606138</v>
      </c>
      <c r="J40" s="278">
        <v>22.24270196877121520706042091</v>
      </c>
      <c r="K40" s="94"/>
      <c r="L40" s="279">
        <v>20.325742314235855624805590765</v>
      </c>
      <c r="M40" s="278">
        <v>221.22654446707399864222674813</v>
      </c>
      <c r="N40" s="94"/>
      <c r="O40" s="279">
        <v>263.22777105682593701042884192</v>
      </c>
      <c r="P40" s="5"/>
      <c r="Q40" s="273">
        <v>-22.012809132085917965566863110</v>
      </c>
      <c r="R40" s="92">
        <v>3.0715301536025415822414434700</v>
      </c>
      <c r="S40" s="274">
        <v>2.5506730993053996793586976600</v>
      </c>
      <c r="T40" s="273">
        <v>-25.788293486974212307453109910</v>
      </c>
      <c r="U40" s="92"/>
      <c r="V40" s="274">
        <v>-5.9215471920810145115121480900</v>
      </c>
      <c r="W40" s="273">
        <v>376.71636582353727550406660460</v>
      </c>
      <c r="X40" s="92"/>
      <c r="Y40" s="274">
        <v>-2.335141282489337941088875800</v>
      </c>
      <c r="Z40" s="273">
        <v>-15.253866110427284825602417370</v>
      </c>
      <c r="AA40" s="92"/>
      <c r="AB40" s="274">
        <v>0.1268410040145258863412170800</v>
      </c>
      <c r="AC40" s="5"/>
      <c r="AD40" s="273" t="s">
        <v>269</v>
      </c>
      <c r="AE40" s="92"/>
      <c r="AF40" s="92"/>
      <c r="AG40" s="274"/>
    </row>
    <row r="41" ht="20.1" customHeight="1">
      <c r="A41" s="58"/>
      <c r="B41" s="427">
        <v>2019</v>
      </c>
      <c r="C41" s="428"/>
      <c r="D41" s="459">
        <v>194.69180690332882938213978627</v>
      </c>
      <c r="E41" s="460">
        <v>230.8933336537968517663949136</v>
      </c>
      <c r="F41" s="501">
        <v>181.18490064507763622807870595</v>
      </c>
      <c r="G41" s="459">
        <v>31.572165581623879130327969537</v>
      </c>
      <c r="H41" s="460"/>
      <c r="I41" s="501">
        <v>49.688629170078779879880289956</v>
      </c>
      <c r="J41" s="459">
        <v>31.259335462473897555582852229</v>
      </c>
      <c r="K41" s="460"/>
      <c r="L41" s="501">
        <v>16.859982274951528741397723753</v>
      </c>
      <c r="M41" s="459">
        <v>257.52330794742660606805060803</v>
      </c>
      <c r="N41" s="460"/>
      <c r="O41" s="501">
        <v>247.73351209010794484935671966</v>
      </c>
      <c r="P41" s="184"/>
      <c r="Q41" s="432">
        <v>8.093746079968039254002769300</v>
      </c>
      <c r="R41" s="433">
        <v>-2.2196806594518564975247652500</v>
      </c>
      <c r="S41" s="502">
        <v>-1.2266435180303803234709068200</v>
      </c>
      <c r="T41" s="432">
        <v>67.314133229234854415186268020</v>
      </c>
      <c r="U41" s="433"/>
      <c r="V41" s="502">
        <v>-16.443405195531041547592547610</v>
      </c>
      <c r="W41" s="432">
        <v>40.537491831532196192023261660</v>
      </c>
      <c r="X41" s="433"/>
      <c r="Y41" s="502">
        <v>-17.051087166725314292177644690</v>
      </c>
      <c r="Z41" s="432">
        <v>16.407056200145455408066717350</v>
      </c>
      <c r="AA41" s="433"/>
      <c r="AB41" s="502">
        <v>-5.8862554298547292558390149300</v>
      </c>
      <c r="AC41" s="184"/>
      <c r="AD41" s="432" t="s">
        <v>275</v>
      </c>
      <c r="AE41" s="433"/>
      <c r="AF41" s="433"/>
      <c r="AG41" s="434"/>
    </row>
    <row r="42" ht="14.1" customHeight="1"/>
    <row r="43" ht="20.1" customHeight="1">
      <c r="B43" s="7" t="s">
        <v>105</v>
      </c>
    </row>
    <row r="44" ht="14.1" customHeight="1">
      <c r="B44" s="7"/>
    </row>
    <row r="45" ht="24" customHeight="1">
      <c r="B45" s="828" t="s">
        <v>138</v>
      </c>
      <c r="C45" s="828"/>
      <c r="D45" s="828"/>
      <c r="E45" s="828"/>
      <c r="F45" s="828"/>
      <c r="G45" s="828"/>
      <c r="H45" s="828"/>
      <c r="I45" s="828"/>
      <c r="J45" s="828"/>
      <c r="K45" s="828"/>
      <c r="L45" s="828"/>
      <c r="M45" s="828"/>
      <c r="N45" s="828"/>
      <c r="O45" s="828"/>
      <c r="P45" s="828"/>
      <c r="Q45" s="828"/>
      <c r="R45" s="828"/>
      <c r="S45" s="828"/>
      <c r="T45" s="828"/>
      <c r="U45" s="828"/>
      <c r="V45" s="828"/>
      <c r="W45" s="828"/>
      <c r="X45" s="828"/>
      <c r="Y45" s="828"/>
      <c r="Z45" s="828"/>
      <c r="AA45" s="828"/>
      <c r="AB45" s="828"/>
      <c r="AC45" s="828"/>
      <c r="AD45" s="828"/>
      <c r="AE45" s="828"/>
      <c r="AF45" s="828"/>
      <c r="AG45" s="828"/>
    </row>
    <row r="46" ht="14.1" customHeight="1"/>
    <row r="47">
      <c r="A47" s="237"/>
      <c r="B47" s="237"/>
      <c r="C47" s="237"/>
      <c r="D47" s="237"/>
      <c r="E47" s="237"/>
      <c r="F47" s="237"/>
      <c r="G47" s="237"/>
      <c r="H47" s="237"/>
      <c r="I47" s="237"/>
      <c r="J47" s="237"/>
      <c r="K47" s="237"/>
      <c r="L47" s="237"/>
      <c r="M47" s="237"/>
      <c r="N47" s="237"/>
      <c r="O47" s="237"/>
      <c r="P47" s="237"/>
      <c r="Q47" s="237"/>
      <c r="R47" s="237"/>
      <c r="S47" s="237"/>
      <c r="T47" s="237"/>
      <c r="U47" s="237"/>
      <c r="V47" s="237"/>
      <c r="W47" s="237"/>
      <c r="X47" s="237"/>
      <c r="Y47" s="237"/>
      <c r="Z47" s="237"/>
      <c r="AA47" s="237"/>
      <c r="AB47" s="237"/>
      <c r="AC47" s="237"/>
      <c r="AD47" s="237"/>
      <c r="AE47" s="237"/>
      <c r="AF47" s="237"/>
      <c r="AG47" s="237"/>
      <c r="AH47" s="237"/>
    </row>
    <row r="48">
      <c r="A48" s="237"/>
      <c r="B48" s="237"/>
      <c r="C48" s="237"/>
      <c r="D48" s="237"/>
      <c r="E48" s="237"/>
      <c r="F48" s="237"/>
      <c r="G48" s="237"/>
      <c r="H48" s="237"/>
      <c r="I48" s="237"/>
      <c r="J48" s="237"/>
      <c r="K48" s="237"/>
      <c r="L48" s="237"/>
      <c r="M48" s="237"/>
      <c r="N48" s="237"/>
      <c r="O48" s="237"/>
      <c r="P48" s="237"/>
      <c r="Q48" s="237"/>
      <c r="R48" s="237"/>
      <c r="S48" s="237"/>
      <c r="T48" s="237"/>
      <c r="U48" s="237"/>
      <c r="V48" s="237"/>
      <c r="W48" s="237"/>
      <c r="X48" s="237"/>
      <c r="Y48" s="237"/>
      <c r="Z48" s="237"/>
      <c r="AA48" s="237"/>
      <c r="AB48" s="237"/>
      <c r="AC48" s="237"/>
      <c r="AD48" s="237"/>
      <c r="AE48" s="237"/>
      <c r="AF48" s="237"/>
      <c r="AG48" s="237"/>
      <c r="AH48" s="237"/>
    </row>
    <row r="49">
      <c r="A49" s="237"/>
      <c r="B49" s="237"/>
      <c r="C49" s="237"/>
      <c r="D49" s="237"/>
      <c r="E49" s="237"/>
      <c r="F49" s="237"/>
      <c r="G49" s="237"/>
      <c r="H49" s="237"/>
      <c r="I49" s="237"/>
      <c r="J49" s="237"/>
      <c r="K49" s="237"/>
      <c r="L49" s="237"/>
      <c r="M49" s="237"/>
      <c r="N49" s="237"/>
      <c r="O49" s="237"/>
      <c r="P49" s="237"/>
      <c r="Q49" s="237"/>
      <c r="R49" s="237"/>
      <c r="S49" s="237"/>
      <c r="T49" s="237"/>
      <c r="U49" s="237"/>
      <c r="V49" s="237"/>
      <c r="W49" s="237"/>
      <c r="X49" s="237"/>
      <c r="Y49" s="237"/>
      <c r="Z49" s="237"/>
      <c r="AA49" s="237"/>
      <c r="AB49" s="237"/>
      <c r="AC49" s="237"/>
      <c r="AD49" s="237"/>
      <c r="AE49" s="237"/>
      <c r="AF49" s="237"/>
      <c r="AG49" s="237"/>
      <c r="AH49" s="237"/>
    </row>
    <row r="50">
      <c r="A50" s="237"/>
      <c r="B50" s="237"/>
      <c r="C50" s="237"/>
      <c r="D50" s="237"/>
      <c r="E50" s="237"/>
      <c r="F50" s="237"/>
      <c r="G50" s="237"/>
      <c r="H50" s="237"/>
      <c r="I50" s="237"/>
      <c r="J50" s="237"/>
      <c r="K50" s="237"/>
      <c r="L50" s="237"/>
      <c r="M50" s="237"/>
      <c r="N50" s="237"/>
      <c r="O50" s="237"/>
      <c r="P50" s="237"/>
      <c r="Q50" s="237"/>
      <c r="R50" s="237"/>
      <c r="S50" s="237"/>
      <c r="T50" s="237"/>
      <c r="U50" s="237"/>
      <c r="V50" s="237"/>
      <c r="W50" s="237"/>
      <c r="X50" s="237"/>
      <c r="Y50" s="237"/>
      <c r="Z50" s="237"/>
      <c r="AA50" s="237"/>
      <c r="AB50" s="237"/>
      <c r="AC50" s="237"/>
      <c r="AD50" s="237"/>
      <c r="AE50" s="237"/>
      <c r="AF50" s="237"/>
      <c r="AG50" s="237"/>
      <c r="AH50" s="237"/>
    </row>
    <row r="51">
      <c r="A51" s="237"/>
      <c r="B51" s="237"/>
      <c r="C51" s="237"/>
      <c r="D51" s="237"/>
      <c r="E51" s="237"/>
      <c r="F51" s="237"/>
      <c r="G51" s="237"/>
      <c r="H51" s="237"/>
      <c r="I51" s="237"/>
      <c r="J51" s="237"/>
      <c r="K51" s="237"/>
      <c r="L51" s="237"/>
      <c r="M51" s="237"/>
      <c r="N51" s="237"/>
      <c r="O51" s="237"/>
      <c r="P51" s="237"/>
      <c r="Q51" s="237"/>
      <c r="R51" s="237"/>
      <c r="S51" s="237"/>
      <c r="T51" s="237"/>
      <c r="U51" s="237"/>
      <c r="V51" s="237"/>
      <c r="W51" s="237"/>
      <c r="X51" s="237"/>
      <c r="Y51" s="237"/>
      <c r="Z51" s="237"/>
      <c r="AA51" s="237"/>
      <c r="AB51" s="237"/>
      <c r="AC51" s="237"/>
      <c r="AD51" s="237"/>
      <c r="AE51" s="237"/>
      <c r="AF51" s="237"/>
      <c r="AG51" s="237"/>
      <c r="AH51" s="237"/>
    </row>
    <row r="52">
      <c r="A52" s="237"/>
      <c r="B52" s="237"/>
      <c r="C52" s="237"/>
      <c r="D52" s="237"/>
      <c r="E52" s="237"/>
      <c r="F52" s="237"/>
      <c r="G52" s="237"/>
      <c r="H52" s="237"/>
      <c r="I52" s="237"/>
      <c r="J52" s="237"/>
      <c r="K52" s="237"/>
      <c r="L52" s="237"/>
      <c r="M52" s="237"/>
      <c r="N52" s="237"/>
      <c r="O52" s="237"/>
      <c r="P52" s="237"/>
      <c r="Q52" s="237"/>
      <c r="R52" s="237"/>
      <c r="S52" s="237"/>
      <c r="T52" s="237"/>
      <c r="U52" s="237"/>
      <c r="V52" s="237"/>
      <c r="W52" s="237"/>
      <c r="X52" s="237"/>
      <c r="Y52" s="237"/>
      <c r="Z52" s="237"/>
      <c r="AA52" s="237"/>
      <c r="AB52" s="237"/>
      <c r="AC52" s="237"/>
      <c r="AD52" s="237"/>
      <c r="AE52" s="237"/>
      <c r="AF52" s="237"/>
      <c r="AG52" s="237"/>
      <c r="AH52" s="237"/>
    </row>
    <row r="53">
      <c r="A53" s="237"/>
      <c r="B53" s="237"/>
      <c r="C53" s="237"/>
      <c r="D53" s="237"/>
      <c r="E53" s="237"/>
      <c r="F53" s="237"/>
      <c r="G53" s="237"/>
      <c r="H53" s="237"/>
      <c r="I53" s="237"/>
      <c r="J53" s="237"/>
      <c r="K53" s="237"/>
      <c r="L53" s="237"/>
      <c r="M53" s="237"/>
      <c r="N53" s="237"/>
      <c r="O53" s="237"/>
      <c r="P53" s="237"/>
      <c r="Q53" s="237"/>
      <c r="R53" s="237"/>
      <c r="S53" s="237"/>
      <c r="T53" s="237"/>
      <c r="U53" s="237"/>
      <c r="V53" s="237"/>
      <c r="W53" s="237"/>
      <c r="X53" s="237"/>
      <c r="Y53" s="237"/>
      <c r="Z53" s="237"/>
      <c r="AA53" s="237"/>
      <c r="AB53" s="237"/>
      <c r="AC53" s="237"/>
      <c r="AD53" s="237"/>
      <c r="AE53" s="237"/>
      <c r="AF53" s="237"/>
      <c r="AG53" s="237"/>
      <c r="AH53" s="237"/>
    </row>
    <row r="54">
      <c r="A54" s="237"/>
      <c r="B54" s="237"/>
      <c r="C54" s="237"/>
      <c r="D54" s="237"/>
      <c r="E54" s="237"/>
      <c r="F54" s="237"/>
      <c r="G54" s="237"/>
      <c r="H54" s="237"/>
      <c r="I54" s="237"/>
      <c r="J54" s="237"/>
      <c r="K54" s="237"/>
      <c r="L54" s="237"/>
      <c r="M54" s="237"/>
      <c r="N54" s="237"/>
      <c r="O54" s="237"/>
      <c r="P54" s="237"/>
      <c r="Q54" s="237"/>
      <c r="R54" s="237"/>
      <c r="S54" s="237"/>
      <c r="T54" s="237"/>
      <c r="U54" s="237"/>
      <c r="V54" s="237"/>
      <c r="W54" s="237"/>
      <c r="X54" s="237"/>
      <c r="Y54" s="237"/>
      <c r="Z54" s="237"/>
      <c r="AA54" s="237"/>
      <c r="AB54" s="237"/>
      <c r="AC54" s="237"/>
      <c r="AD54" s="237"/>
      <c r="AE54" s="237"/>
      <c r="AF54" s="237"/>
      <c r="AG54" s="237"/>
      <c r="AH54" s="237"/>
    </row>
    <row r="55">
      <c r="A55" s="237"/>
      <c r="B55" s="237"/>
      <c r="C55" s="237"/>
      <c r="D55" s="237"/>
      <c r="E55" s="237"/>
      <c r="F55" s="237"/>
      <c r="G55" s="237"/>
      <c r="H55" s="237"/>
      <c r="I55" s="237"/>
      <c r="J55" s="237"/>
      <c r="K55" s="237"/>
      <c r="L55" s="237"/>
      <c r="M55" s="237"/>
      <c r="N55" s="237"/>
      <c r="O55" s="237"/>
      <c r="P55" s="237"/>
      <c r="Q55" s="237"/>
      <c r="R55" s="237"/>
      <c r="S55" s="237"/>
      <c r="T55" s="237"/>
      <c r="U55" s="237"/>
      <c r="V55" s="237"/>
      <c r="W55" s="237"/>
      <c r="X55" s="237"/>
      <c r="Y55" s="237"/>
      <c r="Z55" s="237"/>
      <c r="AA55" s="237"/>
      <c r="AB55" s="237"/>
      <c r="AC55" s="237"/>
      <c r="AD55" s="237"/>
      <c r="AE55" s="237"/>
      <c r="AF55" s="237"/>
      <c r="AG55" s="237"/>
      <c r="AH55" s="237"/>
    </row>
    <row r="56">
      <c r="A56" s="237"/>
      <c r="B56" s="237"/>
      <c r="C56" s="237"/>
      <c r="D56" s="237"/>
      <c r="E56" s="237"/>
      <c r="F56" s="237"/>
      <c r="G56" s="237"/>
      <c r="H56" s="237"/>
      <c r="I56" s="237"/>
      <c r="J56" s="237"/>
      <c r="K56" s="237"/>
      <c r="L56" s="237"/>
      <c r="M56" s="237"/>
      <c r="N56" s="237"/>
      <c r="O56" s="237"/>
      <c r="P56" s="237"/>
      <c r="Q56" s="237"/>
      <c r="R56" s="237"/>
      <c r="S56" s="237"/>
      <c r="T56" s="237"/>
      <c r="U56" s="237"/>
      <c r="V56" s="237"/>
      <c r="W56" s="237"/>
      <c r="X56" s="237"/>
      <c r="Y56" s="237"/>
      <c r="Z56" s="237"/>
      <c r="AA56" s="237"/>
      <c r="AB56" s="237"/>
      <c r="AC56" s="237"/>
      <c r="AD56" s="237"/>
      <c r="AE56" s="237"/>
      <c r="AF56" s="237"/>
      <c r="AG56" s="237"/>
      <c r="AH56" s="237"/>
    </row>
    <row r="57">
      <c r="A57" s="237"/>
      <c r="B57" s="237"/>
      <c r="C57" s="237"/>
      <c r="D57" s="237"/>
      <c r="E57" s="237"/>
      <c r="F57" s="237"/>
      <c r="G57" s="237"/>
      <c r="H57" s="237"/>
      <c r="I57" s="237"/>
      <c r="J57" s="237"/>
      <c r="K57" s="237"/>
      <c r="L57" s="237"/>
      <c r="M57" s="237"/>
      <c r="N57" s="237"/>
      <c r="O57" s="237"/>
      <c r="P57" s="237"/>
      <c r="Q57" s="237"/>
      <c r="R57" s="237"/>
      <c r="S57" s="237"/>
      <c r="T57" s="237"/>
      <c r="U57" s="237"/>
      <c r="V57" s="237"/>
      <c r="W57" s="237"/>
      <c r="X57" s="237"/>
      <c r="Y57" s="237"/>
      <c r="Z57" s="237"/>
      <c r="AA57" s="237"/>
      <c r="AB57" s="237"/>
      <c r="AC57" s="237"/>
      <c r="AD57" s="237"/>
      <c r="AE57" s="237"/>
      <c r="AF57" s="237"/>
      <c r="AG57" s="237"/>
      <c r="AH57" s="237"/>
    </row>
    <row r="58">
      <c r="A58" s="237"/>
      <c r="B58" s="237"/>
      <c r="C58" s="237"/>
      <c r="D58" s="237"/>
      <c r="E58" s="237"/>
      <c r="F58" s="237"/>
      <c r="G58" s="237"/>
      <c r="H58" s="237"/>
      <c r="I58" s="237"/>
      <c r="J58" s="237"/>
      <c r="K58" s="237"/>
      <c r="L58" s="237"/>
      <c r="M58" s="237"/>
      <c r="N58" s="237"/>
      <c r="O58" s="237"/>
      <c r="P58" s="237"/>
      <c r="Q58" s="237"/>
      <c r="R58" s="237"/>
      <c r="S58" s="237"/>
      <c r="T58" s="237"/>
      <c r="U58" s="237"/>
      <c r="V58" s="237"/>
      <c r="W58" s="237"/>
      <c r="X58" s="237"/>
      <c r="Y58" s="237"/>
      <c r="Z58" s="237"/>
      <c r="AA58" s="237"/>
      <c r="AB58" s="237"/>
      <c r="AC58" s="237"/>
      <c r="AD58" s="237"/>
      <c r="AE58" s="237"/>
      <c r="AF58" s="237"/>
      <c r="AG58" s="237"/>
      <c r="AH58" s="237"/>
    </row>
    <row r="59">
      <c r="A59" s="237"/>
      <c r="B59" s="237"/>
      <c r="C59" s="237"/>
      <c r="D59" s="237"/>
      <c r="E59" s="237"/>
      <c r="F59" s="237"/>
      <c r="G59" s="237"/>
      <c r="H59" s="237"/>
      <c r="I59" s="237"/>
      <c r="J59" s="237"/>
      <c r="K59" s="237"/>
      <c r="L59" s="237"/>
      <c r="M59" s="237"/>
      <c r="N59" s="237"/>
      <c r="O59" s="237"/>
      <c r="P59" s="237"/>
      <c r="Q59" s="237"/>
      <c r="R59" s="237"/>
      <c r="S59" s="237"/>
      <c r="T59" s="237"/>
      <c r="U59" s="237"/>
      <c r="V59" s="237"/>
      <c r="W59" s="237"/>
      <c r="X59" s="237"/>
      <c r="Y59" s="237"/>
      <c r="Z59" s="237"/>
      <c r="AA59" s="237"/>
      <c r="AB59" s="237"/>
      <c r="AC59" s="237"/>
      <c r="AD59" s="237"/>
      <c r="AE59" s="237"/>
      <c r="AF59" s="237"/>
      <c r="AG59" s="237"/>
      <c r="AH59" s="237"/>
    </row>
    <row r="60">
      <c r="A60" s="237"/>
      <c r="B60" s="237"/>
      <c r="C60" s="237"/>
      <c r="D60" s="237"/>
      <c r="E60" s="237"/>
      <c r="F60" s="237"/>
      <c r="G60" s="237"/>
      <c r="H60" s="237"/>
      <c r="I60" s="237"/>
      <c r="J60" s="237"/>
      <c r="K60" s="237"/>
      <c r="L60" s="237"/>
      <c r="M60" s="237"/>
      <c r="N60" s="237"/>
      <c r="O60" s="237"/>
      <c r="P60" s="237"/>
      <c r="Q60" s="237"/>
      <c r="R60" s="237"/>
      <c r="S60" s="237"/>
      <c r="T60" s="237"/>
      <c r="U60" s="237"/>
      <c r="V60" s="237"/>
      <c r="W60" s="237"/>
      <c r="X60" s="237"/>
      <c r="Y60" s="237"/>
      <c r="Z60" s="237"/>
      <c r="AA60" s="237"/>
      <c r="AB60" s="237"/>
      <c r="AC60" s="237"/>
      <c r="AD60" s="237"/>
      <c r="AE60" s="237"/>
      <c r="AF60" s="237"/>
      <c r="AG60" s="237"/>
      <c r="AH60" s="237"/>
    </row>
    <row r="61">
      <c r="A61" s="237"/>
      <c r="B61" s="237"/>
      <c r="C61" s="237"/>
      <c r="D61" s="237"/>
      <c r="E61" s="237"/>
      <c r="F61" s="237"/>
      <c r="G61" s="237"/>
      <c r="H61" s="237"/>
      <c r="I61" s="237"/>
      <c r="J61" s="237"/>
      <c r="K61" s="237"/>
      <c r="L61" s="237"/>
      <c r="M61" s="237"/>
      <c r="N61" s="237"/>
      <c r="O61" s="237"/>
      <c r="P61" s="237"/>
      <c r="Q61" s="237"/>
      <c r="R61" s="237"/>
      <c r="S61" s="237"/>
      <c r="T61" s="237"/>
      <c r="U61" s="237"/>
      <c r="V61" s="237"/>
      <c r="W61" s="237"/>
      <c r="X61" s="237"/>
      <c r="Y61" s="237"/>
      <c r="Z61" s="237"/>
      <c r="AA61" s="237"/>
      <c r="AB61" s="237"/>
      <c r="AC61" s="237"/>
      <c r="AD61" s="237"/>
      <c r="AE61" s="237"/>
      <c r="AF61" s="237"/>
      <c r="AG61" s="237"/>
      <c r="AH61" s="237"/>
    </row>
    <row r="62">
      <c r="A62" s="237"/>
      <c r="B62" s="237"/>
      <c r="C62" s="237"/>
      <c r="D62" s="237"/>
      <c r="E62" s="237"/>
      <c r="F62" s="237"/>
      <c r="G62" s="237"/>
      <c r="H62" s="237"/>
      <c r="I62" s="237"/>
      <c r="J62" s="237"/>
      <c r="K62" s="237"/>
      <c r="L62" s="237"/>
      <c r="M62" s="237"/>
      <c r="N62" s="237"/>
      <c r="O62" s="237"/>
      <c r="P62" s="237"/>
      <c r="Q62" s="237"/>
      <c r="R62" s="237"/>
      <c r="S62" s="237"/>
      <c r="T62" s="237"/>
      <c r="U62" s="237"/>
      <c r="V62" s="237"/>
      <c r="W62" s="237"/>
      <c r="X62" s="237"/>
      <c r="Y62" s="237"/>
      <c r="Z62" s="237"/>
      <c r="AA62" s="237"/>
      <c r="AB62" s="237"/>
      <c r="AC62" s="237"/>
      <c r="AD62" s="237"/>
      <c r="AE62" s="237"/>
      <c r="AF62" s="237"/>
      <c r="AG62" s="237"/>
      <c r="AH62" s="237"/>
    </row>
    <row r="63">
      <c r="A63" s="237"/>
      <c r="B63" s="237"/>
      <c r="C63" s="237"/>
      <c r="D63" s="237"/>
      <c r="E63" s="237"/>
      <c r="F63" s="237"/>
      <c r="G63" s="237"/>
      <c r="H63" s="237"/>
      <c r="I63" s="237"/>
      <c r="J63" s="237"/>
      <c r="K63" s="237"/>
      <c r="L63" s="237"/>
      <c r="M63" s="237"/>
      <c r="N63" s="237"/>
      <c r="O63" s="237"/>
      <c r="P63" s="237"/>
      <c r="Q63" s="237"/>
      <c r="R63" s="237"/>
      <c r="S63" s="237"/>
      <c r="T63" s="237"/>
      <c r="U63" s="237"/>
      <c r="V63" s="237"/>
      <c r="W63" s="237"/>
      <c r="X63" s="237"/>
      <c r="Y63" s="237"/>
      <c r="Z63" s="237"/>
      <c r="AA63" s="237"/>
      <c r="AB63" s="237"/>
      <c r="AC63" s="237"/>
      <c r="AD63" s="237"/>
      <c r="AE63" s="237"/>
      <c r="AF63" s="237"/>
      <c r="AG63" s="237"/>
      <c r="AH63" s="237"/>
    </row>
    <row r="64">
      <c r="A64" s="237"/>
      <c r="B64" s="237"/>
      <c r="C64" s="237"/>
      <c r="D64" s="237"/>
      <c r="E64" s="237"/>
      <c r="F64" s="237"/>
      <c r="G64" s="237"/>
      <c r="H64" s="237"/>
      <c r="I64" s="237"/>
      <c r="J64" s="237"/>
      <c r="K64" s="237"/>
      <c r="L64" s="237"/>
      <c r="M64" s="237"/>
      <c r="N64" s="237"/>
      <c r="O64" s="237"/>
      <c r="P64" s="237"/>
      <c r="Q64" s="237"/>
      <c r="R64" s="237"/>
      <c r="S64" s="237"/>
      <c r="T64" s="237"/>
      <c r="U64" s="237"/>
      <c r="V64" s="237"/>
      <c r="W64" s="237"/>
      <c r="X64" s="237"/>
      <c r="Y64" s="237"/>
      <c r="Z64" s="237"/>
      <c r="AA64" s="237"/>
      <c r="AB64" s="237"/>
      <c r="AC64" s="237"/>
      <c r="AD64" s="237"/>
      <c r="AE64" s="237"/>
      <c r="AF64" s="237"/>
      <c r="AG64" s="237"/>
      <c r="AH64" s="237"/>
    </row>
    <row r="65" s="237" customFormat="1"/>
    <row r="66" s="237" customFormat="1"/>
    <row r="67" s="237" customFormat="1"/>
    <row r="68" s="237" customFormat="1"/>
    <row r="69" s="237" customFormat="1"/>
    <row r="70" s="237" customFormat="1"/>
    <row r="71" s="237" customFormat="1"/>
    <row r="72" s="237" customFormat="1"/>
    <row r="73" s="237" customFormat="1"/>
    <row r="74" s="237" customFormat="1"/>
    <row r="75" s="237" customFormat="1"/>
    <row r="76" s="237" customFormat="1"/>
    <row r="77" s="237" customFormat="1"/>
    <row r="78" s="237" customFormat="1"/>
    <row r="79" s="237" customFormat="1"/>
    <row r="80" s="237" customFormat="1"/>
    <row r="81" s="237" customFormat="1"/>
    <row r="82" s="237" customFormat="1"/>
    <row r="83" s="237" customFormat="1"/>
    <row r="84" s="237" customFormat="1"/>
    <row r="85" s="237" customFormat="1"/>
    <row r="86" s="237" customFormat="1"/>
  </sheetData>
  <mergeCells count="24">
    <mergeCell ref="B8:C8"/>
    <mergeCell ref="AD38:AG38"/>
    <mergeCell ref="AD33:AG33"/>
    <mergeCell ref="AD28:AG28"/>
    <mergeCell ref="Q38:AB38"/>
    <mergeCell ref="B45:AG45"/>
    <mergeCell ref="B33:O33"/>
    <mergeCell ref="Q28:AB28"/>
    <mergeCell ref="B38:O38"/>
    <mergeCell ref="B28:O28"/>
    <mergeCell ref="Q33:AB33"/>
    <mergeCell ref="M7:O7"/>
    <mergeCell ref="T7:V7"/>
    <mergeCell ref="W7:Y7"/>
    <mergeCell ref="D6:O6"/>
    <mergeCell ref="Z7:AB7"/>
    <mergeCell ref="D7:F7"/>
    <mergeCell ref="G7:I7"/>
    <mergeCell ref="J7:L7"/>
    <mergeCell ref="U3:AG3"/>
    <mergeCell ref="AD6:AG6"/>
    <mergeCell ref="Q6:AB6"/>
    <mergeCell ref="Q7:S7"/>
    <mergeCell ref="AD7:AG7"/>
  </mergeCells>
  <phoneticPr fontId="0" type="noConversion"/>
  <printOptions horizontalCentered="1" verticalCentered="1"/>
  <pageMargins left="0.25" right="0.25" top="0.25" bottom="0.25" header="0" footer="0"/>
  <pageSetup scale="59" fitToWidth="1" fitToHeight="1" orientation="landscape" r:id="rId1"/>
  <headerFooter alignWithMargins="0">
    <oddHeader/>
    <oddFooter/>
  </headerFooter>
  <rowBreaks count="1" manualBreakCount="1">
    <brk id="47" max="16383" man="1"/>
  </rowBreaks>
  <colBreaks count="1" manualBreakCount="1">
    <brk id="35" max="1048575" man="1"/>
  </colBreaks>
  <drawing r:id="rId129"/>
</worksheet>
</file>

<file path=xl/worksheets/sheet2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5">
    <pageSetUpPr fitToPage="1"/>
  </sheetPr>
  <dimension ref="A1:AW78"/>
  <sheetViews>
    <sheetView showGridLines="0" zoomScale="75" workbookViewId="0"/>
  </sheetViews>
  <sheetFormatPr defaultRowHeight="12.75"/>
  <cols>
    <col min="1" max="1" width="1.7109375" customWidth="1"/>
    <col min="2" max="2" width="6.7109375" customWidth="1"/>
    <col min="3" max="3" width="6.7109375" style="26" customWidth="1"/>
    <col min="4" max="15" width="8.7109375" customWidth="1"/>
    <col min="16" max="16" width="1.42578125" customWidth="1"/>
    <col min="17" max="28" width="7.7109375" customWidth="1"/>
    <col min="29" max="29" width="1.42578125" customWidth="1"/>
    <col min="30" max="33" width="7.7109375" customWidth="1"/>
    <col min="34" max="34" width="1.7109375" customWidth="1"/>
    <col min="35" max="48" width="9.140625" style="237" customWidth="1"/>
  </cols>
  <sheetData>
    <row r="1" ht="39.95" customHeight="1">
      <c r="B1" s="662" t="s">
        <v>173</v>
      </c>
      <c r="AD1" s="5"/>
      <c r="AG1" s="691"/>
      <c r="AI1" s="237"/>
    </row>
    <row r="2" ht="21" customHeight="1">
      <c r="B2" s="11" t="s">
        <v>258</v>
      </c>
    </row>
    <row r="3" ht="21" customHeight="1">
      <c r="B3" s="11" t="s">
        <v>259</v>
      </c>
      <c r="U3" s="99" t="s">
        <v>351</v>
      </c>
      <c r="V3" s="99"/>
      <c r="W3" s="99"/>
      <c r="X3" s="99"/>
      <c r="Y3" s="99"/>
      <c r="Z3" s="99"/>
      <c r="AA3" s="99"/>
      <c r="AB3" s="99"/>
      <c r="AC3" s="99"/>
      <c r="AD3" s="99"/>
      <c r="AE3" s="99"/>
      <c r="AF3" s="99"/>
      <c r="AG3" s="99"/>
    </row>
    <row r="4" ht="21" customHeight="1">
      <c r="A4" s="4"/>
      <c r="B4" s="211" t="s">
        <v>260</v>
      </c>
      <c r="C4" s="5"/>
      <c r="D4" s="5"/>
      <c r="E4" s="5"/>
      <c r="F4" s="5"/>
      <c r="G4" s="5"/>
      <c r="H4" s="212"/>
      <c r="I4" s="212"/>
      <c r="J4" s="212"/>
      <c r="K4" s="212"/>
      <c r="L4" s="212"/>
      <c r="M4" s="212"/>
      <c r="N4" s="212"/>
      <c r="O4" s="212"/>
      <c r="P4" s="212"/>
      <c r="Q4" s="212"/>
      <c r="R4" s="212"/>
      <c r="S4" s="212"/>
      <c r="T4" s="212"/>
      <c r="U4" s="212"/>
      <c r="V4" s="212"/>
      <c r="W4" s="212"/>
      <c r="X4" s="4"/>
      <c r="Y4" s="4"/>
      <c r="AC4" s="212"/>
    </row>
    <row r="5" ht="24.95" customHeight="1"/>
    <row r="6" ht="24.95" customHeight="1">
      <c r="D6" s="814" t="s">
        <v>95</v>
      </c>
      <c r="E6" s="814"/>
      <c r="F6" s="814"/>
      <c r="G6" s="814"/>
      <c r="H6" s="814"/>
      <c r="I6" s="814"/>
      <c r="J6" s="814"/>
      <c r="K6" s="814"/>
      <c r="L6" s="814"/>
      <c r="M6" s="814"/>
      <c r="N6" s="814"/>
      <c r="O6" s="979"/>
      <c r="Q6" s="814" t="s">
        <v>72</v>
      </c>
      <c r="R6" s="814"/>
      <c r="S6" s="814"/>
      <c r="T6" s="814"/>
      <c r="U6" s="814"/>
      <c r="V6" s="814"/>
      <c r="W6" s="814"/>
      <c r="X6" s="814"/>
      <c r="Y6" s="814"/>
      <c r="Z6" s="814"/>
      <c r="AA6" s="814"/>
      <c r="AB6" s="979"/>
      <c r="AD6" s="814" t="s">
        <v>80</v>
      </c>
      <c r="AE6" s="814"/>
      <c r="AF6" s="814"/>
      <c r="AG6" s="979"/>
    </row>
    <row r="7" ht="24.95" customHeight="1">
      <c r="D7" s="850" t="s">
        <v>20</v>
      </c>
      <c r="E7" s="850"/>
      <c r="F7" s="285"/>
      <c r="G7" s="850" t="s">
        <v>18</v>
      </c>
      <c r="H7" s="850"/>
      <c r="I7" s="285"/>
      <c r="J7" s="850" t="s">
        <v>17</v>
      </c>
      <c r="K7" s="850"/>
      <c r="L7" s="285"/>
      <c r="M7" s="850" t="s">
        <v>106</v>
      </c>
      <c r="N7" s="850"/>
      <c r="O7" s="285"/>
      <c r="Q7" s="850" t="s">
        <v>20</v>
      </c>
      <c r="R7" s="850"/>
      <c r="S7" s="285"/>
      <c r="T7" s="850" t="s">
        <v>18</v>
      </c>
      <c r="U7" s="850"/>
      <c r="V7" s="285"/>
      <c r="W7" s="850" t="s">
        <v>17</v>
      </c>
      <c r="X7" s="850"/>
      <c r="Y7" s="285"/>
      <c r="Z7" s="850" t="s">
        <v>106</v>
      </c>
      <c r="AA7" s="850"/>
      <c r="AB7" s="285"/>
      <c r="AD7" s="850" t="s">
        <v>81</v>
      </c>
      <c r="AE7" s="850"/>
      <c r="AF7" s="850"/>
      <c r="AG7" s="285"/>
    </row>
    <row r="8" ht="30" customHeight="1">
      <c r="A8" s="57"/>
      <c r="B8" s="856" t="s">
        <v>42</v>
      </c>
      <c r="C8" s="957"/>
      <c r="D8" s="414" t="s">
        <v>25</v>
      </c>
      <c r="E8" s="415" t="s">
        <v>15</v>
      </c>
      <c r="F8" s="416" t="s">
        <v>26</v>
      </c>
      <c r="G8" s="414" t="s">
        <v>25</v>
      </c>
      <c r="H8" s="415" t="s">
        <v>15</v>
      </c>
      <c r="I8" s="416" t="s">
        <v>26</v>
      </c>
      <c r="J8" s="414" t="s">
        <v>25</v>
      </c>
      <c r="K8" s="415" t="s">
        <v>15</v>
      </c>
      <c r="L8" s="416" t="s">
        <v>26</v>
      </c>
      <c r="M8" s="414" t="s">
        <v>25</v>
      </c>
      <c r="N8" s="415" t="s">
        <v>15</v>
      </c>
      <c r="O8" s="416" t="s">
        <v>26</v>
      </c>
      <c r="P8" s="63"/>
      <c r="Q8" s="414" t="s">
        <v>25</v>
      </c>
      <c r="R8" s="415" t="s">
        <v>15</v>
      </c>
      <c r="S8" s="416" t="s">
        <v>26</v>
      </c>
      <c r="T8" s="414" t="s">
        <v>25</v>
      </c>
      <c r="U8" s="415" t="s">
        <v>15</v>
      </c>
      <c r="V8" s="416" t="s">
        <v>26</v>
      </c>
      <c r="W8" s="414" t="s">
        <v>25</v>
      </c>
      <c r="X8" s="415" t="s">
        <v>15</v>
      </c>
      <c r="Y8" s="416" t="s">
        <v>26</v>
      </c>
      <c r="Z8" s="414" t="s">
        <v>25</v>
      </c>
      <c r="AA8" s="415" t="s">
        <v>15</v>
      </c>
      <c r="AB8" s="416" t="s">
        <v>26</v>
      </c>
      <c r="AC8" s="63"/>
      <c r="AD8" s="414" t="s">
        <v>20</v>
      </c>
      <c r="AE8" s="415" t="s">
        <v>18</v>
      </c>
      <c r="AF8" s="415" t="s">
        <v>17</v>
      </c>
      <c r="AG8" s="416" t="s">
        <v>12</v>
      </c>
    </row>
    <row r="9" ht="20.1" customHeight="1">
      <c r="A9" s="57"/>
      <c r="B9" s="286">
        <v>2018</v>
      </c>
      <c r="C9" s="287" t="s">
        <v>268</v>
      </c>
      <c r="D9" s="436">
        <v>63.647661915478869717429357339</v>
      </c>
      <c r="E9" s="437">
        <v>135.5358462692596225979571816</v>
      </c>
      <c r="F9" s="438">
        <v>106.17863438605982732580419738</v>
      </c>
      <c r="G9" s="436">
        <v>5.1742935733933483370842710678</v>
      </c>
      <c r="H9" s="437"/>
      <c r="I9" s="438">
        <v>29.388442639222671999548896211</v>
      </c>
      <c r="J9" s="436">
        <v>9.302075518879719929982495624</v>
      </c>
      <c r="K9" s="437"/>
      <c r="L9" s="438">
        <v>16.054376583782420892612574166</v>
      </c>
      <c r="M9" s="436">
        <v>78.124031007751937984496124031</v>
      </c>
      <c r="N9" s="437"/>
      <c r="O9" s="438">
        <v>151.62145360906492021796566776</v>
      </c>
      <c r="P9" s="5"/>
      <c r="Q9" s="417">
        <v>-48.193626235947581924014962850</v>
      </c>
      <c r="R9" s="418">
        <v>-16.277590963456181091387021500</v>
      </c>
      <c r="S9" s="419">
        <v>-11.312103328164570455141258250</v>
      </c>
      <c r="T9" s="417">
        <v>-74.506818058615098784231976620</v>
      </c>
      <c r="U9" s="418"/>
      <c r="V9" s="419">
        <v>-21.345381211599170304398795250</v>
      </c>
      <c r="W9" s="417">
        <v>776.19144826719846740888463168</v>
      </c>
      <c r="X9" s="418"/>
      <c r="Y9" s="419">
        <v>0.0034520571765691452494754100</v>
      </c>
      <c r="Z9" s="417">
        <v>-45.828172577262822163381192060</v>
      </c>
      <c r="AA9" s="418"/>
      <c r="AB9" s="419">
        <v>-12.428109201338547045306335960</v>
      </c>
      <c r="AC9" s="5"/>
      <c r="AD9" s="429" t="s">
        <v>269</v>
      </c>
      <c r="AE9" s="430"/>
      <c r="AF9" s="430"/>
      <c r="AG9" s="431"/>
    </row>
    <row r="10" ht="20.1" customHeight="1">
      <c r="A10" s="58"/>
      <c r="B10" s="288"/>
      <c r="C10" s="289" t="s">
        <v>270</v>
      </c>
      <c r="D10" s="278">
        <v>65.583895973993498374593648412</v>
      </c>
      <c r="E10" s="94">
        <v>129.69952361751152073732718894</v>
      </c>
      <c r="F10" s="279">
        <v>97.37225600329794908791095537</v>
      </c>
      <c r="G10" s="278">
        <v>7.973743435858964741185296324</v>
      </c>
      <c r="H10" s="94"/>
      <c r="I10" s="279">
        <v>30.310174713976852008707627335</v>
      </c>
      <c r="J10" s="278">
        <v>14.75818954738684671167791948</v>
      </c>
      <c r="K10" s="94"/>
      <c r="L10" s="279">
        <v>15.304724624954759341779163988</v>
      </c>
      <c r="M10" s="278">
        <v>88.31582895723930982745686422</v>
      </c>
      <c r="N10" s="94"/>
      <c r="O10" s="279">
        <v>142.9871553422295604383977467</v>
      </c>
      <c r="P10" s="5"/>
      <c r="Q10" s="273">
        <v>-29.443243603879962494556760700</v>
      </c>
      <c r="R10" s="92">
        <v>-5.089333128743985540806955600</v>
      </c>
      <c r="S10" s="274">
        <v>-5.0237197911529953725049422500</v>
      </c>
      <c r="T10" s="273">
        <v>-58.040844613265726842876316970</v>
      </c>
      <c r="U10" s="92"/>
      <c r="V10" s="274">
        <v>-1.9715221730362555462212841700</v>
      </c>
      <c r="W10" s="273">
        <v>531.33009563338396696690271924</v>
      </c>
      <c r="X10" s="92"/>
      <c r="Y10" s="274">
        <v>-0.6459658577867031044907157400</v>
      </c>
      <c r="Z10" s="273">
        <v>-22.728704146821770577272608590</v>
      </c>
      <c r="AA10" s="92"/>
      <c r="AB10" s="274">
        <v>-3.9366338278329548820236546600</v>
      </c>
      <c r="AC10" s="5"/>
      <c r="AD10" s="273" t="s">
        <v>269</v>
      </c>
      <c r="AE10" s="92"/>
      <c r="AF10" s="92"/>
      <c r="AG10" s="274"/>
    </row>
    <row r="11" ht="20.1" customHeight="1">
      <c r="A11" s="58"/>
      <c r="B11" s="290"/>
      <c r="C11" s="291" t="s">
        <v>272</v>
      </c>
      <c r="D11" s="441">
        <v>51.538131313131313131313131313</v>
      </c>
      <c r="E11" s="95">
        <v>97.72632326820603907637655417</v>
      </c>
      <c r="F11" s="444">
        <v>86.93927256597915280550011089</v>
      </c>
      <c r="G11" s="441">
        <v>10.787626262626262626262626263</v>
      </c>
      <c r="H11" s="95"/>
      <c r="I11" s="444">
        <v>31.614788759505016018216984734</v>
      </c>
      <c r="J11" s="441">
        <v>10.988636363636363636363636364</v>
      </c>
      <c r="K11" s="95"/>
      <c r="L11" s="444">
        <v>13.725911601125362128832753239</v>
      </c>
      <c r="M11" s="441">
        <v>73.314393939393939393939393939</v>
      </c>
      <c r="N11" s="95"/>
      <c r="O11" s="444">
        <v>132.27997292660953095254984886</v>
      </c>
      <c r="P11" s="5"/>
      <c r="Q11" s="499">
        <v>6.3031539208373786913457812300</v>
      </c>
      <c r="R11" s="216">
        <v>-1.7943977064285912489655321200</v>
      </c>
      <c r="S11" s="500">
        <v>-5.0382207340259336266999109200</v>
      </c>
      <c r="T11" s="499">
        <v>149.88495975541274099956323705</v>
      </c>
      <c r="U11" s="216"/>
      <c r="V11" s="500">
        <v>27.562388242559481814670305800</v>
      </c>
      <c r="W11" s="499">
        <v>760.97847306495013981955363272</v>
      </c>
      <c r="X11" s="216"/>
      <c r="Y11" s="500">
        <v>21.625746291053080213864188030</v>
      </c>
      <c r="Z11" s="499">
        <v>35.577698992057502783236324780</v>
      </c>
      <c r="AA11" s="216"/>
      <c r="AB11" s="500">
        <v>3.6506241047410725910200920500</v>
      </c>
      <c r="AC11" s="5"/>
      <c r="AD11" s="422" t="s">
        <v>269</v>
      </c>
      <c r="AE11" s="91"/>
      <c r="AF11" s="91"/>
      <c r="AG11" s="423"/>
    </row>
    <row r="12" ht="20.1" customHeight="1">
      <c r="A12" s="58"/>
      <c r="B12" s="288"/>
      <c r="C12" s="289" t="s">
        <v>273</v>
      </c>
      <c r="D12" s="278">
        <v>71.16935483870967741935483871</v>
      </c>
      <c r="E12" s="94">
        <v>121.40838938864378616856700854</v>
      </c>
      <c r="F12" s="279">
        <v>109.48998776640267851393986221</v>
      </c>
      <c r="G12" s="278">
        <v>10.269305962854349951124144673</v>
      </c>
      <c r="H12" s="94"/>
      <c r="I12" s="279">
        <v>39.744891134980343769214304896</v>
      </c>
      <c r="J12" s="278">
        <v>10.402248289345063538611925709</v>
      </c>
      <c r="K12" s="94"/>
      <c r="L12" s="279">
        <v>14.626064332291327746725198847</v>
      </c>
      <c r="M12" s="278">
        <v>91.84090909090909090909090909</v>
      </c>
      <c r="N12" s="94"/>
      <c r="O12" s="279">
        <v>163.86094323367435002987936595</v>
      </c>
      <c r="P12" s="5"/>
      <c r="Q12" s="273">
        <v>-11.168846855874879209763430080</v>
      </c>
      <c r="R12" s="92">
        <v>-11.129949074364867971798636960</v>
      </c>
      <c r="S12" s="274">
        <v>-5.8031151976693804151925766700</v>
      </c>
      <c r="T12" s="273">
        <v>479.04938634526346733299037262</v>
      </c>
      <c r="U12" s="92"/>
      <c r="V12" s="274">
        <v>-7.1081338793853124595022797600</v>
      </c>
      <c r="W12" s="273">
        <v>2115.4406662040249826509368496</v>
      </c>
      <c r="X12" s="92"/>
      <c r="Y12" s="274">
        <v>7.2128862550975086520592803800</v>
      </c>
      <c r="Z12" s="273">
        <v>11.510769308676927069692512320</v>
      </c>
      <c r="AA12" s="92"/>
      <c r="AB12" s="274">
        <v>-5.0981109625062964087620708200</v>
      </c>
      <c r="AC12" s="5"/>
      <c r="AD12" s="273" t="s">
        <v>269</v>
      </c>
      <c r="AE12" s="92"/>
      <c r="AF12" s="92"/>
      <c r="AG12" s="274"/>
    </row>
    <row r="13" ht="20.1" customHeight="1">
      <c r="A13" s="58"/>
      <c r="B13" s="290"/>
      <c r="C13" s="291" t="s">
        <v>274</v>
      </c>
      <c r="D13" s="441">
        <v>78.58459595959595959595959596</v>
      </c>
      <c r="E13" s="95">
        <v>146.48806098283007696862048549</v>
      </c>
      <c r="F13" s="444">
        <v>128.20757152361942781104457751</v>
      </c>
      <c r="G13" s="441">
        <v>15.516666666666666666666666667</v>
      </c>
      <c r="H13" s="95"/>
      <c r="I13" s="444">
        <v>38.318480034311501789970961162</v>
      </c>
      <c r="J13" s="441">
        <v>12.512373737373737373737373737</v>
      </c>
      <c r="K13" s="95"/>
      <c r="L13" s="444">
        <v>10.311700867598546750151493386</v>
      </c>
      <c r="M13" s="441">
        <v>106.61363636363636363636363636</v>
      </c>
      <c r="N13" s="95"/>
      <c r="O13" s="444">
        <v>176.83775242552947635116703206</v>
      </c>
      <c r="P13" s="5"/>
      <c r="Q13" s="422">
        <v>-30.411861658704948112175257590</v>
      </c>
      <c r="R13" s="91">
        <v>-12.784230944543301681026732760</v>
      </c>
      <c r="S13" s="500">
        <v>-6.5181005082553236379052371400</v>
      </c>
      <c r="T13" s="422">
        <v>620.34044016506189821182943605</v>
      </c>
      <c r="U13" s="91"/>
      <c r="V13" s="500">
        <v>-27.018884932237242646132361220</v>
      </c>
      <c r="W13" s="422">
        <v>4810.3792283298097251585623679</v>
      </c>
      <c r="X13" s="91"/>
      <c r="Y13" s="500">
        <v>-34.008243665822561333391837100</v>
      </c>
      <c r="Z13" s="422">
        <v>-7.5633993186416037319990308100</v>
      </c>
      <c r="AA13" s="91"/>
      <c r="AB13" s="500">
        <v>-13.854226336702934080332144870</v>
      </c>
      <c r="AC13" s="5"/>
      <c r="AD13" s="422" t="s">
        <v>269</v>
      </c>
      <c r="AE13" s="91"/>
      <c r="AF13" s="91"/>
      <c r="AG13" s="423"/>
    </row>
    <row r="14" ht="20.1" customHeight="1">
      <c r="A14" s="58"/>
      <c r="B14" s="288"/>
      <c r="C14" s="289" t="s">
        <v>276</v>
      </c>
      <c r="D14" s="278">
        <v>138.56011730205278592375366569</v>
      </c>
      <c r="E14" s="94">
        <v>239.15032659141694837563742623</v>
      </c>
      <c r="F14" s="279">
        <v>171.05963865197713626282478948</v>
      </c>
      <c r="G14" s="278">
        <v>13.801564027370478983382209189</v>
      </c>
      <c r="H14" s="94"/>
      <c r="I14" s="279">
        <v>40.476118991077028514378694274</v>
      </c>
      <c r="J14" s="278">
        <v>15.192326490713587487781036168</v>
      </c>
      <c r="K14" s="94"/>
      <c r="L14" s="279">
        <v>11.747207985312213986490568449</v>
      </c>
      <c r="M14" s="278">
        <v>167.55400782013685239491691105</v>
      </c>
      <c r="N14" s="94"/>
      <c r="O14" s="279">
        <v>223.28296562836637876369405221</v>
      </c>
      <c r="P14" s="5"/>
      <c r="Q14" s="273">
        <v>-24.350467640527873239832505450</v>
      </c>
      <c r="R14" s="92">
        <v>-7.5502786254649169514873129100</v>
      </c>
      <c r="S14" s="274">
        <v>2.8918208593541456801669545900</v>
      </c>
      <c r="T14" s="273">
        <v>445.87983606979921127922262033</v>
      </c>
      <c r="U14" s="92"/>
      <c r="V14" s="274">
        <v>-16.684395462057744572811280090</v>
      </c>
      <c r="W14" s="273">
        <v>3155.4985337243401759530791786</v>
      </c>
      <c r="X14" s="92"/>
      <c r="Y14" s="274">
        <v>-30.183639731483748546966933270</v>
      </c>
      <c r="Z14" s="273">
        <v>-9.992475207041203798838951930</v>
      </c>
      <c r="AA14" s="92"/>
      <c r="AB14" s="274">
        <v>-3.6158721287490223229452657300</v>
      </c>
      <c r="AC14" s="5"/>
      <c r="AD14" s="273" t="s">
        <v>269</v>
      </c>
      <c r="AE14" s="92"/>
      <c r="AF14" s="92"/>
      <c r="AG14" s="274"/>
    </row>
    <row r="15" ht="20.1" customHeight="1">
      <c r="A15" s="58"/>
      <c r="B15" s="290">
        <v>2019</v>
      </c>
      <c r="C15" s="291" t="s">
        <v>277</v>
      </c>
      <c r="D15" s="441">
        <v>157.01124144672531769305962854</v>
      </c>
      <c r="E15" s="95">
        <v>214.79816020168452415057583224</v>
      </c>
      <c r="F15" s="444">
        <v>178.27518416455035031789773239</v>
      </c>
      <c r="G15" s="441">
        <v>21.636608015640273704789833822</v>
      </c>
      <c r="H15" s="95"/>
      <c r="I15" s="444">
        <v>49.991163205038145748768351124</v>
      </c>
      <c r="J15" s="441">
        <v>21.005376344086021505376344086</v>
      </c>
      <c r="K15" s="95"/>
      <c r="L15" s="444">
        <v>11.834956298755009117720232246</v>
      </c>
      <c r="M15" s="441">
        <v>199.65322580645161290322580645</v>
      </c>
      <c r="N15" s="95"/>
      <c r="O15" s="444">
        <v>240.10130366834350518438631576</v>
      </c>
      <c r="P15" s="5"/>
      <c r="Q15" s="422">
        <v>45.348219032429558745348219030</v>
      </c>
      <c r="R15" s="91">
        <v>-3.1630903332561590635338631200</v>
      </c>
      <c r="S15" s="500">
        <v>-1.6187594432586272432243738900</v>
      </c>
      <c r="T15" s="422">
        <v>934.7942964001870032725572697</v>
      </c>
      <c r="U15" s="91"/>
      <c r="V15" s="500">
        <v>-21.359654391964192535392566180</v>
      </c>
      <c r="W15" s="422">
        <v>3946.7984934086629001883239171</v>
      </c>
      <c r="X15" s="91"/>
      <c r="Y15" s="500">
        <v>-30.360717180391916512282164760</v>
      </c>
      <c r="Z15" s="422">
        <v>80.46254265928895662834233459</v>
      </c>
      <c r="AA15" s="91"/>
      <c r="AB15" s="500">
        <v>-8.278647375172319705211029510</v>
      </c>
      <c r="AC15" s="5"/>
      <c r="AD15" s="422" t="s">
        <v>269</v>
      </c>
      <c r="AE15" s="91"/>
      <c r="AF15" s="91"/>
      <c r="AG15" s="423"/>
    </row>
    <row r="16" ht="20.1" customHeight="1">
      <c r="A16" s="58"/>
      <c r="B16" s="288"/>
      <c r="C16" s="289" t="s">
        <v>278</v>
      </c>
      <c r="D16" s="278">
        <v>186.50189393939393939393939394</v>
      </c>
      <c r="E16" s="94">
        <v>260.07717964983506724181679777</v>
      </c>
      <c r="F16" s="279">
        <v>212.76372093475386888560541255</v>
      </c>
      <c r="G16" s="278">
        <v>26.223755411255411255411255411</v>
      </c>
      <c r="H16" s="94"/>
      <c r="I16" s="279">
        <v>50.944755829066159166254424129</v>
      </c>
      <c r="J16" s="278">
        <v>21.790854978354978354978354978</v>
      </c>
      <c r="K16" s="94"/>
      <c r="L16" s="279">
        <v>11.379817182499083003337006956</v>
      </c>
      <c r="M16" s="278">
        <v>234.51650432900432900432900433</v>
      </c>
      <c r="N16" s="94"/>
      <c r="O16" s="279">
        <v>275.08829394631911105519684364</v>
      </c>
      <c r="P16" s="5"/>
      <c r="Q16" s="273">
        <v>106.81584292687902981424975322</v>
      </c>
      <c r="R16" s="92">
        <v>-3.3521828311093274735754107600</v>
      </c>
      <c r="S16" s="274">
        <v>-1.2706362602035306417278043600</v>
      </c>
      <c r="T16" s="273">
        <v>1460.7568438003220611916264090</v>
      </c>
      <c r="U16" s="92"/>
      <c r="V16" s="274">
        <v>-24.867114969701045199145981480</v>
      </c>
      <c r="W16" s="273">
        <v>5710.8946608946608946608946608</v>
      </c>
      <c r="X16" s="92"/>
      <c r="Y16" s="274">
        <v>-42.408620895309769600114689120</v>
      </c>
      <c r="Z16" s="273">
        <v>154.26541466090532806481799273</v>
      </c>
      <c r="AA16" s="92"/>
      <c r="AB16" s="274">
        <v>-9.232080708429271242771228830</v>
      </c>
      <c r="AC16" s="5"/>
      <c r="AD16" s="273" t="s">
        <v>269</v>
      </c>
      <c r="AE16" s="92"/>
      <c r="AF16" s="92"/>
      <c r="AG16" s="274"/>
    </row>
    <row r="17" ht="20.1" customHeight="1">
      <c r="A17" s="58"/>
      <c r="B17" s="290"/>
      <c r="C17" s="291" t="s">
        <v>279</v>
      </c>
      <c r="D17" s="441">
        <v>194.11608015640273704789833822</v>
      </c>
      <c r="E17" s="95">
        <v>267.00099696327278977826161691</v>
      </c>
      <c r="F17" s="444">
        <v>204.64136880593804730948691725</v>
      </c>
      <c r="G17" s="441">
        <v>24.748533724340175953079178886</v>
      </c>
      <c r="H17" s="95"/>
      <c r="I17" s="444">
        <v>42.425340500893372814473218696</v>
      </c>
      <c r="J17" s="441">
        <v>18.132942326490713587487781036</v>
      </c>
      <c r="K17" s="95"/>
      <c r="L17" s="444">
        <v>12.655988592649542651995376081</v>
      </c>
      <c r="M17" s="441">
        <v>236.99755620723362658846529814</v>
      </c>
      <c r="N17" s="95"/>
      <c r="O17" s="444">
        <v>259.72269789948096277595551202</v>
      </c>
      <c r="P17" s="5"/>
      <c r="Q17" s="422">
        <v>112.92326085091782466975467490</v>
      </c>
      <c r="R17" s="91">
        <v>-4.3295270957541310080585910500</v>
      </c>
      <c r="S17" s="500">
        <v>-5.3033664744887647059591709600</v>
      </c>
      <c r="T17" s="422">
        <v>2492.7035330261136712749615978</v>
      </c>
      <c r="U17" s="91"/>
      <c r="V17" s="500">
        <v>-34.769915430859915526130295950</v>
      </c>
      <c r="W17" s="422">
        <v>508.44608446084460844608446084</v>
      </c>
      <c r="X17" s="91"/>
      <c r="Y17" s="500">
        <v>-34.048395424828899698187155210</v>
      </c>
      <c r="Z17" s="422">
        <v>149.20379178583450895140007760</v>
      </c>
      <c r="AA17" s="91"/>
      <c r="AB17" s="500">
        <v>-13.521295844111344228843619850</v>
      </c>
      <c r="AC17" s="5"/>
      <c r="AD17" s="422" t="s">
        <v>269</v>
      </c>
      <c r="AE17" s="91"/>
      <c r="AF17" s="91"/>
      <c r="AG17" s="423"/>
    </row>
    <row r="18" ht="20.1" customHeight="1">
      <c r="A18" s="58"/>
      <c r="B18" s="288"/>
      <c r="C18" s="289" t="s">
        <v>280</v>
      </c>
      <c r="D18" s="278">
        <v>151.44318181818181818181818182</v>
      </c>
      <c r="E18" s="94">
        <v>211.42446773238602723505032564</v>
      </c>
      <c r="F18" s="279">
        <v>161.548932566742434371796586</v>
      </c>
      <c r="G18" s="278">
        <v>17.164393939393939393939393939</v>
      </c>
      <c r="H18" s="94"/>
      <c r="I18" s="279">
        <v>41.773119908950403191461958814</v>
      </c>
      <c r="J18" s="278">
        <v>23.369444444444444444444444444</v>
      </c>
      <c r="K18" s="94"/>
      <c r="L18" s="279">
        <v>11.632853306497205450963286799</v>
      </c>
      <c r="M18" s="278">
        <v>191.9770202020202020202020202</v>
      </c>
      <c r="N18" s="94"/>
      <c r="O18" s="279">
        <v>214.95490578219004301422183161</v>
      </c>
      <c r="P18" s="5"/>
      <c r="Q18" s="273">
        <v>122.41321762349799732977303071</v>
      </c>
      <c r="R18" s="92">
        <v>20.583847258219417262534147220</v>
      </c>
      <c r="S18" s="274">
        <v>2.6028042554049119450908137200</v>
      </c>
      <c r="T18" s="273">
        <v>1055.9693877551020408163265306</v>
      </c>
      <c r="U18" s="92"/>
      <c r="V18" s="274">
        <v>-26.242770674354379885091786270</v>
      </c>
      <c r="W18" s="273">
        <v>1386.6345381526104417670682730</v>
      </c>
      <c r="X18" s="92"/>
      <c r="Y18" s="274">
        <v>-40.545125656172505991882738580</v>
      </c>
      <c r="Z18" s="273">
        <v>169.82874585174537258868835294</v>
      </c>
      <c r="AA18" s="92"/>
      <c r="AB18" s="274">
        <v>-8.002354446542214528466057700</v>
      </c>
      <c r="AC18" s="5"/>
      <c r="AD18" s="273" t="s">
        <v>269</v>
      </c>
      <c r="AE18" s="92"/>
      <c r="AF18" s="92"/>
      <c r="AG18" s="274"/>
    </row>
    <row r="19" ht="20.1" customHeight="1">
      <c r="A19" s="58"/>
      <c r="B19" s="290"/>
      <c r="C19" s="291" t="s">
        <v>282</v>
      </c>
      <c r="D19" s="441">
        <v>116.35801564027370478983382209</v>
      </c>
      <c r="E19" s="95">
        <v>150.80219389216753566722053515</v>
      </c>
      <c r="F19" s="444">
        <v>132.652661861815233190567999</v>
      </c>
      <c r="G19" s="441">
        <v>14.962854349951124144672531769</v>
      </c>
      <c r="H19" s="95"/>
      <c r="I19" s="444">
        <v>39.19567904702214197662313922</v>
      </c>
      <c r="J19" s="441">
        <v>19.865591397849462365591397849</v>
      </c>
      <c r="K19" s="95"/>
      <c r="L19" s="444">
        <v>11.167216067546210490152820908</v>
      </c>
      <c r="M19" s="441">
        <v>151.18646138807429130009775171</v>
      </c>
      <c r="N19" s="95"/>
      <c r="O19" s="444">
        <v>183.01555697638358565734395913</v>
      </c>
      <c r="P19" s="5"/>
      <c r="Q19" s="422">
        <v>300.25780149109238860989338393</v>
      </c>
      <c r="R19" s="91">
        <v>8.124723038019888078758630270</v>
      </c>
      <c r="S19" s="500">
        <v>0.7075811845337663669609018300</v>
      </c>
      <c r="T19" s="422">
        <v>1169.8738231208519833307609198</v>
      </c>
      <c r="U19" s="91"/>
      <c r="V19" s="500">
        <v>-23.731376176801425020041900800</v>
      </c>
      <c r="W19" s="422">
        <v>986.4674507658643326039387308</v>
      </c>
      <c r="X19" s="91"/>
      <c r="Y19" s="500">
        <v>-32.482051550233288632815414060</v>
      </c>
      <c r="Z19" s="422">
        <v>371.31593811168640835458216459</v>
      </c>
      <c r="AA19" s="91"/>
      <c r="AB19" s="500">
        <v>-8.332662744257136235058917810</v>
      </c>
      <c r="AC19" s="5"/>
      <c r="AD19" s="422" t="s">
        <v>281</v>
      </c>
      <c r="AE19" s="91"/>
      <c r="AF19" s="91"/>
      <c r="AG19" s="423"/>
    </row>
    <row r="20" ht="20.1" customHeight="1">
      <c r="A20" s="58"/>
      <c r="B20" s="288"/>
      <c r="C20" s="289" t="s">
        <v>283</v>
      </c>
      <c r="D20" s="278">
        <v>84.22171717171717171717171717</v>
      </c>
      <c r="E20" s="94">
        <v>127.60344937833037300177619893</v>
      </c>
      <c r="F20" s="279">
        <v>109.132524636528348579256706</v>
      </c>
      <c r="G20" s="278">
        <v>13.881313131313131313131313131</v>
      </c>
      <c r="H20" s="94"/>
      <c r="I20" s="279">
        <v>36.419699955945462560990505771</v>
      </c>
      <c r="J20" s="278">
        <v>16.462373737373737373737373737</v>
      </c>
      <c r="K20" s="94"/>
      <c r="L20" s="279">
        <v>13.707623952541955571635596448</v>
      </c>
      <c r="M20" s="278">
        <v>114.56540404040404040404040404</v>
      </c>
      <c r="N20" s="94"/>
      <c r="O20" s="279">
        <v>159.25984854501576671188280822</v>
      </c>
      <c r="P20" s="5"/>
      <c r="Q20" s="273">
        <v>87.48126007589571215894906871</v>
      </c>
      <c r="R20" s="92">
        <v>7.3349885792065047683113207800</v>
      </c>
      <c r="S20" s="274">
        <v>1.849539951257231432520118100</v>
      </c>
      <c r="T20" s="273">
        <v>447.22096178243677479696630147</v>
      </c>
      <c r="U20" s="92"/>
      <c r="V20" s="274">
        <v>-7.6412892976538310371288521200</v>
      </c>
      <c r="W20" s="273">
        <v>235.33020876696859643330510218</v>
      </c>
      <c r="X20" s="92"/>
      <c r="Y20" s="274">
        <v>-4.8473312308479258128727529100</v>
      </c>
      <c r="Z20" s="273">
        <v>118.76680151991376808441254059</v>
      </c>
      <c r="AA20" s="92"/>
      <c r="AB20" s="274">
        <v>-1.074410153125910501690729200</v>
      </c>
      <c r="AC20" s="5"/>
      <c r="AD20" s="273" t="s">
        <v>269</v>
      </c>
      <c r="AE20" s="92"/>
      <c r="AF20" s="92"/>
      <c r="AG20" s="274"/>
    </row>
    <row r="21" ht="20.1" customHeight="1">
      <c r="A21" s="58"/>
      <c r="B21" s="290"/>
      <c r="C21" s="291" t="s">
        <v>268</v>
      </c>
      <c r="D21" s="441">
        <v>96.19965786901270772238514174</v>
      </c>
      <c r="E21" s="95">
        <v>130.45376267690368418037013694</v>
      </c>
      <c r="F21" s="444">
        <v>110.84302899932858065371440301</v>
      </c>
      <c r="G21" s="441">
        <v>17.698924731182795698924731183</v>
      </c>
      <c r="H21" s="95">
        <v>11.651219311962693051015571472</v>
      </c>
      <c r="I21" s="444">
        <v>28.980903592176457989441933437</v>
      </c>
      <c r="J21" s="441">
        <v>18.662267839687194525904203324</v>
      </c>
      <c r="K21" s="95">
        <v>11.816229121180961943387775551</v>
      </c>
      <c r="L21" s="444">
        <v>11.352055038064820903901309347</v>
      </c>
      <c r="M21" s="441">
        <v>132.56085043988269794721407625</v>
      </c>
      <c r="N21" s="95">
        <v>153.92121111004733917477348396</v>
      </c>
      <c r="O21" s="444">
        <v>151.1759876295698595470576458</v>
      </c>
      <c r="P21" s="5"/>
      <c r="Q21" s="422">
        <v>51.144056158357195182365007180</v>
      </c>
      <c r="R21" s="91">
        <v>-3.7496232415590758392578954300</v>
      </c>
      <c r="S21" s="500">
        <v>4.3929691130790629266159735700</v>
      </c>
      <c r="T21" s="422">
        <v>242.05490044461627682196017784</v>
      </c>
      <c r="U21" s="91"/>
      <c r="V21" s="500">
        <v>-1.3867323697591941166856609100</v>
      </c>
      <c r="W21" s="422">
        <v>100.62477241568077343232589342</v>
      </c>
      <c r="X21" s="91"/>
      <c r="Y21" s="500">
        <v>-29.28996664042204852195318300</v>
      </c>
      <c r="Z21" s="422">
        <v>69.679993121104068616695930110</v>
      </c>
      <c r="AA21" s="91"/>
      <c r="AB21" s="500">
        <v>-0.2938014172081699438600085400</v>
      </c>
      <c r="AC21" s="5"/>
      <c r="AD21" s="422" t="s">
        <v>281</v>
      </c>
      <c r="AE21" s="91" t="s">
        <v>356</v>
      </c>
      <c r="AF21" s="91" t="s">
        <v>356</v>
      </c>
      <c r="AG21" s="423" t="s">
        <v>357</v>
      </c>
    </row>
    <row r="22" ht="20.1" customHeight="1">
      <c r="A22" s="58"/>
      <c r="B22" s="288"/>
      <c r="C22" s="289" t="s">
        <v>270</v>
      </c>
      <c r="D22" s="278">
        <v>92.8218475073313782991202346</v>
      </c>
      <c r="E22" s="94">
        <v>121.62145075345212857388414599</v>
      </c>
      <c r="F22" s="279">
        <v>102.5607805570642295997570916</v>
      </c>
      <c r="G22" s="278">
        <v>14.603128054740957966764418377</v>
      </c>
      <c r="H22" s="94"/>
      <c r="I22" s="279">
        <v>27.613822271817961126267974212</v>
      </c>
      <c r="J22" s="278">
        <v>22.192326490713587487781036168</v>
      </c>
      <c r="K22" s="94"/>
      <c r="L22" s="279">
        <v>11.37806663452420795296115649</v>
      </c>
      <c r="M22" s="278">
        <v>129.61730205278592375366568915</v>
      </c>
      <c r="N22" s="94"/>
      <c r="O22" s="279">
        <v>141.5526694634063986789862223</v>
      </c>
      <c r="P22" s="5"/>
      <c r="Q22" s="273">
        <v>41.531463065473817752004353590</v>
      </c>
      <c r="R22" s="92">
        <v>-6.2282980220358515362593788900</v>
      </c>
      <c r="S22" s="274">
        <v>5.3285450771424540149050182800</v>
      </c>
      <c r="T22" s="273">
        <v>83.14017966854546024740774952</v>
      </c>
      <c r="U22" s="92"/>
      <c r="V22" s="274">
        <v>-8.895865720350100442716903470</v>
      </c>
      <c r="W22" s="273">
        <v>50.372960175478051380318485270</v>
      </c>
      <c r="X22" s="92"/>
      <c r="Y22" s="274">
        <v>-25.656508605375567560645115750</v>
      </c>
      <c r="Z22" s="273">
        <v>46.765651846560744415915365160</v>
      </c>
      <c r="AA22" s="92"/>
      <c r="AB22" s="274">
        <v>-1.0032270908459029737396099800</v>
      </c>
      <c r="AC22" s="5"/>
      <c r="AD22" s="273" t="s">
        <v>281</v>
      </c>
      <c r="AE22" s="92"/>
      <c r="AF22" s="92"/>
      <c r="AG22" s="274"/>
    </row>
    <row r="23" ht="20.1" customHeight="1">
      <c r="A23" s="58"/>
      <c r="B23" s="290"/>
      <c r="C23" s="291" t="s">
        <v>272</v>
      </c>
      <c r="D23" s="441">
        <v>66.074242424242424242424242424</v>
      </c>
      <c r="E23" s="95">
        <v>87.00065778567199526346950858</v>
      </c>
      <c r="F23" s="444">
        <v>88.64455786822219276150072915</v>
      </c>
      <c r="G23" s="441">
        <v>9.618434343434343434343434343</v>
      </c>
      <c r="H23" s="95">
        <v>4.8424934535339312953748752552</v>
      </c>
      <c r="I23" s="444">
        <v>31.166010206267795416264593545</v>
      </c>
      <c r="J23" s="441">
        <v>16.981565656565656565656565657</v>
      </c>
      <c r="K23" s="95">
        <v>7.0450767778944406640683085808</v>
      </c>
      <c r="L23" s="444">
        <v>9.77730480532955114582528827</v>
      </c>
      <c r="M23" s="441">
        <v>92.67424242424242424242424242</v>
      </c>
      <c r="N23" s="95">
        <v>98.88822801710036722291269242</v>
      </c>
      <c r="O23" s="444">
        <v>129.58787287981953932359061097</v>
      </c>
      <c r="P23" s="5"/>
      <c r="Q23" s="422">
        <v>28.204575409988681519518254110</v>
      </c>
      <c r="R23" s="91">
        <v>-10.975206191987677675043269180</v>
      </c>
      <c r="S23" s="500">
        <v>1.9614671849811953795589143400</v>
      </c>
      <c r="T23" s="422">
        <v>-10.838268686064748706664481850</v>
      </c>
      <c r="U23" s="91"/>
      <c r="V23" s="500">
        <v>-1.4195209610638151337365108100</v>
      </c>
      <c r="W23" s="422">
        <v>54.537515799149718487877743310</v>
      </c>
      <c r="X23" s="91"/>
      <c r="Y23" s="500">
        <v>-28.76753770927733505313830300</v>
      </c>
      <c r="Z23" s="422">
        <v>26.406613278222681477654352880</v>
      </c>
      <c r="AA23" s="91"/>
      <c r="AB23" s="500">
        <v>-2.0351531582816395628203891100</v>
      </c>
      <c r="AC23" s="5"/>
      <c r="AD23" s="422" t="s">
        <v>269</v>
      </c>
      <c r="AE23" s="91" t="s">
        <v>358</v>
      </c>
      <c r="AF23" s="91" t="s">
        <v>354</v>
      </c>
      <c r="AG23" s="423" t="s">
        <v>355</v>
      </c>
    </row>
    <row r="24" ht="20.1" customHeight="1">
      <c r="A24" s="59"/>
      <c r="B24" s="288"/>
      <c r="C24" s="289" t="s">
        <v>273</v>
      </c>
      <c r="D24" s="278">
        <v>95.92790811339198435972629521</v>
      </c>
      <c r="E24" s="94">
        <v>125.2354196986191485704463416</v>
      </c>
      <c r="F24" s="279">
        <v>113.15369088195421518776220636</v>
      </c>
      <c r="G24" s="278">
        <v>18.57722385141739980449657869</v>
      </c>
      <c r="H24" s="94">
        <v>8.985824222409140331163142664</v>
      </c>
      <c r="I24" s="279">
        <v>38.465494193868951602740061672</v>
      </c>
      <c r="J24" s="278">
        <v>19.680351906158357771260997067</v>
      </c>
      <c r="K24" s="94">
        <v>9.48173869254534629427809201</v>
      </c>
      <c r="L24" s="279">
        <v>10.827189980947815795187348925</v>
      </c>
      <c r="M24" s="278">
        <v>134.18548387096774193548387097</v>
      </c>
      <c r="N24" s="94">
        <v>143.70298261357363519588757627</v>
      </c>
      <c r="O24" s="279">
        <v>162.44637505677098258568961696</v>
      </c>
      <c r="P24" s="93"/>
      <c r="Q24" s="273">
        <v>34.788222164992703236329298650</v>
      </c>
      <c r="R24" s="92">
        <v>3.1521959308137667397210970400</v>
      </c>
      <c r="S24" s="274">
        <v>3.3461535527504686052738257600</v>
      </c>
      <c r="T24" s="273">
        <v>80.90048070058540764361524915</v>
      </c>
      <c r="U24" s="92"/>
      <c r="V24" s="274">
        <v>-3.2190223814334896276539542500</v>
      </c>
      <c r="W24" s="273">
        <v>89.19325283089789973218061363</v>
      </c>
      <c r="X24" s="92"/>
      <c r="Y24" s="274">
        <v>-25.973319035363343610667080030</v>
      </c>
      <c r="Z24" s="273">
        <v>46.106441235401649224481324490</v>
      </c>
      <c r="AA24" s="92"/>
      <c r="AB24" s="274">
        <v>-0.8632735470624739381071597100</v>
      </c>
      <c r="AC24" s="93"/>
      <c r="AD24" s="273" t="s">
        <v>269</v>
      </c>
      <c r="AE24" s="92" t="s">
        <v>356</v>
      </c>
      <c r="AF24" s="92" t="s">
        <v>356</v>
      </c>
      <c r="AG24" s="274" t="s">
        <v>357</v>
      </c>
    </row>
    <row r="25" ht="20.1" customHeight="1">
      <c r="A25" s="60"/>
      <c r="B25" s="290"/>
      <c r="C25" s="291" t="s">
        <v>274</v>
      </c>
      <c r="D25" s="441">
        <v>127.10934343434343434343434343</v>
      </c>
      <c r="E25" s="95">
        <v>163.33910953226761397276494967</v>
      </c>
      <c r="F25" s="444">
        <v>140.01876353351893587873967033</v>
      </c>
      <c r="G25" s="441">
        <v>33.438636363636363636363636364</v>
      </c>
      <c r="H25" s="95">
        <v>12.880941337026095756843163507</v>
      </c>
      <c r="I25" s="444">
        <v>45.724574872702156147831073393</v>
      </c>
      <c r="J25" s="441">
        <v>30.575757575757575757575757576</v>
      </c>
      <c r="K25" s="95">
        <v>11.150699959009177942108645862</v>
      </c>
      <c r="L25" s="444">
        <v>31.248664046829067250187706729</v>
      </c>
      <c r="M25" s="441">
        <v>191.12373737373737373737373737</v>
      </c>
      <c r="N25" s="95">
        <v>187.37075082830288767171675903</v>
      </c>
      <c r="O25" s="444">
        <v>216.99200245305015927675845046</v>
      </c>
      <c r="P25" s="93"/>
      <c r="Q25" s="422">
        <v>61.748421407798968492424364140</v>
      </c>
      <c r="R25" s="91">
        <v>11.503359684317655763062183730</v>
      </c>
      <c r="S25" s="500">
        <v>9.212554195930273493897342600</v>
      </c>
      <c r="T25" s="422">
        <v>115.50141587735572697978713016</v>
      </c>
      <c r="U25" s="91"/>
      <c r="V25" s="500">
        <v>19.327736464909405891731225390</v>
      </c>
      <c r="W25" s="422">
        <v>144.36416476619104320975196271</v>
      </c>
      <c r="X25" s="91"/>
      <c r="Y25" s="500">
        <v>203.04083145990687708583206855</v>
      </c>
      <c r="Z25" s="422">
        <v>79.26762831900329235652194510</v>
      </c>
      <c r="AA25" s="91"/>
      <c r="AB25" s="500">
        <v>22.706831248848052997430739260</v>
      </c>
      <c r="AC25" s="93"/>
      <c r="AD25" s="422" t="s">
        <v>281</v>
      </c>
      <c r="AE25" s="91" t="s">
        <v>354</v>
      </c>
      <c r="AF25" s="91" t="s">
        <v>354</v>
      </c>
      <c r="AG25" s="423" t="s">
        <v>359</v>
      </c>
    </row>
    <row r="26" ht="20.1" customHeight="1">
      <c r="A26" s="60"/>
      <c r="B26" s="292"/>
      <c r="C26" s="293" t="s">
        <v>276</v>
      </c>
      <c r="D26" s="445">
        <v>213.44819159335288367546432063</v>
      </c>
      <c r="E26" s="446">
        <v>248.93317939609236234458259325</v>
      </c>
      <c r="F26" s="447">
        <v>177.33224138594638053653675914</v>
      </c>
      <c r="G26" s="445">
        <v>43.624633431085043988269794721</v>
      </c>
      <c r="H26" s="446">
        <v>16.817057549314035641948155565</v>
      </c>
      <c r="I26" s="447">
        <v>41.571068950753314271461342065</v>
      </c>
      <c r="J26" s="445">
        <v>24.96969696969696969696969697</v>
      </c>
      <c r="K26" s="446">
        <v>10.649011813771109751904035243</v>
      </c>
      <c r="L26" s="447">
        <v>13.357184707378691427801741729</v>
      </c>
      <c r="M26" s="445">
        <v>282.04252199413489736070381232</v>
      </c>
      <c r="N26" s="446">
        <v>276.39924875917750773843478406</v>
      </c>
      <c r="O26" s="447">
        <v>232.26049504407838623579984293</v>
      </c>
      <c r="P26" s="455"/>
      <c r="Q26" s="275">
        <v>54.047351972175777970609607260</v>
      </c>
      <c r="R26" s="276">
        <v>4.0906708947921287779784072700</v>
      </c>
      <c r="S26" s="277">
        <v>3.6669098469984079259610146100</v>
      </c>
      <c r="T26" s="275">
        <v>216.08470854876407677597563566</v>
      </c>
      <c r="U26" s="276"/>
      <c r="V26" s="277">
        <v>2.7051752662296199265655806100</v>
      </c>
      <c r="W26" s="275">
        <v>64.35729567133688291215596700</v>
      </c>
      <c r="X26" s="276"/>
      <c r="Y26" s="277">
        <v>13.705186152143265498415481130</v>
      </c>
      <c r="Z26" s="275">
        <v>68.329319998658170356941270160</v>
      </c>
      <c r="AA26" s="276"/>
      <c r="AB26" s="277">
        <v>4.0206960662884896746487186800</v>
      </c>
      <c r="AC26" s="455"/>
      <c r="AD26" s="275" t="s">
        <v>271</v>
      </c>
      <c r="AE26" s="276" t="s">
        <v>356</v>
      </c>
      <c r="AF26" s="276" t="s">
        <v>356</v>
      </c>
      <c r="AG26" s="277" t="s">
        <v>357</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115"/>
      <c r="AD27" s="113"/>
      <c r="AE27" s="113"/>
      <c r="AF27" s="113"/>
      <c r="AG27" s="113"/>
      <c r="AH27" s="9"/>
    </row>
    <row r="28" ht="24.95" customHeight="1">
      <c r="A28" s="112"/>
      <c r="B28" s="858" t="s">
        <v>60</v>
      </c>
      <c r="C28" s="858"/>
      <c r="D28" s="858"/>
      <c r="E28" s="858"/>
      <c r="F28" s="858"/>
      <c r="G28" s="858"/>
      <c r="H28" s="858"/>
      <c r="I28" s="858"/>
      <c r="J28" s="858"/>
      <c r="K28" s="858"/>
      <c r="L28" s="858"/>
      <c r="M28" s="858"/>
      <c r="N28" s="858"/>
      <c r="O28" s="993"/>
      <c r="P28" s="503"/>
      <c r="Q28" s="847"/>
      <c r="R28" s="847"/>
      <c r="S28" s="847"/>
      <c r="T28" s="847"/>
      <c r="U28" s="847"/>
      <c r="V28" s="847"/>
      <c r="W28" s="847"/>
      <c r="X28" s="847"/>
      <c r="Y28" s="847"/>
      <c r="Z28" s="847"/>
      <c r="AA28" s="847"/>
      <c r="AB28" s="991"/>
      <c r="AC28" s="503"/>
      <c r="AD28" s="847"/>
      <c r="AE28" s="847"/>
      <c r="AF28" s="847"/>
      <c r="AG28" s="991"/>
      <c r="AH28" s="9"/>
    </row>
    <row r="29" ht="20.1" customHeight="1">
      <c r="A29" s="58"/>
      <c r="B29" s="286">
        <v>2017</v>
      </c>
      <c r="C29" s="287"/>
      <c r="D29" s="456">
        <v>148.80796571916554837135537392</v>
      </c>
      <c r="E29" s="457">
        <v>180.19576566776412861714007973</v>
      </c>
      <c r="F29" s="438">
        <v>139.97176694239334352349098457</v>
      </c>
      <c r="G29" s="456">
        <v>16.383310967427107478345736245</v>
      </c>
      <c r="H29" s="457">
        <v>5.5859546990379481276556695955</v>
      </c>
      <c r="I29" s="438">
        <v>49.463277085900996153012126814</v>
      </c>
      <c r="J29" s="456">
        <v>3.0062827863852629010613639136</v>
      </c>
      <c r="K29" s="457">
        <v>3.4469376209130826581616539676</v>
      </c>
      <c r="L29" s="438">
        <v>16.285641087985785423846508316</v>
      </c>
      <c r="M29" s="456">
        <v>168.19755947297791875076247408</v>
      </c>
      <c r="N29" s="457">
        <v>189.2286579877151594029574033</v>
      </c>
      <c r="O29" s="438">
        <v>205.7206851162801251003496197</v>
      </c>
      <c r="P29" s="5"/>
      <c r="Q29" s="429">
        <v>-17.345037901148051372008744520</v>
      </c>
      <c r="R29" s="430">
        <v>-4.2966904858492593629180579500</v>
      </c>
      <c r="S29" s="419">
        <v>-2.8721037477952030533094939600</v>
      </c>
      <c r="T29" s="429">
        <v>-49.873401498373461533249407420</v>
      </c>
      <c r="U29" s="430">
        <v>-36.976288278651273907573504160</v>
      </c>
      <c r="V29" s="419">
        <v>-1.5526649146893090981853502300</v>
      </c>
      <c r="W29" s="429">
        <v>-5.372780595073934250630928300</v>
      </c>
      <c r="X29" s="430">
        <v>283.73423638989458527554291251</v>
      </c>
      <c r="Y29" s="419">
        <v>13.829439653124462576838076760</v>
      </c>
      <c r="Z29" s="429">
        <v>-22.093237551819329912156787090</v>
      </c>
      <c r="AA29" s="430">
        <v>-4.4528177389367535030152936700</v>
      </c>
      <c r="AB29" s="419">
        <v>-1.4092397662287683261853994800</v>
      </c>
      <c r="AC29" s="5"/>
      <c r="AD29" s="429" t="s">
        <v>271</v>
      </c>
      <c r="AE29" s="430" t="s">
        <v>354</v>
      </c>
      <c r="AF29" s="430" t="s">
        <v>358</v>
      </c>
      <c r="AG29" s="431" t="s">
        <v>358</v>
      </c>
    </row>
    <row r="30" ht="20.1" customHeight="1">
      <c r="A30" s="58"/>
      <c r="B30" s="288">
        <v>2018</v>
      </c>
      <c r="C30" s="289"/>
      <c r="D30" s="278">
        <v>71.221631634050092614963356688</v>
      </c>
      <c r="E30" s="94">
        <v>169.2424486981912563873793495</v>
      </c>
      <c r="F30" s="279">
        <v>140.7828176025230354014545792</v>
      </c>
      <c r="G30" s="278">
        <v>7.4616788811038629835440659311</v>
      </c>
      <c r="H30" s="94"/>
      <c r="I30" s="279">
        <v>45.639801340187215690958961667</v>
      </c>
      <c r="J30" s="278">
        <v>8.795334353440176102654962283</v>
      </c>
      <c r="K30" s="94"/>
      <c r="L30" s="279">
        <v>15.599614930305947034163853624</v>
      </c>
      <c r="M30" s="278">
        <v>87.4786448685941317011623849</v>
      </c>
      <c r="N30" s="94"/>
      <c r="O30" s="279">
        <v>202.02223387301619812657739449</v>
      </c>
      <c r="P30" s="5"/>
      <c r="Q30" s="273">
        <v>-52.138562415091744216081502640</v>
      </c>
      <c r="R30" s="92">
        <v>-6.0785651255357720459198444700</v>
      </c>
      <c r="S30" s="274">
        <v>0.5794387524331868794437310500</v>
      </c>
      <c r="T30" s="273">
        <v>-54.455610981571503659053488290</v>
      </c>
      <c r="U30" s="92"/>
      <c r="V30" s="274">
        <v>-7.7299280819459156289830940300</v>
      </c>
      <c r="W30" s="273">
        <v>192.56510376442781176204819249</v>
      </c>
      <c r="X30" s="92"/>
      <c r="Y30" s="274">
        <v>-4.2124602523994735665708880900</v>
      </c>
      <c r="Z30" s="273">
        <v>-47.990538541287116217743541700</v>
      </c>
      <c r="AA30" s="92"/>
      <c r="AB30" s="274">
        <v>-1.7978023168518227472749966100</v>
      </c>
      <c r="AC30" s="5"/>
      <c r="AD30" s="273" t="s">
        <v>269</v>
      </c>
      <c r="AE30" s="92"/>
      <c r="AF30" s="92"/>
      <c r="AG30" s="274"/>
    </row>
    <row r="31" ht="20.1" customHeight="1">
      <c r="A31" s="58"/>
      <c r="B31" s="427">
        <v>2019</v>
      </c>
      <c r="C31" s="428"/>
      <c r="D31" s="459">
        <v>131.58870900788709007887090079</v>
      </c>
      <c r="E31" s="460">
        <v>175.30792228521375215941993722</v>
      </c>
      <c r="F31" s="501">
        <v>143.52397298966863629227150607</v>
      </c>
      <c r="G31" s="459">
        <v>21.339061851390618513906185139</v>
      </c>
      <c r="H31" s="460"/>
      <c r="I31" s="501">
        <v>39.360396178210968925210190846</v>
      </c>
      <c r="J31" s="459">
        <v>21.127625570776255707762557078</v>
      </c>
      <c r="K31" s="460"/>
      <c r="L31" s="501">
        <v>13.355481786954169782278536927</v>
      </c>
      <c r="M31" s="459">
        <v>174.05539643005396430053964301</v>
      </c>
      <c r="N31" s="460"/>
      <c r="O31" s="501">
        <v>196.23985095483377499976023384</v>
      </c>
      <c r="P31" s="455"/>
      <c r="Q31" s="432">
        <v>84.75946982514273021582185234</v>
      </c>
      <c r="R31" s="433">
        <v>3.5838961405238278525127901100</v>
      </c>
      <c r="S31" s="502">
        <v>1.9470809249498039239310366300</v>
      </c>
      <c r="T31" s="432">
        <v>185.98204494473995080553301888</v>
      </c>
      <c r="U31" s="433"/>
      <c r="V31" s="502">
        <v>-13.758616333956392451538137650</v>
      </c>
      <c r="W31" s="432">
        <v>140.21401258625797041520686548</v>
      </c>
      <c r="X31" s="433"/>
      <c r="Y31" s="502">
        <v>-14.385823966667389078425572250</v>
      </c>
      <c r="Z31" s="432">
        <v>98.96901317059829139213679219</v>
      </c>
      <c r="AA31" s="433"/>
      <c r="AB31" s="502">
        <v>-2.8622507569226355338236379600</v>
      </c>
      <c r="AC31" s="455"/>
      <c r="AD31" s="432" t="s">
        <v>269</v>
      </c>
      <c r="AE31" s="433"/>
      <c r="AF31" s="433"/>
      <c r="AG31" s="434"/>
    </row>
    <row r="32" ht="21" customHeight="1"/>
    <row r="33" ht="24.95" customHeight="1">
      <c r="A33" s="112"/>
      <c r="B33" s="853" t="s">
        <v>44</v>
      </c>
      <c r="C33" s="853"/>
      <c r="D33" s="853"/>
      <c r="E33" s="853"/>
      <c r="F33" s="853"/>
      <c r="G33" s="853"/>
      <c r="H33" s="853"/>
      <c r="I33" s="853"/>
      <c r="J33" s="853"/>
      <c r="K33" s="853"/>
      <c r="L33" s="853"/>
      <c r="M33" s="853"/>
      <c r="N33" s="853"/>
      <c r="O33" s="992"/>
      <c r="P33" s="503"/>
      <c r="Q33" s="847"/>
      <c r="R33" s="847"/>
      <c r="S33" s="847"/>
      <c r="T33" s="847"/>
      <c r="U33" s="847"/>
      <c r="V33" s="847"/>
      <c r="W33" s="847"/>
      <c r="X33" s="847"/>
      <c r="Y33" s="847"/>
      <c r="Z33" s="847"/>
      <c r="AA33" s="847"/>
      <c r="AB33" s="991"/>
      <c r="AC33" s="503"/>
      <c r="AD33" s="847"/>
      <c r="AE33" s="847"/>
      <c r="AF33" s="847"/>
      <c r="AG33" s="991"/>
      <c r="AH33" s="9"/>
    </row>
    <row r="34" ht="20.1" customHeight="1">
      <c r="A34" s="58"/>
      <c r="B34" s="286">
        <v>2017</v>
      </c>
      <c r="C34" s="287"/>
      <c r="D34" s="456">
        <v>125.53768115942028985507246377</v>
      </c>
      <c r="E34" s="457">
        <v>187.966926898186127062255036</v>
      </c>
      <c r="F34" s="438">
        <v>139.86364599240563159409017759</v>
      </c>
      <c r="G34" s="456">
        <v>2.1519323671497584541062801932</v>
      </c>
      <c r="H34" s="457"/>
      <c r="I34" s="438">
        <v>47.898543217730691113425055612</v>
      </c>
      <c r="J34" s="456">
        <v>0.3985507246376811594202898551</v>
      </c>
      <c r="K34" s="457"/>
      <c r="L34" s="438">
        <v>15.358520329501906213098734735</v>
      </c>
      <c r="M34" s="456">
        <v>128.08816425120772946859903382</v>
      </c>
      <c r="N34" s="457"/>
      <c r="O34" s="438">
        <v>203.12070953963822892061396795</v>
      </c>
      <c r="P34" s="5"/>
      <c r="Q34" s="429">
        <v>-18.868021354416232794626922570</v>
      </c>
      <c r="R34" s="430">
        <v>10.820243009847096710189596100</v>
      </c>
      <c r="S34" s="419">
        <v>9.271717930442929957551211740</v>
      </c>
      <c r="T34" s="429">
        <v>-90.04135926671137938743572547</v>
      </c>
      <c r="U34" s="430"/>
      <c r="V34" s="419">
        <v>3.8160812200834894326484518900</v>
      </c>
      <c r="W34" s="429">
        <v>-65.898682449094624110476995700</v>
      </c>
      <c r="X34" s="430"/>
      <c r="Y34" s="419">
        <v>-12.461510549213104433984131610</v>
      </c>
      <c r="Z34" s="429">
        <v>-27.841758362254141546993939580</v>
      </c>
      <c r="AA34" s="430"/>
      <c r="AB34" s="419">
        <v>5.9692252960882539538383330500</v>
      </c>
      <c r="AC34" s="5"/>
      <c r="AD34" s="429" t="s">
        <v>269</v>
      </c>
      <c r="AE34" s="430"/>
      <c r="AF34" s="430"/>
      <c r="AG34" s="431"/>
    </row>
    <row r="35" ht="20.1" customHeight="1">
      <c r="A35" s="58"/>
      <c r="B35" s="288">
        <v>2018</v>
      </c>
      <c r="C35" s="289"/>
      <c r="D35" s="278">
        <v>96.29512516469038208168642951</v>
      </c>
      <c r="E35" s="94">
        <v>169.26045679203027260792339177</v>
      </c>
      <c r="F35" s="279">
        <v>135.77182245965092296813970137</v>
      </c>
      <c r="G35" s="278">
        <v>13.170619235836627140974967062</v>
      </c>
      <c r="H35" s="94"/>
      <c r="I35" s="279">
        <v>39.510607436814922083553976043</v>
      </c>
      <c r="J35" s="278">
        <v>12.704380764163372859025032938</v>
      </c>
      <c r="K35" s="94"/>
      <c r="L35" s="279">
        <v>12.257369218717887713865340699</v>
      </c>
      <c r="M35" s="278">
        <v>122.17012516469038208168642951</v>
      </c>
      <c r="N35" s="94"/>
      <c r="O35" s="279">
        <v>187.53979911518373276555901813</v>
      </c>
      <c r="P35" s="5"/>
      <c r="Q35" s="273">
        <v>-23.293847492367481746500691100</v>
      </c>
      <c r="R35" s="92">
        <v>-9.952000819957210836311760220</v>
      </c>
      <c r="S35" s="274">
        <v>-2.9255804849938546475417299400</v>
      </c>
      <c r="T35" s="273">
        <v>512.03685751895427504362289413</v>
      </c>
      <c r="U35" s="92"/>
      <c r="V35" s="274">
        <v>-17.511880774300441650234991580</v>
      </c>
      <c r="W35" s="273">
        <v>3087.6446280991735537190082642</v>
      </c>
      <c r="X35" s="92"/>
      <c r="Y35" s="274">
        <v>-20.191731001762409079813935460</v>
      </c>
      <c r="Z35" s="273">
        <v>-4.6202856611410502242790540600</v>
      </c>
      <c r="AA35" s="92"/>
      <c r="AB35" s="274">
        <v>-7.6707640790384011185454640300</v>
      </c>
      <c r="AC35" s="5"/>
      <c r="AD35" s="273" t="s">
        <v>269</v>
      </c>
      <c r="AE35" s="92"/>
      <c r="AF35" s="92"/>
      <c r="AG35" s="274"/>
    </row>
    <row r="36" ht="20.1" customHeight="1">
      <c r="A36" s="58"/>
      <c r="B36" s="427">
        <v>2019</v>
      </c>
      <c r="C36" s="428"/>
      <c r="D36" s="459">
        <v>145.6949934123847167325428195</v>
      </c>
      <c r="E36" s="460">
        <v>179.34130280330527453857440729</v>
      </c>
      <c r="F36" s="501">
        <v>143.53942180772267982408106566</v>
      </c>
      <c r="G36" s="459">
        <v>31.863224637681159420289855072</v>
      </c>
      <c r="H36" s="460">
        <v>12.894756250371753563823316851</v>
      </c>
      <c r="I36" s="501">
        <v>41.879029387656031810164953452</v>
      </c>
      <c r="J36" s="459">
        <v>25.015480895915678524374176548</v>
      </c>
      <c r="K36" s="460">
        <v>10.419285483327016040162014356</v>
      </c>
      <c r="L36" s="501">
        <v>18.33886452981514936324231535</v>
      </c>
      <c r="M36" s="459">
        <v>202.57369894598155467720685112</v>
      </c>
      <c r="N36" s="460">
        <v>202.65534453700404414255973851</v>
      </c>
      <c r="O36" s="501">
        <v>203.75731572519386099748833446</v>
      </c>
      <c r="P36" s="455"/>
      <c r="Q36" s="432">
        <v>51.300487084063047285464098080</v>
      </c>
      <c r="R36" s="433">
        <v>5.9558187436899700299575866300</v>
      </c>
      <c r="S36" s="502">
        <v>5.7210687809542773909618224400</v>
      </c>
      <c r="T36" s="432">
        <v>141.92654929225228830090531686</v>
      </c>
      <c r="U36" s="433"/>
      <c r="V36" s="502">
        <v>5.9943951877446404654930183200</v>
      </c>
      <c r="W36" s="432">
        <v>96.90436992001659299205351240</v>
      </c>
      <c r="X36" s="433"/>
      <c r="Y36" s="502">
        <v>49.615012834975871149465859280</v>
      </c>
      <c r="Z36" s="432">
        <v>65.812794799795636929323539370</v>
      </c>
      <c r="AA36" s="433"/>
      <c r="AB36" s="502">
        <v>8.647506655400439708847583490</v>
      </c>
      <c r="AC36" s="455"/>
      <c r="AD36" s="432" t="s">
        <v>271</v>
      </c>
      <c r="AE36" s="433" t="s">
        <v>356</v>
      </c>
      <c r="AF36" s="433" t="s">
        <v>356</v>
      </c>
      <c r="AG36" s="434" t="s">
        <v>357</v>
      </c>
    </row>
    <row r="37" ht="21" customHeight="1"/>
    <row r="38" ht="24.95" customHeight="1">
      <c r="A38" s="112"/>
      <c r="B38" s="853" t="s">
        <v>45</v>
      </c>
      <c r="C38" s="853"/>
      <c r="D38" s="853"/>
      <c r="E38" s="853"/>
      <c r="F38" s="853"/>
      <c r="G38" s="853"/>
      <c r="H38" s="853"/>
      <c r="I38" s="853"/>
      <c r="J38" s="853"/>
      <c r="K38" s="853"/>
      <c r="L38" s="853"/>
      <c r="M38" s="853"/>
      <c r="N38" s="853"/>
      <c r="O38" s="992"/>
      <c r="P38" s="503"/>
      <c r="Q38" s="847"/>
      <c r="R38" s="847"/>
      <c r="S38" s="847"/>
      <c r="T38" s="847"/>
      <c r="U38" s="847"/>
      <c r="V38" s="847"/>
      <c r="W38" s="847"/>
      <c r="X38" s="847"/>
      <c r="Y38" s="847"/>
      <c r="Z38" s="847"/>
      <c r="AA38" s="847"/>
      <c r="AB38" s="991"/>
      <c r="AC38" s="503"/>
      <c r="AD38" s="847"/>
      <c r="AE38" s="847"/>
      <c r="AF38" s="847"/>
      <c r="AG38" s="991"/>
      <c r="AH38" s="9"/>
    </row>
    <row r="39" ht="20.1" customHeight="1">
      <c r="A39" s="58"/>
      <c r="B39" s="286">
        <v>2017</v>
      </c>
      <c r="C39" s="287"/>
      <c r="D39" s="456">
        <v>148.80796571916554837135537392</v>
      </c>
      <c r="E39" s="457">
        <v>180.19576566776412861714007973</v>
      </c>
      <c r="F39" s="438">
        <v>139.97176694239334352349098457</v>
      </c>
      <c r="G39" s="456">
        <v>16.383310967427107478345736245</v>
      </c>
      <c r="H39" s="457">
        <v>5.5859546990379481276556695955</v>
      </c>
      <c r="I39" s="438">
        <v>49.463277085900996153012126814</v>
      </c>
      <c r="J39" s="456">
        <v>3.0062827863852629010613639136</v>
      </c>
      <c r="K39" s="457">
        <v>3.4469376209130826581616539676</v>
      </c>
      <c r="L39" s="438">
        <v>16.285641087985785423846508316</v>
      </c>
      <c r="M39" s="456">
        <v>168.19755947297791875076247408</v>
      </c>
      <c r="N39" s="457">
        <v>189.2286579877151594029574033</v>
      </c>
      <c r="O39" s="438">
        <v>205.7206851162801251003496197</v>
      </c>
      <c r="P39" s="5"/>
      <c r="Q39" s="429">
        <v>-17.345037901148051372008744520</v>
      </c>
      <c r="R39" s="430">
        <v>-4.2966904858492593629180579500</v>
      </c>
      <c r="S39" s="419">
        <v>-2.8721037477952030533094939600</v>
      </c>
      <c r="T39" s="429">
        <v>-49.873401498373461533249407420</v>
      </c>
      <c r="U39" s="430">
        <v>-36.976288278651273907573504160</v>
      </c>
      <c r="V39" s="419">
        <v>-1.5526649146893090981853502300</v>
      </c>
      <c r="W39" s="429">
        <v>-5.372780595073934250630928300</v>
      </c>
      <c r="X39" s="430">
        <v>283.73423638989458527554291251</v>
      </c>
      <c r="Y39" s="419">
        <v>13.829439653124462576838076760</v>
      </c>
      <c r="Z39" s="429">
        <v>-22.093237551819329912156787090</v>
      </c>
      <c r="AA39" s="430">
        <v>-4.4528177389367535030152936700</v>
      </c>
      <c r="AB39" s="419">
        <v>-1.4092397662287683261853994800</v>
      </c>
      <c r="AC39" s="5"/>
      <c r="AD39" s="429" t="s">
        <v>271</v>
      </c>
      <c r="AE39" s="430" t="s">
        <v>354</v>
      </c>
      <c r="AF39" s="430" t="s">
        <v>358</v>
      </c>
      <c r="AG39" s="431" t="s">
        <v>358</v>
      </c>
    </row>
    <row r="40" ht="20.1" customHeight="1">
      <c r="A40" s="58"/>
      <c r="B40" s="288">
        <v>2018</v>
      </c>
      <c r="C40" s="289"/>
      <c r="D40" s="278">
        <v>71.221631634050092614963356688</v>
      </c>
      <c r="E40" s="94">
        <v>169.2424486981912563873793495</v>
      </c>
      <c r="F40" s="279">
        <v>140.7828176025230354014545792</v>
      </c>
      <c r="G40" s="278">
        <v>7.4616788811038629835440659311</v>
      </c>
      <c r="H40" s="94"/>
      <c r="I40" s="279">
        <v>45.639801340187215690958961667</v>
      </c>
      <c r="J40" s="278">
        <v>8.795334353440176102654962283</v>
      </c>
      <c r="K40" s="94"/>
      <c r="L40" s="279">
        <v>15.599614930305947034163853624</v>
      </c>
      <c r="M40" s="278">
        <v>87.4786448685941317011623849</v>
      </c>
      <c r="N40" s="94"/>
      <c r="O40" s="279">
        <v>202.02223387301619812657739449</v>
      </c>
      <c r="P40" s="5"/>
      <c r="Q40" s="273">
        <v>-52.138562415091744216081502640</v>
      </c>
      <c r="R40" s="92">
        <v>-6.0785651255357720459198444700</v>
      </c>
      <c r="S40" s="274">
        <v>0.5794387524331868794437310500</v>
      </c>
      <c r="T40" s="273">
        <v>-54.455610981571503659053488290</v>
      </c>
      <c r="U40" s="92"/>
      <c r="V40" s="274">
        <v>-7.7299280819459156289830940300</v>
      </c>
      <c r="W40" s="273">
        <v>192.56510376442781176204819249</v>
      </c>
      <c r="X40" s="92"/>
      <c r="Y40" s="274">
        <v>-4.2124602523994735665708880900</v>
      </c>
      <c r="Z40" s="273">
        <v>-47.990538541287116217743541700</v>
      </c>
      <c r="AA40" s="92"/>
      <c r="AB40" s="274">
        <v>-1.7978023168518227472749966100</v>
      </c>
      <c r="AC40" s="5"/>
      <c r="AD40" s="273" t="s">
        <v>269</v>
      </c>
      <c r="AE40" s="92"/>
      <c r="AF40" s="92"/>
      <c r="AG40" s="274"/>
    </row>
    <row r="41" ht="20.1" customHeight="1">
      <c r="A41" s="58"/>
      <c r="B41" s="427">
        <v>2019</v>
      </c>
      <c r="C41" s="428"/>
      <c r="D41" s="459">
        <v>131.58870900788709007887090079</v>
      </c>
      <c r="E41" s="460">
        <v>175.30792228521375215941993722</v>
      </c>
      <c r="F41" s="501">
        <v>143.52397298966863629227150607</v>
      </c>
      <c r="G41" s="459">
        <v>21.339061851390618513906185139</v>
      </c>
      <c r="H41" s="460"/>
      <c r="I41" s="501">
        <v>39.360396178210968925210190846</v>
      </c>
      <c r="J41" s="459">
        <v>21.127625570776255707762557078</v>
      </c>
      <c r="K41" s="460"/>
      <c r="L41" s="501">
        <v>13.355481786954169782278536927</v>
      </c>
      <c r="M41" s="459">
        <v>174.05539643005396430053964301</v>
      </c>
      <c r="N41" s="460"/>
      <c r="O41" s="501">
        <v>196.23985095483377499976023384</v>
      </c>
      <c r="P41" s="455"/>
      <c r="Q41" s="432">
        <v>84.75946982514273021582185234</v>
      </c>
      <c r="R41" s="433">
        <v>3.5838961405238278525127901100</v>
      </c>
      <c r="S41" s="502">
        <v>1.9470809249498039239310366300</v>
      </c>
      <c r="T41" s="432">
        <v>185.98204494473995080553301888</v>
      </c>
      <c r="U41" s="433"/>
      <c r="V41" s="502">
        <v>-13.758616333956392451538137650</v>
      </c>
      <c r="W41" s="432">
        <v>140.21401258625797041520686548</v>
      </c>
      <c r="X41" s="433"/>
      <c r="Y41" s="502">
        <v>-14.385823966667389078425572250</v>
      </c>
      <c r="Z41" s="432">
        <v>98.96901317059829139213679219</v>
      </c>
      <c r="AA41" s="433"/>
      <c r="AB41" s="502">
        <v>-2.8622507569226355338236379600</v>
      </c>
      <c r="AC41" s="455"/>
      <c r="AD41" s="432" t="s">
        <v>269</v>
      </c>
      <c r="AE41" s="433"/>
      <c r="AF41" s="433"/>
      <c r="AG41" s="434"/>
    </row>
    <row r="42" ht="12.75" customHeight="1"/>
    <row r="43" ht="20.1" customHeight="1">
      <c r="B43" s="7" t="s">
        <v>107</v>
      </c>
    </row>
    <row r="44" ht="14.1" customHeight="1">
      <c r="B44" s="7"/>
      <c r="AW44" s="237"/>
    </row>
    <row r="45" ht="24" customHeight="1">
      <c r="B45" s="828" t="s">
        <v>138</v>
      </c>
      <c r="C45" s="828"/>
      <c r="D45" s="828"/>
      <c r="E45" s="828"/>
      <c r="F45" s="828"/>
      <c r="G45" s="828"/>
      <c r="H45" s="828"/>
      <c r="I45" s="828"/>
      <c r="J45" s="828"/>
      <c r="K45" s="828"/>
      <c r="L45" s="828"/>
      <c r="M45" s="828"/>
      <c r="N45" s="828"/>
      <c r="O45" s="828"/>
      <c r="P45" s="828"/>
      <c r="Q45" s="828"/>
      <c r="R45" s="828"/>
      <c r="S45" s="828"/>
      <c r="T45" s="828"/>
      <c r="U45" s="828"/>
      <c r="V45" s="828"/>
      <c r="W45" s="828"/>
      <c r="X45" s="828"/>
      <c r="Y45" s="828"/>
      <c r="Z45" s="828"/>
      <c r="AA45" s="828"/>
      <c r="AB45" s="828"/>
      <c r="AC45" s="828"/>
      <c r="AD45" s="828"/>
      <c r="AE45" s="828"/>
      <c r="AF45" s="828"/>
      <c r="AG45" s="828"/>
      <c r="AW45" s="237"/>
    </row>
    <row r="46" ht="14.1" customHeight="1">
      <c r="A46"/>
      <c r="AW46" s="237"/>
    </row>
    <row r="47">
      <c r="A47" s="237"/>
      <c r="B47" s="237"/>
      <c r="C47" s="237"/>
      <c r="D47" s="237"/>
      <c r="E47" s="237"/>
      <c r="F47" s="237"/>
      <c r="G47" s="237"/>
      <c r="H47" s="237"/>
      <c r="I47" s="237"/>
      <c r="J47" s="237"/>
      <c r="K47" s="237"/>
      <c r="L47" s="237"/>
      <c r="M47" s="237"/>
      <c r="N47" s="237"/>
      <c r="O47" s="237"/>
      <c r="P47" s="237"/>
      <c r="Q47" s="237"/>
      <c r="R47" s="237"/>
      <c r="S47" s="237"/>
      <c r="T47" s="237"/>
      <c r="U47" s="237"/>
      <c r="V47" s="237"/>
      <c r="W47" s="237"/>
      <c r="X47" s="237"/>
      <c r="Y47" s="237"/>
      <c r="Z47" s="237"/>
      <c r="AA47" s="237"/>
      <c r="AB47" s="237"/>
      <c r="AC47" s="237"/>
      <c r="AD47" s="237"/>
      <c r="AE47" s="237"/>
      <c r="AF47" s="237"/>
      <c r="AG47" s="237"/>
      <c r="AH47" s="237"/>
    </row>
    <row r="48">
      <c r="A48" s="237"/>
      <c r="B48" s="237"/>
      <c r="C48" s="237"/>
      <c r="D48" s="237"/>
      <c r="E48" s="237"/>
      <c r="F48" s="237"/>
      <c r="G48" s="237"/>
      <c r="H48" s="237"/>
      <c r="I48" s="237"/>
      <c r="J48" s="237"/>
      <c r="K48" s="237"/>
      <c r="L48" s="237"/>
      <c r="M48" s="237"/>
      <c r="N48" s="237"/>
      <c r="O48" s="237"/>
      <c r="P48" s="237"/>
      <c r="Q48" s="237"/>
      <c r="R48" s="237"/>
      <c r="S48" s="237"/>
      <c r="T48" s="237"/>
      <c r="U48" s="237"/>
      <c r="V48" s="237"/>
      <c r="W48" s="237"/>
      <c r="X48" s="237"/>
      <c r="Y48" s="237"/>
      <c r="Z48" s="237"/>
      <c r="AA48" s="237"/>
      <c r="AB48" s="237"/>
      <c r="AC48" s="237"/>
      <c r="AD48" s="237"/>
      <c r="AE48" s="237"/>
      <c r="AF48" s="237"/>
      <c r="AG48" s="237"/>
      <c r="AH48" s="237"/>
    </row>
    <row r="49" s="237" customFormat="1"/>
    <row r="50" s="237" customFormat="1"/>
    <row r="51" s="237" customFormat="1"/>
    <row r="52" s="237" customFormat="1"/>
    <row r="53" s="237" customFormat="1"/>
    <row r="54" s="237" customFormat="1"/>
    <row r="55" s="237" customFormat="1"/>
    <row r="56" s="237" customFormat="1"/>
    <row r="57" s="237" customFormat="1"/>
    <row r="58" s="237" customFormat="1"/>
    <row r="59" s="237" customFormat="1"/>
    <row r="60" s="237" customFormat="1"/>
    <row r="61" s="237" customFormat="1"/>
    <row r="62" s="237" customFormat="1"/>
    <row r="63" s="237" customFormat="1"/>
    <row r="64" s="237" customFormat="1"/>
    <row r="65" s="237" customFormat="1"/>
    <row r="66" s="237" customFormat="1"/>
    <row r="67" s="237" customFormat="1"/>
    <row r="68" s="237" customFormat="1"/>
    <row r="69" s="237" customFormat="1"/>
    <row r="70" s="237" customFormat="1"/>
    <row r="71" s="237" customFormat="1"/>
    <row r="72" s="237" customFormat="1"/>
    <row r="73" s="237" customFormat="1"/>
    <row r="74" s="237" customFormat="1"/>
    <row r="75" s="237" customFormat="1"/>
    <row r="76" s="237" customFormat="1"/>
    <row r="77" s="237" customFormat="1"/>
    <row r="78" s="237" customFormat="1"/>
  </sheetData>
  <mergeCells count="24">
    <mergeCell ref="U3:AG3"/>
    <mergeCell ref="Q6:AB6"/>
    <mergeCell ref="Q28:AB28"/>
    <mergeCell ref="Q33:AB33"/>
    <mergeCell ref="AD6:AG6"/>
    <mergeCell ref="AD7:AG7"/>
    <mergeCell ref="B8:C8"/>
    <mergeCell ref="Q7:S7"/>
    <mergeCell ref="Q38:AB38"/>
    <mergeCell ref="Z7:AB7"/>
    <mergeCell ref="T7:V7"/>
    <mergeCell ref="W7:Y7"/>
    <mergeCell ref="B38:O38"/>
    <mergeCell ref="B33:O33"/>
    <mergeCell ref="B45:AG45"/>
    <mergeCell ref="AD38:AG38"/>
    <mergeCell ref="AD33:AG33"/>
    <mergeCell ref="AD28:AG28"/>
    <mergeCell ref="B28:O28"/>
    <mergeCell ref="D6:O6"/>
    <mergeCell ref="D7:F7"/>
    <mergeCell ref="G7:I7"/>
    <mergeCell ref="J7:L7"/>
    <mergeCell ref="M7:O7"/>
  </mergeCells>
  <phoneticPr fontId="0" type="noConversion"/>
  <printOptions horizontalCentered="1" verticalCentered="1"/>
  <pageMargins left="0.25" right="0.25" top="0.25" bottom="0.25" header="0" footer="0"/>
  <pageSetup scale="59" fitToWidth="1" fitToHeight="1" orientation="landscape" r:id="rId1"/>
  <headerFooter alignWithMargins="0">
    <oddHeader/>
    <oddFooter/>
  </headerFooter>
  <rowBreaks count="1" manualBreakCount="1">
    <brk id="46" max="16383" man="1"/>
  </rowBreaks>
  <colBreaks count="1" manualBreakCount="1">
    <brk id="35" max="1048575" man="1"/>
  </colBreaks>
  <drawing r:id="rId133"/>
</worksheet>
</file>

<file path=xl/worksheets/sheet2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5">
    <pageSetUpPr fitToPage="1"/>
  </sheetPr>
  <dimension ref="A1:BW153"/>
  <sheetViews>
    <sheetView showGridLines="0" zoomScale="85" workbookViewId="0"/>
  </sheetViews>
  <sheetFormatPr defaultRowHeight="12.75"/>
  <cols>
    <col min="1" max="1" width="1" customWidth="1"/>
    <col min="2" max="2" width="1.28515625" style="21" customWidth="1"/>
    <col min="3" max="3" width="9" customWidth="1"/>
    <col min="4" max="4" width="40.7109375" customWidth="1"/>
    <col min="5" max="5" width="28.7109375" customWidth="1"/>
    <col min="6" max="6" width="11.7109375" customWidth="1"/>
    <col min="7" max="7" width="14.7109375" customWidth="1"/>
    <col min="8" max="44" width="2.7109375" customWidth="1"/>
    <col min="45" max="69" width="2.42578125" style="237" customWidth="1"/>
    <col min="70" max="75" width="9.140625" style="237" customWidth="1"/>
  </cols>
  <sheetData>
    <row r="1" ht="23.25" customHeight="1">
      <c r="B1" s="6" t="s">
        <v>145</v>
      </c>
      <c r="D1" s="6"/>
      <c r="E1" s="6"/>
      <c r="AS1" s="237"/>
    </row>
    <row r="2" ht="15" customHeight="1">
      <c r="B2" s="0"/>
      <c r="C2" s="4" t="s">
        <v>258</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0"/>
    </row>
    <row r="3" ht="15" customHeight="1">
      <c r="B3" s="0"/>
      <c r="C3" s="4" t="s">
        <v>259</v>
      </c>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0"/>
    </row>
    <row r="4" ht="15" customHeight="1">
      <c r="B4" s="0"/>
      <c r="C4" s="4" t="s">
        <v>286</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0"/>
    </row>
    <row r="5" ht="12.75" customHeight="1">
      <c r="C5" s="67"/>
      <c r="D5" s="67"/>
      <c r="E5" s="67"/>
    </row>
    <row r="6" ht="18" customHeight="1">
      <c r="B6" s="68"/>
      <c r="C6" s="68" t="s">
        <v>7</v>
      </c>
      <c r="D6" s="69"/>
      <c r="E6" s="69"/>
      <c r="F6" s="69"/>
      <c r="H6" s="1007" t="s">
        <v>288</v>
      </c>
      <c r="I6" s="1007"/>
      <c r="J6" s="1007"/>
      <c r="K6" s="1007"/>
      <c r="L6" s="1007"/>
      <c r="M6" s="1007"/>
      <c r="N6" s="1007"/>
      <c r="O6" s="1007"/>
      <c r="P6" s="1007"/>
      <c r="Q6" s="1007"/>
      <c r="R6" s="1007"/>
      <c r="S6" s="1007"/>
      <c r="T6" s="1007"/>
      <c r="U6" s="1007"/>
      <c r="Z6" s="1007" t="s">
        <v>289</v>
      </c>
      <c r="AA6" s="1007"/>
      <c r="AB6" s="1007"/>
      <c r="AC6" s="1007"/>
      <c r="AD6" s="1007"/>
      <c r="AE6" s="1007"/>
      <c r="AF6" s="1007"/>
      <c r="AG6" s="1007"/>
      <c r="AH6" s="1007"/>
      <c r="AI6" s="1007"/>
      <c r="AJ6" s="1007"/>
      <c r="AK6" s="1007"/>
      <c r="AL6" s="1007"/>
      <c r="AM6" s="1007"/>
    </row>
    <row r="7" ht="15" customHeight="1">
      <c r="D7" s="93" t="s">
        <v>291</v>
      </c>
      <c r="E7" s="71"/>
      <c r="F7" s="71"/>
      <c r="H7" s="918" t="s">
        <v>0</v>
      </c>
      <c r="I7" s="918"/>
      <c r="J7" s="918" t="s">
        <v>1</v>
      </c>
      <c r="K7" s="918"/>
      <c r="L7" s="918" t="s">
        <v>2</v>
      </c>
      <c r="M7" s="918"/>
      <c r="N7" s="918" t="s">
        <v>3</v>
      </c>
      <c r="O7" s="918"/>
      <c r="P7" s="918" t="s">
        <v>4</v>
      </c>
      <c r="Q7" s="918"/>
      <c r="R7" s="918" t="s">
        <v>5</v>
      </c>
      <c r="S7" s="918"/>
      <c r="T7" s="918" t="s">
        <v>6</v>
      </c>
      <c r="U7" s="918"/>
      <c r="Z7" s="918" t="s">
        <v>0</v>
      </c>
      <c r="AA7" s="918"/>
      <c r="AB7" s="918" t="s">
        <v>1</v>
      </c>
      <c r="AC7" s="918"/>
      <c r="AD7" s="918" t="s">
        <v>2</v>
      </c>
      <c r="AE7" s="918"/>
      <c r="AF7" s="918" t="s">
        <v>3</v>
      </c>
      <c r="AG7" s="918"/>
      <c r="AH7" s="918" t="s">
        <v>4</v>
      </c>
      <c r="AI7" s="918"/>
      <c r="AJ7" s="918" t="s">
        <v>5</v>
      </c>
      <c r="AK7" s="918"/>
      <c r="AL7" s="918" t="s">
        <v>6</v>
      </c>
      <c r="AM7" s="918"/>
    </row>
    <row r="8" ht="15" customHeight="1">
      <c r="D8" s="175" t="s">
        <v>293</v>
      </c>
      <c r="E8" s="71"/>
      <c r="F8" s="71"/>
      <c r="G8" s="71"/>
      <c r="H8" s="921">
        <v>1</v>
      </c>
      <c r="I8" s="921"/>
      <c r="J8" s="920">
        <v>2</v>
      </c>
      <c r="K8" s="920"/>
      <c r="L8" s="920">
        <v>3</v>
      </c>
      <c r="M8" s="920"/>
      <c r="N8" s="920">
        <v>4</v>
      </c>
      <c r="O8" s="920"/>
      <c r="P8" s="920">
        <v>5</v>
      </c>
      <c r="Q8" s="920"/>
      <c r="R8" s="920">
        <v>6</v>
      </c>
      <c r="S8" s="920"/>
      <c r="T8" s="920">
        <v>7</v>
      </c>
      <c r="U8" s="923"/>
      <c r="Z8" s="921"/>
      <c r="AA8" s="921"/>
      <c r="AB8" s="920"/>
      <c r="AC8" s="920"/>
      <c r="AD8" s="920"/>
      <c r="AE8" s="920"/>
      <c r="AF8" s="920"/>
      <c r="AG8" s="920"/>
      <c r="AH8" s="920"/>
      <c r="AI8" s="920"/>
      <c r="AJ8" s="920"/>
      <c r="AK8" s="920"/>
      <c r="AL8" s="920">
        <v>1</v>
      </c>
      <c r="AM8" s="923"/>
    </row>
    <row r="9" ht="15" customHeight="1">
      <c r="D9" s="175" t="s">
        <v>295</v>
      </c>
      <c r="H9" s="916">
        <v>8</v>
      </c>
      <c r="I9" s="916"/>
      <c r="J9" s="915">
        <v>9</v>
      </c>
      <c r="K9" s="915"/>
      <c r="L9" s="915">
        <v>10</v>
      </c>
      <c r="M9" s="915"/>
      <c r="N9" s="915">
        <v>11</v>
      </c>
      <c r="O9" s="915"/>
      <c r="P9" s="915">
        <v>12</v>
      </c>
      <c r="Q9" s="915"/>
      <c r="R9" s="915">
        <v>13</v>
      </c>
      <c r="S9" s="915"/>
      <c r="T9" s="915">
        <v>14</v>
      </c>
      <c r="U9" s="919"/>
      <c r="Z9" s="916">
        <v>2</v>
      </c>
      <c r="AA9" s="916"/>
      <c r="AB9" s="915">
        <v>3</v>
      </c>
      <c r="AC9" s="915"/>
      <c r="AD9" s="915">
        <v>4</v>
      </c>
      <c r="AE9" s="915"/>
      <c r="AF9" s="915">
        <v>5</v>
      </c>
      <c r="AG9" s="915"/>
      <c r="AH9" s="915">
        <v>6</v>
      </c>
      <c r="AI9" s="915"/>
      <c r="AJ9" s="915">
        <v>7</v>
      </c>
      <c r="AK9" s="915"/>
      <c r="AL9" s="915">
        <v>8</v>
      </c>
      <c r="AM9" s="919"/>
    </row>
    <row r="10" ht="15" customHeight="1">
      <c r="D10" t="s">
        <v>297</v>
      </c>
      <c r="H10" s="924">
        <v>15</v>
      </c>
      <c r="I10" s="924"/>
      <c r="J10" s="911">
        <v>16</v>
      </c>
      <c r="K10" s="911"/>
      <c r="L10" s="911">
        <v>17</v>
      </c>
      <c r="M10" s="911"/>
      <c r="N10" s="911">
        <v>18</v>
      </c>
      <c r="O10" s="911"/>
      <c r="P10" s="911">
        <v>19</v>
      </c>
      <c r="Q10" s="911"/>
      <c r="R10" s="911">
        <v>20</v>
      </c>
      <c r="S10" s="911"/>
      <c r="T10" s="911">
        <v>21</v>
      </c>
      <c r="U10" s="917"/>
      <c r="Z10" s="924">
        <v>9</v>
      </c>
      <c r="AA10" s="924"/>
      <c r="AB10" s="911">
        <v>10</v>
      </c>
      <c r="AC10" s="911"/>
      <c r="AD10" s="911">
        <v>11</v>
      </c>
      <c r="AE10" s="911"/>
      <c r="AF10" s="911">
        <v>12</v>
      </c>
      <c r="AG10" s="911"/>
      <c r="AH10" s="911">
        <v>13</v>
      </c>
      <c r="AI10" s="911"/>
      <c r="AJ10" s="911">
        <v>14</v>
      </c>
      <c r="AK10" s="911"/>
      <c r="AL10" s="911">
        <v>15</v>
      </c>
      <c r="AM10" s="917"/>
    </row>
    <row r="11" ht="15" customHeight="1">
      <c r="D11" t="s">
        <v>299</v>
      </c>
      <c r="H11" s="916">
        <v>22</v>
      </c>
      <c r="I11" s="916"/>
      <c r="J11" s="915">
        <v>23</v>
      </c>
      <c r="K11" s="915"/>
      <c r="L11" s="915">
        <v>24</v>
      </c>
      <c r="M11" s="915"/>
      <c r="N11" s="915">
        <v>25</v>
      </c>
      <c r="O11" s="915"/>
      <c r="P11" s="915">
        <v>26</v>
      </c>
      <c r="Q11" s="915"/>
      <c r="R11" s="915">
        <v>27</v>
      </c>
      <c r="S11" s="915"/>
      <c r="T11" s="915">
        <v>28</v>
      </c>
      <c r="U11" s="919"/>
      <c r="Z11" s="916">
        <v>16</v>
      </c>
      <c r="AA11" s="916"/>
      <c r="AB11" s="915">
        <v>17</v>
      </c>
      <c r="AC11" s="915"/>
      <c r="AD11" s="915">
        <v>18</v>
      </c>
      <c r="AE11" s="915"/>
      <c r="AF11" s="915">
        <v>19</v>
      </c>
      <c r="AG11" s="915"/>
      <c r="AH11" s="915">
        <v>20</v>
      </c>
      <c r="AI11" s="915"/>
      <c r="AJ11" s="915">
        <v>21</v>
      </c>
      <c r="AK11" s="915"/>
      <c r="AL11" s="915">
        <v>22</v>
      </c>
      <c r="AM11" s="919"/>
      <c r="AN11" t="s">
        <v>27</v>
      </c>
    </row>
    <row r="12" ht="15" customHeight="1">
      <c r="A12" s="68"/>
      <c r="H12" s="924">
        <v>29</v>
      </c>
      <c r="I12" s="924"/>
      <c r="J12" s="911">
        <v>30</v>
      </c>
      <c r="K12" s="911"/>
      <c r="L12" s="911">
        <v>31</v>
      </c>
      <c r="M12" s="911"/>
      <c r="N12" s="911"/>
      <c r="O12" s="911"/>
      <c r="P12" s="911"/>
      <c r="Q12" s="911"/>
      <c r="R12" s="911"/>
      <c r="S12" s="911"/>
      <c r="T12" s="911"/>
      <c r="U12" s="917"/>
      <c r="Z12" s="924">
        <v>23</v>
      </c>
      <c r="AA12" s="924"/>
      <c r="AB12" s="911">
        <v>24</v>
      </c>
      <c r="AC12" s="911"/>
      <c r="AD12" s="911">
        <v>25</v>
      </c>
      <c r="AE12" s="911"/>
      <c r="AF12" s="911">
        <v>26</v>
      </c>
      <c r="AG12" s="911"/>
      <c r="AH12" s="911">
        <v>27</v>
      </c>
      <c r="AI12" s="911"/>
      <c r="AJ12" s="911">
        <v>28</v>
      </c>
      <c r="AK12" s="911"/>
      <c r="AL12" s="911">
        <v>29</v>
      </c>
      <c r="AM12" s="917"/>
    </row>
    <row r="13" ht="15" customHeight="1">
      <c r="C13" s="72"/>
      <c r="D13" s="73"/>
      <c r="E13" s="73"/>
      <c r="F13" s="73"/>
      <c r="G13" s="73"/>
      <c r="H13" s="914" t="s">
        <v>27</v>
      </c>
      <c r="I13" s="914"/>
      <c r="J13" s="912" t="s">
        <v>27</v>
      </c>
      <c r="K13" s="912"/>
      <c r="L13" s="912" t="s">
        <v>27</v>
      </c>
      <c r="M13" s="912"/>
      <c r="N13" s="912" t="s">
        <v>27</v>
      </c>
      <c r="O13" s="912"/>
      <c r="P13" s="912" t="s">
        <v>27</v>
      </c>
      <c r="Q13" s="912"/>
      <c r="R13" s="912" t="s">
        <v>27</v>
      </c>
      <c r="S13" s="912"/>
      <c r="T13" s="912" t="s">
        <v>27</v>
      </c>
      <c r="U13" s="913"/>
      <c r="Z13" s="914" t="n">
        <v>30</v>
      </c>
      <c r="AA13" s="914"/>
      <c r="AB13" s="912" t="n">
        <v>31</v>
      </c>
      <c r="AC13" s="912"/>
      <c r="AD13" s="912" t="s">
        <v>27</v>
      </c>
      <c r="AE13" s="912"/>
      <c r="AF13" s="912" t="s">
        <v>27</v>
      </c>
      <c r="AG13" s="912"/>
      <c r="AH13" s="912" t="s">
        <v>27</v>
      </c>
      <c r="AI13" s="912"/>
      <c r="AJ13" s="912" t="s">
        <v>27</v>
      </c>
      <c r="AK13" s="912"/>
      <c r="AL13" s="912" t="s">
        <v>27</v>
      </c>
      <c r="AM13" s="913"/>
    </row>
    <row r="14" ht="15" customHeight="1">
      <c r="A14" s="68"/>
      <c r="C14" s="68" t="s">
        <v>8</v>
      </c>
      <c r="F14" s="64"/>
    </row>
    <row r="15" ht="15" customHeight="1">
      <c r="D15" s="70" t="s">
        <v>301</v>
      </c>
      <c r="F15" s="64"/>
      <c r="P15" s="235"/>
      <c r="Q15" s="235"/>
      <c r="R15" s="235"/>
      <c r="S15" s="235"/>
      <c r="T15" s="235"/>
      <c r="U15" s="235"/>
      <c r="V15" s="235"/>
      <c r="W15" s="0"/>
      <c r="X15" s="235"/>
      <c r="Y15" s="235"/>
      <c r="Z15" s="235"/>
      <c r="AA15" s="235"/>
      <c r="AB15" s="235"/>
      <c r="AC15" s="235"/>
      <c r="AD15" s="235"/>
      <c r="AE15" s="0"/>
      <c r="AF15" s="235"/>
      <c r="AG15" s="235"/>
      <c r="AH15" s="235"/>
      <c r="AI15" s="235"/>
      <c r="AJ15" s="235"/>
      <c r="AK15" s="235"/>
      <c r="AL15" s="235"/>
      <c r="AM15" s="0"/>
      <c r="AN15" s="0"/>
    </row>
    <row r="16" ht="15" customHeight="1">
      <c r="C16" s="70"/>
      <c r="D16" s="73" t="s">
        <v>293</v>
      </c>
      <c r="F16" s="64"/>
      <c r="P16" s="21"/>
      <c r="Q16" s="21"/>
      <c r="R16" s="21"/>
      <c r="S16" s="21"/>
      <c r="T16" s="21"/>
      <c r="U16" s="21"/>
      <c r="V16" s="21"/>
      <c r="W16" s="0"/>
      <c r="X16" s="21"/>
      <c r="Y16" s="21"/>
      <c r="Z16" s="21"/>
      <c r="AA16" s="21"/>
      <c r="AB16" s="21"/>
      <c r="AC16" s="21"/>
      <c r="AD16" s="21"/>
      <c r="AE16" s="0"/>
      <c r="AF16" s="21"/>
      <c r="AG16" s="21"/>
      <c r="AH16" s="21"/>
      <c r="AI16" s="21"/>
      <c r="AJ16" s="21"/>
      <c r="AK16" s="21"/>
      <c r="AL16" s="21"/>
      <c r="AM16" s="0"/>
      <c r="AN16" s="0"/>
    </row>
    <row r="17" ht="15" customHeight="1">
      <c r="C17" s="70"/>
      <c r="D17" s="73" t="s">
        <v>304</v>
      </c>
      <c r="F17" s="64"/>
      <c r="P17" s="21"/>
      <c r="Q17" s="21"/>
      <c r="R17" s="21"/>
      <c r="S17" s="21"/>
      <c r="T17" s="21"/>
      <c r="U17" s="21"/>
      <c r="V17" s="21"/>
      <c r="W17" s="0"/>
      <c r="X17" s="21"/>
      <c r="Y17" s="21"/>
      <c r="Z17" s="21"/>
      <c r="AA17" s="21"/>
      <c r="AB17" s="21"/>
      <c r="AC17" s="21"/>
      <c r="AD17" s="21"/>
      <c r="AE17" s="0"/>
      <c r="AF17" s="21"/>
      <c r="AG17" s="21"/>
      <c r="AH17" s="21"/>
      <c r="AI17" s="21"/>
      <c r="AJ17" s="21"/>
      <c r="AK17" s="21"/>
      <c r="AL17" s="21"/>
      <c r="AM17" s="0"/>
      <c r="AN17" s="0"/>
    </row>
    <row r="18" ht="15" customHeight="1">
      <c r="C18" s="70"/>
      <c r="D18" s="71" t="s">
        <v>297</v>
      </c>
      <c r="F18" s="64"/>
      <c r="P18" s="21"/>
      <c r="Q18" s="21"/>
      <c r="R18" s="21"/>
      <c r="S18" s="21"/>
      <c r="T18" s="21"/>
      <c r="U18" s="21"/>
      <c r="V18" s="21"/>
      <c r="W18" s="0"/>
      <c r="X18" s="21"/>
      <c r="Y18" s="21"/>
      <c r="Z18" s="21"/>
      <c r="AA18" s="21"/>
      <c r="AB18" s="21"/>
      <c r="AC18" s="21"/>
      <c r="AD18" s="21"/>
      <c r="AE18" s="0"/>
      <c r="AF18" s="21"/>
      <c r="AG18" s="21"/>
      <c r="AH18" s="21"/>
      <c r="AI18" s="21"/>
      <c r="AJ18" s="21"/>
      <c r="AK18" s="21"/>
      <c r="AL18" s="21"/>
      <c r="AM18" s="0"/>
      <c r="AN18" s="0"/>
    </row>
    <row r="19" ht="15" customHeight="1">
      <c r="C19" s="74"/>
      <c r="D19" s="71" t="s">
        <v>299</v>
      </c>
      <c r="F19" s="64"/>
      <c r="P19" s="21"/>
      <c r="Q19" s="21"/>
      <c r="R19" s="21"/>
      <c r="S19" s="21"/>
      <c r="T19" s="21"/>
      <c r="U19" s="21"/>
      <c r="V19" s="21"/>
      <c r="W19" s="0"/>
      <c r="X19" s="21"/>
      <c r="Y19" s="21"/>
      <c r="Z19" s="21"/>
      <c r="AA19" s="21"/>
      <c r="AB19" s="21"/>
      <c r="AC19" s="21"/>
      <c r="AD19" s="21"/>
      <c r="AE19" s="0"/>
      <c r="AF19" s="21"/>
      <c r="AG19" s="21"/>
      <c r="AH19" s="21"/>
      <c r="AI19" s="21"/>
      <c r="AJ19" s="21"/>
      <c r="AK19" s="21"/>
      <c r="AL19" s="21"/>
      <c r="AM19" s="0"/>
      <c r="AN19" s="0"/>
    </row>
    <row r="20" ht="15" customHeight="1">
      <c r="C20" s="74"/>
      <c r="D20" s="71"/>
      <c r="F20" s="64"/>
      <c r="P20" s="21"/>
      <c r="Q20" s="21"/>
      <c r="R20" s="21"/>
      <c r="S20" s="21"/>
      <c r="T20" s="21"/>
      <c r="U20" s="21"/>
      <c r="V20" s="21"/>
      <c r="W20" s="0"/>
      <c r="X20" s="21"/>
      <c r="Y20" s="21"/>
      <c r="Z20" s="21"/>
      <c r="AA20" s="21"/>
      <c r="AB20" s="21"/>
      <c r="AC20" s="21"/>
      <c r="AD20" s="21"/>
      <c r="AE20" s="0"/>
      <c r="AF20" s="21"/>
      <c r="AG20" s="21"/>
      <c r="AH20" s="21"/>
      <c r="AI20" s="21"/>
      <c r="AJ20" s="21"/>
      <c r="AK20" s="21"/>
      <c r="AL20" s="21"/>
      <c r="AM20" s="0"/>
      <c r="AN20" s="0"/>
    </row>
    <row r="21" ht="30" customHeight="1">
      <c r="R21" s="1014">
        <v>2018</v>
      </c>
      <c r="S21" s="1014"/>
      <c r="T21" s="1014"/>
      <c r="U21" s="1014"/>
      <c r="V21" s="1014"/>
      <c r="W21" s="1014"/>
      <c r="X21" s="1014"/>
      <c r="Y21" s="1014"/>
      <c r="Z21" s="1014"/>
      <c r="AA21" s="1014"/>
      <c r="AB21" s="1014"/>
      <c r="AC21" s="1014"/>
      <c r="AD21" s="1016">
        <v>2019</v>
      </c>
      <c r="AE21" s="1016"/>
      <c r="AF21" s="1016"/>
      <c r="AG21" s="1016"/>
      <c r="AH21" s="1016"/>
      <c r="AI21" s="1016"/>
      <c r="AJ21" s="1016"/>
      <c r="AK21" s="1016"/>
      <c r="AL21" s="1016"/>
      <c r="AM21" s="1016"/>
      <c r="AN21" s="1016"/>
      <c r="AO21" s="1016"/>
    </row>
    <row r="22" s="5" customFormat="1" ht="30" customHeight="1">
      <c r="B22" s="76"/>
      <c r="C22" s="77" t="s">
        <v>73</v>
      </c>
      <c r="D22" s="77" t="s">
        <v>21</v>
      </c>
      <c r="E22" s="177" t="s">
        <v>287</v>
      </c>
      <c r="F22" s="10" t="s">
        <v>62</v>
      </c>
      <c r="G22" s="10" t="s">
        <v>63</v>
      </c>
      <c r="H22" s="910" t="s">
        <v>34</v>
      </c>
      <c r="I22" s="910"/>
      <c r="J22" s="910"/>
      <c r="K22" s="910"/>
      <c r="L22" s="910" t="s">
        <v>64</v>
      </c>
      <c r="M22" s="910"/>
      <c r="N22" s="910"/>
      <c r="O22" s="910"/>
      <c r="R22" s="619" t="s">
        <v>277</v>
      </c>
      <c r="S22" s="620" t="s">
        <v>278</v>
      </c>
      <c r="T22" s="620" t="s">
        <v>279</v>
      </c>
      <c r="U22" s="620" t="s">
        <v>280</v>
      </c>
      <c r="V22" s="620" t="s">
        <v>282</v>
      </c>
      <c r="W22" s="620" t="s">
        <v>283</v>
      </c>
      <c r="X22" s="620" t="s">
        <v>268</v>
      </c>
      <c r="Y22" s="620" t="s">
        <v>270</v>
      </c>
      <c r="Z22" s="620" t="s">
        <v>272</v>
      </c>
      <c r="AA22" s="620" t="s">
        <v>273</v>
      </c>
      <c r="AB22" s="620" t="s">
        <v>274</v>
      </c>
      <c r="AC22" s="1036" t="s">
        <v>276</v>
      </c>
      <c r="AD22" s="620" t="s">
        <v>277</v>
      </c>
      <c r="AE22" s="620" t="s">
        <v>278</v>
      </c>
      <c r="AF22" s="620" t="s">
        <v>279</v>
      </c>
      <c r="AG22" s="620" t="s">
        <v>280</v>
      </c>
      <c r="AH22" s="620" t="s">
        <v>282</v>
      </c>
      <c r="AI22" s="620" t="s">
        <v>283</v>
      </c>
      <c r="AJ22" s="620" t="s">
        <v>268</v>
      </c>
      <c r="AK22" s="620" t="s">
        <v>270</v>
      </c>
      <c r="AL22" s="620" t="s">
        <v>272</v>
      </c>
      <c r="AM22" s="620" t="s">
        <v>273</v>
      </c>
      <c r="AN22" s="620" t="s">
        <v>274</v>
      </c>
      <c r="AO22" s="1036" t="s">
        <v>276</v>
      </c>
      <c r="AP22" s="78"/>
      <c r="AQ22" s="78"/>
      <c r="AR22" s="78"/>
      <c r="AS22" s="237"/>
      <c r="AT22" s="237"/>
      <c r="AU22" s="237"/>
      <c r="AV22" s="237"/>
      <c r="AW22" s="237"/>
      <c r="AX22" s="237"/>
      <c r="AY22" s="237"/>
      <c r="AZ22" s="237"/>
      <c r="BA22" s="237"/>
      <c r="BB22" s="237"/>
      <c r="BC22" s="237"/>
      <c r="BD22" s="237"/>
      <c r="BE22" s="237"/>
      <c r="BF22" s="237"/>
      <c r="BG22" s="237"/>
      <c r="BH22" s="237"/>
      <c r="BI22" s="237"/>
      <c r="BJ22" s="237"/>
      <c r="BK22" s="237"/>
      <c r="BL22" s="237"/>
      <c r="BM22" s="237"/>
      <c r="BN22" s="237"/>
      <c r="BO22" s="237"/>
      <c r="BP22" s="237"/>
      <c r="BQ22" s="237"/>
      <c r="BR22" s="237"/>
      <c r="BS22" s="237"/>
      <c r="BT22" s="237"/>
      <c r="BU22" s="237"/>
      <c r="BV22" s="237"/>
      <c r="BW22" s="237"/>
    </row>
    <row r="23" s="0" customFormat="1" ht="18" customHeight="1">
      <c r="B23" s="21"/>
      <c r="C23" s="1037">
        <v>56387</v>
      </c>
      <c r="D23" s="1037" t="s">
        <v>264</v>
      </c>
      <c r="E23" s="1037" t="s">
        <v>307</v>
      </c>
      <c r="F23" s="1037" t="s">
        <v>308</v>
      </c>
      <c r="G23" s="1037" t="s">
        <v>309</v>
      </c>
      <c r="H23" s="1038" t="s">
        <v>310</v>
      </c>
      <c r="I23" s="1038"/>
      <c r="J23" s="1038"/>
      <c r="K23" s="1038"/>
      <c r="L23" s="1038" t="s">
        <v>311</v>
      </c>
      <c r="M23" s="1038"/>
      <c r="N23" s="1038"/>
      <c r="O23" s="1038"/>
      <c r="P23" s="80"/>
      <c r="Q23" s="4"/>
      <c r="R23" s="1039" t="s">
        <v>312</v>
      </c>
      <c r="S23" s="1040" t="s">
        <v>312</v>
      </c>
      <c r="T23" s="1040" t="s">
        <v>312</v>
      </c>
      <c r="U23" s="1040" t="s">
        <v>312</v>
      </c>
      <c r="V23" s="1040" t="s">
        <v>312</v>
      </c>
      <c r="W23" s="1040" t="s">
        <v>312</v>
      </c>
      <c r="X23" s="1040" t="s">
        <v>312</v>
      </c>
      <c r="Y23" s="1040" t="s">
        <v>312</v>
      </c>
      <c r="Z23" s="1040" t="s">
        <v>312</v>
      </c>
      <c r="AA23" s="1040" t="s">
        <v>312</v>
      </c>
      <c r="AB23" s="1040" t="s">
        <v>312</v>
      </c>
      <c r="AC23" s="1040" t="s">
        <v>312</v>
      </c>
      <c r="AD23" s="1040" t="s">
        <v>312</v>
      </c>
      <c r="AE23" s="1040" t="s">
        <v>312</v>
      </c>
      <c r="AF23" s="1040" t="s">
        <v>312</v>
      </c>
      <c r="AG23" s="1040" t="s">
        <v>312</v>
      </c>
      <c r="AH23" s="1040" t="s">
        <v>312</v>
      </c>
      <c r="AI23" s="1040" t="s">
        <v>312</v>
      </c>
      <c r="AJ23" s="1040" t="s">
        <v>312</v>
      </c>
      <c r="AK23" s="1040" t="s">
        <v>312</v>
      </c>
      <c r="AL23" s="1040" t="s">
        <v>312</v>
      </c>
      <c r="AM23" s="1040" t="s">
        <v>312</v>
      </c>
      <c r="AN23" s="1040" t="s">
        <v>312</v>
      </c>
      <c r="AO23" s="1041" t="s">
        <v>312</v>
      </c>
      <c r="AP23" s="79"/>
      <c r="AQ23" s="79"/>
      <c r="AR23" s="79"/>
      <c r="AS23" s="237"/>
      <c r="AT23" s="237"/>
      <c r="AU23" s="237"/>
      <c r="AV23" s="237"/>
      <c r="AW23" s="237"/>
      <c r="AX23" s="237"/>
      <c r="AY23" s="237"/>
      <c r="AZ23" s="237"/>
      <c r="BA23" s="237"/>
      <c r="BB23" s="237"/>
      <c r="BC23" s="237"/>
      <c r="BD23" s="237"/>
      <c r="BE23" s="237"/>
      <c r="BF23" s="237"/>
      <c r="BG23" s="237"/>
      <c r="BH23" s="237"/>
      <c r="BI23" s="237"/>
      <c r="BJ23" s="237"/>
      <c r="BK23" s="237"/>
      <c r="BL23" s="237"/>
      <c r="BM23" s="237"/>
      <c r="BN23" s="237"/>
      <c r="BO23" s="237"/>
      <c r="BP23" s="237"/>
      <c r="BQ23" s="237"/>
      <c r="BR23" s="237"/>
      <c r="BS23" s="237"/>
      <c r="BT23" s="237"/>
      <c r="BU23" s="237"/>
      <c r="BV23" s="237"/>
      <c r="BW23" s="237"/>
    </row>
    <row r="24" s="0" customFormat="1" ht="18" customHeight="1">
      <c r="B24" s="21"/>
      <c r="C24" s="1042">
        <v>33931</v>
      </c>
      <c r="D24" s="1042" t="s">
        <v>313</v>
      </c>
      <c r="E24" s="1042" t="s">
        <v>307</v>
      </c>
      <c r="F24" s="1042" t="s">
        <v>314</v>
      </c>
      <c r="G24" s="1042" t="s">
        <v>315</v>
      </c>
      <c r="H24" s="1043" t="s">
        <v>316</v>
      </c>
      <c r="I24" s="1043"/>
      <c r="J24" s="1043"/>
      <c r="K24" s="1043"/>
      <c r="L24" s="1043" t="s">
        <v>317</v>
      </c>
      <c r="M24" s="1043"/>
      <c r="N24" s="1043"/>
      <c r="O24" s="1043"/>
      <c r="P24" s="80"/>
      <c r="Q24" s="4"/>
      <c r="R24" s="1044" t="s">
        <v>312</v>
      </c>
      <c r="S24" s="1045" t="s">
        <v>312</v>
      </c>
      <c r="T24" s="1045" t="s">
        <v>312</v>
      </c>
      <c r="U24" s="1045" t="s">
        <v>312</v>
      </c>
      <c r="V24" s="1045" t="s">
        <v>312</v>
      </c>
      <c r="W24" s="1045" t="s">
        <v>312</v>
      </c>
      <c r="X24" s="1045" t="s">
        <v>312</v>
      </c>
      <c r="Y24" s="1045" t="s">
        <v>312</v>
      </c>
      <c r="Z24" s="1045" t="s">
        <v>312</v>
      </c>
      <c r="AA24" s="1045" t="s">
        <v>312</v>
      </c>
      <c r="AB24" s="1045" t="s">
        <v>312</v>
      </c>
      <c r="AC24" s="1045" t="s">
        <v>312</v>
      </c>
      <c r="AD24" s="1045" t="s">
        <v>312</v>
      </c>
      <c r="AE24" s="1045" t="s">
        <v>312</v>
      </c>
      <c r="AF24" s="1045" t="s">
        <v>312</v>
      </c>
      <c r="AG24" s="1045" t="s">
        <v>312</v>
      </c>
      <c r="AH24" s="1045" t="s">
        <v>312</v>
      </c>
      <c r="AI24" s="1045" t="s">
        <v>312</v>
      </c>
      <c r="AJ24" s="1045" t="s">
        <v>312</v>
      </c>
      <c r="AK24" s="1045" t="s">
        <v>312</v>
      </c>
      <c r="AL24" s="1045" t="s">
        <v>312</v>
      </c>
      <c r="AM24" s="1045" t="s">
        <v>312</v>
      </c>
      <c r="AN24" s="1045" t="s">
        <v>312</v>
      </c>
      <c r="AO24" s="1046" t="s">
        <v>312</v>
      </c>
      <c r="AP24" s="79"/>
      <c r="AQ24" s="79"/>
      <c r="AR24" s="79"/>
      <c r="AS24" s="237"/>
      <c r="AT24" s="237"/>
      <c r="AU24" s="237"/>
      <c r="AV24" s="237"/>
      <c r="AW24" s="237"/>
      <c r="AX24" s="237"/>
      <c r="AY24" s="237"/>
      <c r="AZ24" s="237"/>
      <c r="BA24" s="237"/>
      <c r="BB24" s="237"/>
      <c r="BC24" s="237"/>
      <c r="BD24" s="237"/>
      <c r="BE24" s="237"/>
      <c r="BF24" s="237"/>
      <c r="BG24" s="237"/>
      <c r="BH24" s="237"/>
      <c r="BI24" s="237"/>
      <c r="BJ24" s="237"/>
      <c r="BK24" s="237"/>
      <c r="BL24" s="237"/>
      <c r="BM24" s="237"/>
      <c r="BN24" s="237"/>
      <c r="BO24" s="237"/>
      <c r="BP24" s="237"/>
      <c r="BQ24" s="237"/>
      <c r="BR24" s="237"/>
      <c r="BS24" s="237"/>
      <c r="BT24" s="237"/>
      <c r="BU24" s="237"/>
      <c r="BV24" s="237"/>
      <c r="BW24" s="237"/>
    </row>
    <row r="25" s="0" customFormat="1" ht="18" customHeight="1">
      <c r="B25" s="21"/>
      <c r="C25" s="1037">
        <v>34401</v>
      </c>
      <c r="D25" s="1037" t="s">
        <v>318</v>
      </c>
      <c r="E25" s="1037" t="s">
        <v>307</v>
      </c>
      <c r="F25" s="1037" t="s">
        <v>319</v>
      </c>
      <c r="G25" s="1037" t="s">
        <v>320</v>
      </c>
      <c r="H25" s="1038" t="s">
        <v>321</v>
      </c>
      <c r="I25" s="1038"/>
      <c r="J25" s="1038"/>
      <c r="K25" s="1038"/>
      <c r="L25" s="1038" t="s">
        <v>322</v>
      </c>
      <c r="M25" s="1038"/>
      <c r="N25" s="1038"/>
      <c r="O25" s="1038"/>
      <c r="P25" s="80"/>
      <c r="Q25" s="4"/>
      <c r="R25" s="1039" t="s">
        <v>312</v>
      </c>
      <c r="S25" s="1040" t="s">
        <v>312</v>
      </c>
      <c r="T25" s="1040" t="s">
        <v>312</v>
      </c>
      <c r="U25" s="1040" t="s">
        <v>312</v>
      </c>
      <c r="V25" s="1040" t="s">
        <v>312</v>
      </c>
      <c r="W25" s="1040" t="s">
        <v>312</v>
      </c>
      <c r="X25" s="1040" t="s">
        <v>312</v>
      </c>
      <c r="Y25" s="1040" t="s">
        <v>312</v>
      </c>
      <c r="Z25" s="1040" t="s">
        <v>312</v>
      </c>
      <c r="AA25" s="1040" t="s">
        <v>312</v>
      </c>
      <c r="AB25" s="1040" t="s">
        <v>312</v>
      </c>
      <c r="AC25" s="1040" t="s">
        <v>312</v>
      </c>
      <c r="AD25" s="1040" t="s">
        <v>312</v>
      </c>
      <c r="AE25" s="1040" t="s">
        <v>312</v>
      </c>
      <c r="AF25" s="1040" t="s">
        <v>312</v>
      </c>
      <c r="AG25" s="1040" t="s">
        <v>312</v>
      </c>
      <c r="AH25" s="1040" t="s">
        <v>312</v>
      </c>
      <c r="AI25" s="1040" t="s">
        <v>312</v>
      </c>
      <c r="AJ25" s="1040" t="s">
        <v>312</v>
      </c>
      <c r="AK25" s="1040" t="s">
        <v>312</v>
      </c>
      <c r="AL25" s="1040" t="s">
        <v>312</v>
      </c>
      <c r="AM25" s="1040" t="s">
        <v>312</v>
      </c>
      <c r="AN25" s="1040" t="s">
        <v>312</v>
      </c>
      <c r="AO25" s="1041" t="s">
        <v>312</v>
      </c>
      <c r="AP25" s="79"/>
      <c r="AQ25" s="79"/>
      <c r="AR25" s="79"/>
      <c r="AS25" s="237"/>
      <c r="AT25" s="237"/>
      <c r="AU25" s="237"/>
      <c r="AV25" s="237"/>
      <c r="AW25" s="237"/>
      <c r="AX25" s="237"/>
      <c r="AY25" s="237"/>
      <c r="AZ25" s="237"/>
      <c r="BA25" s="237"/>
      <c r="BB25" s="237"/>
      <c r="BC25" s="237"/>
      <c r="BD25" s="237"/>
      <c r="BE25" s="237"/>
      <c r="BF25" s="237"/>
      <c r="BG25" s="237"/>
      <c r="BH25" s="237"/>
      <c r="BI25" s="237"/>
      <c r="BJ25" s="237"/>
      <c r="BK25" s="237"/>
      <c r="BL25" s="237"/>
      <c r="BM25" s="237"/>
      <c r="BN25" s="237"/>
      <c r="BO25" s="237"/>
      <c r="BP25" s="237"/>
      <c r="BQ25" s="237"/>
      <c r="BR25" s="237"/>
      <c r="BS25" s="237"/>
      <c r="BT25" s="237"/>
      <c r="BU25" s="237"/>
      <c r="BV25" s="237"/>
      <c r="BW25" s="237"/>
    </row>
    <row r="26" s="0" customFormat="1" ht="18" customHeight="1">
      <c r="B26" s="21"/>
      <c r="C26" s="1042">
        <v>39070</v>
      </c>
      <c r="D26" s="1042" t="s">
        <v>323</v>
      </c>
      <c r="E26" s="1042" t="s">
        <v>307</v>
      </c>
      <c r="F26" s="1042" t="s">
        <v>324</v>
      </c>
      <c r="G26" s="1042" t="s">
        <v>325</v>
      </c>
      <c r="H26" s="1043" t="s">
        <v>326</v>
      </c>
      <c r="I26" s="1043"/>
      <c r="J26" s="1043"/>
      <c r="K26" s="1043"/>
      <c r="L26" s="1043" t="s">
        <v>327</v>
      </c>
      <c r="M26" s="1043"/>
      <c r="N26" s="1043"/>
      <c r="O26" s="1043"/>
      <c r="P26" s="80"/>
      <c r="Q26" s="4"/>
      <c r="R26" s="1044" t="s">
        <v>312</v>
      </c>
      <c r="S26" s="1045" t="s">
        <v>312</v>
      </c>
      <c r="T26" s="1045" t="s">
        <v>312</v>
      </c>
      <c r="U26" s="1045" t="s">
        <v>312</v>
      </c>
      <c r="V26" s="1045" t="s">
        <v>312</v>
      </c>
      <c r="W26" s="1045" t="s">
        <v>312</v>
      </c>
      <c r="X26" s="1045" t="s">
        <v>312</v>
      </c>
      <c r="Y26" s="1045" t="s">
        <v>312</v>
      </c>
      <c r="Z26" s="1045" t="s">
        <v>312</v>
      </c>
      <c r="AA26" s="1045" t="s">
        <v>312</v>
      </c>
      <c r="AB26" s="1045" t="s">
        <v>312</v>
      </c>
      <c r="AC26" s="1045" t="s">
        <v>312</v>
      </c>
      <c r="AD26" s="1045" t="s">
        <v>312</v>
      </c>
      <c r="AE26" s="1045" t="s">
        <v>312</v>
      </c>
      <c r="AF26" s="1045" t="s">
        <v>312</v>
      </c>
      <c r="AG26" s="1045" t="s">
        <v>312</v>
      </c>
      <c r="AH26" s="1045" t="s">
        <v>312</v>
      </c>
      <c r="AI26" s="1045" t="s">
        <v>312</v>
      </c>
      <c r="AJ26" s="1045" t="s">
        <v>312</v>
      </c>
      <c r="AK26" s="1045" t="s">
        <v>312</v>
      </c>
      <c r="AL26" s="1045" t="s">
        <v>312</v>
      </c>
      <c r="AM26" s="1045" t="s">
        <v>312</v>
      </c>
      <c r="AN26" s="1045" t="s">
        <v>312</v>
      </c>
      <c r="AO26" s="1046" t="s">
        <v>312</v>
      </c>
      <c r="AP26" s="79"/>
      <c r="AQ26" s="79"/>
      <c r="AR26" s="79"/>
      <c r="AS26" s="237"/>
      <c r="AT26" s="237"/>
      <c r="AU26" s="237"/>
      <c r="AV26" s="237"/>
      <c r="AW26" s="237"/>
      <c r="AX26" s="237"/>
      <c r="AY26" s="237"/>
      <c r="AZ26" s="237"/>
      <c r="BA26" s="237"/>
      <c r="BB26" s="237"/>
      <c r="BC26" s="237"/>
      <c r="BD26" s="237"/>
      <c r="BE26" s="237"/>
      <c r="BF26" s="237"/>
      <c r="BG26" s="237"/>
      <c r="BH26" s="237"/>
      <c r="BI26" s="237"/>
      <c r="BJ26" s="237"/>
      <c r="BK26" s="237"/>
      <c r="BL26" s="237"/>
      <c r="BM26" s="237"/>
      <c r="BN26" s="237"/>
      <c r="BO26" s="237"/>
      <c r="BP26" s="237"/>
      <c r="BQ26" s="237"/>
      <c r="BR26" s="237"/>
      <c r="BS26" s="237"/>
      <c r="BT26" s="237"/>
      <c r="BU26" s="237"/>
      <c r="BV26" s="237"/>
      <c r="BW26" s="237"/>
    </row>
    <row r="27" s="0" customFormat="1" ht="18" customHeight="1">
      <c r="B27" s="21"/>
      <c r="C27" s="1037">
        <v>44117</v>
      </c>
      <c r="D27" s="1037" t="s">
        <v>328</v>
      </c>
      <c r="E27" s="1037" t="s">
        <v>307</v>
      </c>
      <c r="F27" s="1037" t="s">
        <v>329</v>
      </c>
      <c r="G27" s="1037" t="s">
        <v>330</v>
      </c>
      <c r="H27" s="1038" t="s">
        <v>331</v>
      </c>
      <c r="I27" s="1038"/>
      <c r="J27" s="1038"/>
      <c r="K27" s="1038"/>
      <c r="L27" s="1038" t="s">
        <v>332</v>
      </c>
      <c r="M27" s="1038"/>
      <c r="N27" s="1038"/>
      <c r="O27" s="1038"/>
      <c r="P27" s="80"/>
      <c r="Q27" s="4"/>
      <c r="R27" s="1039" t="s">
        <v>312</v>
      </c>
      <c r="S27" s="1040" t="s">
        <v>312</v>
      </c>
      <c r="T27" s="1040" t="s">
        <v>312</v>
      </c>
      <c r="U27" s="1040" t="s">
        <v>312</v>
      </c>
      <c r="V27" s="1040" t="s">
        <v>312</v>
      </c>
      <c r="W27" s="1040" t="s">
        <v>312</v>
      </c>
      <c r="X27" s="1040" t="s">
        <v>312</v>
      </c>
      <c r="Y27" s="1040" t="s">
        <v>312</v>
      </c>
      <c r="Z27" s="1040" t="s">
        <v>312</v>
      </c>
      <c r="AA27" s="1040" t="s">
        <v>312</v>
      </c>
      <c r="AB27" s="1040" t="s">
        <v>312</v>
      </c>
      <c r="AC27" s="1040" t="s">
        <v>312</v>
      </c>
      <c r="AD27" s="1040" t="s">
        <v>312</v>
      </c>
      <c r="AE27" s="1040" t="s">
        <v>312</v>
      </c>
      <c r="AF27" s="1040" t="s">
        <v>312</v>
      </c>
      <c r="AG27" s="1040" t="s">
        <v>312</v>
      </c>
      <c r="AH27" s="1040" t="s">
        <v>312</v>
      </c>
      <c r="AI27" s="1040" t="s">
        <v>312</v>
      </c>
      <c r="AJ27" s="1040" t="s">
        <v>312</v>
      </c>
      <c r="AK27" s="1040" t="s">
        <v>312</v>
      </c>
      <c r="AL27" s="1040" t="s">
        <v>312</v>
      </c>
      <c r="AM27" s="1040" t="s">
        <v>312</v>
      </c>
      <c r="AN27" s="1040" t="s">
        <v>312</v>
      </c>
      <c r="AO27" s="1041" t="s">
        <v>312</v>
      </c>
      <c r="AP27" s="79"/>
      <c r="AQ27" s="79"/>
      <c r="AR27" s="79"/>
      <c r="AS27" s="237"/>
      <c r="AT27" s="237"/>
      <c r="AU27" s="237"/>
      <c r="AV27" s="237"/>
      <c r="AW27" s="237"/>
      <c r="AX27" s="237"/>
      <c r="AY27" s="237"/>
      <c r="AZ27" s="237"/>
      <c r="BA27" s="237"/>
      <c r="BB27" s="237"/>
      <c r="BC27" s="237"/>
      <c r="BD27" s="237"/>
      <c r="BE27" s="237"/>
      <c r="BF27" s="237"/>
      <c r="BG27" s="237"/>
      <c r="BH27" s="237"/>
      <c r="BI27" s="237"/>
      <c r="BJ27" s="237"/>
      <c r="BK27" s="237"/>
      <c r="BL27" s="237"/>
      <c r="BM27" s="237"/>
      <c r="BN27" s="237"/>
      <c r="BO27" s="237"/>
      <c r="BP27" s="237"/>
      <c r="BQ27" s="237"/>
      <c r="BR27" s="237"/>
      <c r="BS27" s="237"/>
      <c r="BT27" s="237"/>
      <c r="BU27" s="237"/>
      <c r="BV27" s="237"/>
      <c r="BW27" s="237"/>
    </row>
    <row r="28" s="0" customFormat="1" ht="18" customHeight="1">
      <c r="B28" s="21"/>
      <c r="C28" s="1042">
        <v>53909</v>
      </c>
      <c r="D28" s="1042" t="s">
        <v>333</v>
      </c>
      <c r="E28" s="1042" t="s">
        <v>307</v>
      </c>
      <c r="F28" s="1042" t="s">
        <v>334</v>
      </c>
      <c r="G28" s="1042" t="s">
        <v>335</v>
      </c>
      <c r="H28" s="1043" t="s">
        <v>336</v>
      </c>
      <c r="I28" s="1043"/>
      <c r="J28" s="1043"/>
      <c r="K28" s="1043"/>
      <c r="L28" s="1043" t="s">
        <v>337</v>
      </c>
      <c r="M28" s="1043"/>
      <c r="N28" s="1043"/>
      <c r="O28" s="1043"/>
      <c r="P28" s="80"/>
      <c r="Q28" s="4"/>
      <c r="R28" s="1044" t="s">
        <v>312</v>
      </c>
      <c r="S28" s="1045" t="s">
        <v>312</v>
      </c>
      <c r="T28" s="1045" t="s">
        <v>312</v>
      </c>
      <c r="U28" s="1045" t="s">
        <v>312</v>
      </c>
      <c r="V28" s="1045" t="s">
        <v>312</v>
      </c>
      <c r="W28" s="1045" t="s">
        <v>312</v>
      </c>
      <c r="X28" s="1045" t="s">
        <v>312</v>
      </c>
      <c r="Y28" s="1045" t="s">
        <v>312</v>
      </c>
      <c r="Z28" s="1045" t="s">
        <v>312</v>
      </c>
      <c r="AA28" s="1045" t="s">
        <v>312</v>
      </c>
      <c r="AB28" s="1045" t="s">
        <v>312</v>
      </c>
      <c r="AC28" s="1045" t="s">
        <v>312</v>
      </c>
      <c r="AD28" s="1045" t="s">
        <v>312</v>
      </c>
      <c r="AE28" s="1045" t="s">
        <v>312</v>
      </c>
      <c r="AF28" s="1045" t="s">
        <v>312</v>
      </c>
      <c r="AG28" s="1045" t="s">
        <v>312</v>
      </c>
      <c r="AH28" s="1045" t="s">
        <v>312</v>
      </c>
      <c r="AI28" s="1045" t="s">
        <v>312</v>
      </c>
      <c r="AJ28" s="1045" t="s">
        <v>312</v>
      </c>
      <c r="AK28" s="1045" t="s">
        <v>312</v>
      </c>
      <c r="AL28" s="1045" t="s">
        <v>312</v>
      </c>
      <c r="AM28" s="1045" t="s">
        <v>312</v>
      </c>
      <c r="AN28" s="1045" t="s">
        <v>312</v>
      </c>
      <c r="AO28" s="1046" t="s">
        <v>312</v>
      </c>
      <c r="AP28" s="79"/>
      <c r="AQ28" s="79"/>
      <c r="AR28" s="79"/>
      <c r="AS28" s="237"/>
      <c r="AT28" s="237"/>
      <c r="AU28" s="237"/>
      <c r="AV28" s="237"/>
      <c r="AW28" s="237"/>
      <c r="AX28" s="237"/>
      <c r="AY28" s="237"/>
      <c r="AZ28" s="237"/>
      <c r="BA28" s="237"/>
      <c r="BB28" s="237"/>
      <c r="BC28" s="237"/>
      <c r="BD28" s="237"/>
      <c r="BE28" s="237"/>
      <c r="BF28" s="237"/>
      <c r="BG28" s="237"/>
      <c r="BH28" s="237"/>
      <c r="BI28" s="237"/>
      <c r="BJ28" s="237"/>
      <c r="BK28" s="237"/>
      <c r="BL28" s="237"/>
      <c r="BM28" s="237"/>
      <c r="BN28" s="237"/>
      <c r="BO28" s="237"/>
      <c r="BP28" s="237"/>
      <c r="BQ28" s="237"/>
      <c r="BR28" s="237"/>
      <c r="BS28" s="237"/>
      <c r="BT28" s="237"/>
      <c r="BU28" s="237"/>
      <c r="BV28" s="237"/>
      <c r="BW28" s="237"/>
    </row>
    <row r="29" s="0" customFormat="1" ht="18" customHeight="1">
      <c r="B29" s="21"/>
      <c r="C29" s="181"/>
      <c r="D29" s="181"/>
      <c r="E29" s="181"/>
      <c r="F29" s="201"/>
      <c r="G29" s="181"/>
      <c r="H29" s="1038">
        <v>563</v>
      </c>
      <c r="I29" s="1038"/>
      <c r="J29" s="1038"/>
      <c r="K29" s="1038"/>
      <c r="L29" s="908"/>
      <c r="M29" s="908"/>
      <c r="N29" s="908"/>
      <c r="O29" s="908"/>
      <c r="P29" s="80"/>
      <c r="Q29" s="4"/>
      <c r="R29" s="182"/>
      <c r="S29" s="182"/>
      <c r="T29" s="182"/>
      <c r="U29" s="182"/>
      <c r="V29" s="182"/>
      <c r="W29" s="182"/>
      <c r="X29" s="182"/>
      <c r="Y29" s="182"/>
      <c r="Z29" s="182"/>
      <c r="AA29" s="182"/>
      <c r="AB29" s="182"/>
      <c r="AC29" s="182"/>
      <c r="AD29" s="182"/>
      <c r="AE29" s="182"/>
      <c r="AF29" s="182"/>
      <c r="AG29" s="182"/>
      <c r="AH29" s="182"/>
      <c r="AI29" s="182"/>
      <c r="AJ29" s="182"/>
      <c r="AK29" s="182"/>
      <c r="AL29" s="182"/>
      <c r="AM29" s="182"/>
      <c r="AN29" s="182"/>
      <c r="AO29" s="182"/>
      <c r="AP29" s="79"/>
      <c r="AQ29" s="79"/>
      <c r="AR29" s="79"/>
      <c r="AS29" s="237"/>
      <c r="AT29" s="237"/>
      <c r="AU29" s="237"/>
      <c r="AV29" s="237"/>
      <c r="AW29" s="237"/>
      <c r="AX29" s="237"/>
      <c r="AY29" s="237"/>
      <c r="AZ29" s="237"/>
      <c r="BA29" s="237"/>
      <c r="BB29" s="237"/>
      <c r="BC29" s="237"/>
      <c r="BD29" s="237"/>
      <c r="BE29" s="237"/>
      <c r="BF29" s="237"/>
      <c r="BG29" s="237"/>
      <c r="BH29" s="237"/>
      <c r="BI29" s="237"/>
      <c r="BJ29" s="237"/>
      <c r="BK29" s="237"/>
      <c r="BL29" s="237"/>
      <c r="BM29" s="237"/>
      <c r="BN29" s="237"/>
      <c r="BO29" s="237"/>
      <c r="BP29" s="237"/>
      <c r="BQ29" s="237"/>
      <c r="BR29" s="237"/>
      <c r="BS29" s="237"/>
      <c r="BT29" s="237"/>
      <c r="BU29" s="237"/>
      <c r="BV29" s="237"/>
      <c r="BW29" s="237"/>
    </row>
    <row r="30" s="0" customFormat="1" ht="18" customHeight="1">
      <c r="B30" s="21"/>
      <c r="C30" s="181"/>
      <c r="D30" s="181"/>
      <c r="E30" s="181"/>
      <c r="F30" s="201"/>
      <c r="G30" s="181"/>
      <c r="H30" s="181"/>
      <c r="I30" s="181"/>
      <c r="J30" s="181"/>
      <c r="K30" s="181"/>
      <c r="L30" s="908"/>
      <c r="M30" s="908"/>
      <c r="N30" s="908"/>
      <c r="O30" s="908"/>
      <c r="P30" s="80"/>
      <c r="Q30" s="4"/>
      <c r="R30" s="182"/>
      <c r="S30" s="182"/>
      <c r="T30" s="182"/>
      <c r="U30" s="182"/>
      <c r="V30" s="182"/>
      <c r="W30" s="182"/>
      <c r="X30" s="1047" t="s">
        <v>338</v>
      </c>
      <c r="Y30" s="182"/>
      <c r="Z30" s="182"/>
      <c r="AA30" s="182"/>
      <c r="AB30" s="182"/>
      <c r="AC30" s="182"/>
      <c r="AD30" s="182"/>
      <c r="AE30" s="182"/>
      <c r="AF30" s="182"/>
      <c r="AG30" s="182"/>
      <c r="AH30" s="182"/>
      <c r="AI30" s="182"/>
      <c r="AJ30" s="182"/>
      <c r="AK30" s="182"/>
      <c r="AL30" s="182"/>
      <c r="AM30" s="182"/>
      <c r="AN30" s="182"/>
      <c r="AO30" s="182"/>
      <c r="AP30" s="79"/>
      <c r="AQ30" s="79"/>
      <c r="AR30" s="79"/>
      <c r="AS30" s="237"/>
      <c r="AT30" s="237"/>
      <c r="AU30" s="237"/>
      <c r="AV30" s="237"/>
      <c r="AW30" s="237"/>
      <c r="AX30" s="237"/>
      <c r="AY30" s="237"/>
      <c r="AZ30" s="237"/>
      <c r="BA30" s="237"/>
      <c r="BB30" s="237"/>
      <c r="BC30" s="237"/>
      <c r="BD30" s="237"/>
      <c r="BE30" s="237"/>
      <c r="BF30" s="237"/>
      <c r="BG30" s="237"/>
      <c r="BH30" s="237"/>
      <c r="BI30" s="237"/>
      <c r="BJ30" s="237"/>
      <c r="BK30" s="237"/>
      <c r="BL30" s="237"/>
      <c r="BM30" s="237"/>
      <c r="BN30" s="237"/>
      <c r="BO30" s="237"/>
      <c r="BP30" s="237"/>
      <c r="BQ30" s="237"/>
      <c r="BR30" s="237"/>
      <c r="BS30" s="237"/>
      <c r="BT30" s="237"/>
      <c r="BU30" s="237"/>
      <c r="BV30" s="237"/>
      <c r="BW30" s="237"/>
    </row>
    <row r="31" s="0" customFormat="1" ht="18" customHeight="1">
      <c r="B31" s="21"/>
      <c r="C31" s="181"/>
      <c r="D31" s="181"/>
      <c r="E31" s="181"/>
      <c r="F31" s="201"/>
      <c r="G31" s="181"/>
      <c r="H31" s="181"/>
      <c r="I31" s="181"/>
      <c r="J31" s="181"/>
      <c r="K31" s="181"/>
      <c r="L31" s="908"/>
      <c r="M31" s="908"/>
      <c r="N31" s="908"/>
      <c r="O31" s="908"/>
      <c r="P31" s="80"/>
      <c r="Q31" s="4"/>
      <c r="R31" s="182"/>
      <c r="S31" s="182"/>
      <c r="T31" s="182"/>
      <c r="U31" s="182"/>
      <c r="V31" s="182"/>
      <c r="W31" s="182"/>
      <c r="X31" s="182"/>
      <c r="Y31" s="182"/>
      <c r="Z31" s="182"/>
      <c r="AA31" s="1048" t="s">
        <v>339</v>
      </c>
      <c r="AB31" s="1047" t="s">
        <v>340</v>
      </c>
      <c r="AC31" s="182"/>
      <c r="AD31" s="182"/>
      <c r="AE31" s="182"/>
      <c r="AF31" s="182"/>
      <c r="AG31" s="182"/>
      <c r="AH31" s="182"/>
      <c r="AI31" s="182"/>
      <c r="AJ31" s="182"/>
      <c r="AK31" s="182"/>
      <c r="AL31" s="182"/>
      <c r="AM31" s="182"/>
      <c r="AN31" s="182"/>
      <c r="AO31" s="182"/>
      <c r="AP31" s="48"/>
      <c r="AQ31" s="48"/>
      <c r="AR31" s="48"/>
      <c r="AS31" s="237"/>
      <c r="AT31" s="237"/>
      <c r="AU31" s="237"/>
      <c r="AV31" s="237"/>
      <c r="AW31" s="237"/>
      <c r="AX31" s="237"/>
      <c r="AY31" s="237"/>
      <c r="AZ31" s="237"/>
      <c r="BA31" s="237"/>
      <c r="BB31" s="237"/>
      <c r="BC31" s="237"/>
      <c r="BD31" s="237"/>
      <c r="BE31" s="237"/>
      <c r="BF31" s="237"/>
      <c r="BG31" s="237"/>
      <c r="BH31" s="237"/>
      <c r="BI31" s="237"/>
      <c r="BJ31" s="237"/>
      <c r="BK31" s="237"/>
      <c r="BL31" s="237"/>
      <c r="BM31" s="237"/>
      <c r="BN31" s="237"/>
      <c r="BO31" s="237"/>
      <c r="BP31" s="237"/>
      <c r="BQ31" s="237"/>
      <c r="BR31" s="237"/>
      <c r="BS31" s="237"/>
      <c r="BT31" s="237"/>
      <c r="BU31" s="237"/>
      <c r="BV31" s="237"/>
      <c r="BW31" s="237"/>
    </row>
    <row r="32" s="0" customFormat="1" ht="18" customHeight="1">
      <c r="B32" s="21"/>
      <c r="C32" s="181"/>
      <c r="D32" s="181"/>
      <c r="E32" s="181"/>
      <c r="F32" s="201"/>
      <c r="G32" s="181"/>
      <c r="H32" s="181"/>
      <c r="I32" s="181"/>
      <c r="J32" s="181"/>
      <c r="K32" s="181"/>
      <c r="L32" s="908"/>
      <c r="M32" s="908"/>
      <c r="N32" s="908"/>
      <c r="O32" s="908"/>
      <c r="P32" s="80"/>
      <c r="Q32" s="4"/>
      <c r="R32" s="182"/>
      <c r="S32" s="182"/>
      <c r="T32" s="182"/>
      <c r="U32" s="182"/>
      <c r="V32" s="182"/>
      <c r="W32" s="182"/>
      <c r="X32" s="182"/>
      <c r="Y32" s="182"/>
      <c r="Z32" s="182"/>
      <c r="AA32" s="1048" t="s">
        <v>312</v>
      </c>
      <c r="AB32" s="1047" t="s">
        <v>341</v>
      </c>
      <c r="AC32" s="182"/>
      <c r="AD32" s="182"/>
      <c r="AE32" s="182"/>
      <c r="AF32" s="182"/>
      <c r="AG32" s="182"/>
      <c r="AH32" s="182"/>
      <c r="AI32" s="182"/>
      <c r="AJ32" s="182"/>
      <c r="AK32" s="182"/>
      <c r="AL32" s="182"/>
      <c r="AM32" s="182"/>
      <c r="AN32" s="182"/>
      <c r="AO32" s="182"/>
      <c r="AP32" s="79"/>
      <c r="AQ32" s="79"/>
      <c r="AR32" s="79"/>
      <c r="AS32" s="237"/>
      <c r="AT32" s="237"/>
      <c r="AU32" s="237"/>
      <c r="AV32" s="237"/>
      <c r="AW32" s="237"/>
      <c r="AX32" s="237"/>
      <c r="AY32" s="237"/>
      <c r="AZ32" s="237"/>
      <c r="BA32" s="237"/>
      <c r="BB32" s="237"/>
      <c r="BC32" s="237"/>
      <c r="BD32" s="237"/>
      <c r="BE32" s="237"/>
      <c r="BF32" s="237"/>
      <c r="BG32" s="237"/>
      <c r="BH32" s="237"/>
      <c r="BI32" s="237"/>
      <c r="BJ32" s="237"/>
      <c r="BK32" s="237"/>
      <c r="BL32" s="237"/>
      <c r="BM32" s="237"/>
      <c r="BN32" s="237"/>
      <c r="BO32" s="237"/>
      <c r="BP32" s="237"/>
      <c r="BQ32" s="237"/>
      <c r="BR32" s="237"/>
      <c r="BS32" s="237"/>
      <c r="BT32" s="237"/>
      <c r="BU32" s="237"/>
      <c r="BV32" s="237"/>
      <c r="BW32" s="237"/>
    </row>
    <row r="33" s="0" customFormat="1" ht="18" customHeight="1">
      <c r="B33" s="21"/>
      <c r="C33" s="181"/>
      <c r="D33" s="181"/>
      <c r="E33" s="181"/>
      <c r="F33" s="201"/>
      <c r="G33" s="181"/>
      <c r="H33" s="181"/>
      <c r="I33" s="181"/>
      <c r="J33" s="181"/>
      <c r="K33" s="181"/>
      <c r="L33" s="908"/>
      <c r="M33" s="908"/>
      <c r="N33" s="908"/>
      <c r="O33" s="908"/>
      <c r="P33" s="80"/>
      <c r="Q33" s="4"/>
      <c r="R33" s="182"/>
      <c r="S33" s="182"/>
      <c r="T33" s="182"/>
      <c r="U33" s="182"/>
      <c r="V33" s="182"/>
      <c r="W33" s="182"/>
      <c r="X33" s="182"/>
      <c r="Y33" s="182"/>
      <c r="Z33" s="182"/>
      <c r="AA33" s="182"/>
      <c r="AB33" s="182"/>
      <c r="AC33" s="182"/>
      <c r="AD33" s="182"/>
      <c r="AE33" s="182"/>
      <c r="AF33" s="182"/>
      <c r="AG33" s="182"/>
      <c r="AH33" s="182"/>
      <c r="AI33" s="182"/>
      <c r="AJ33" s="182"/>
      <c r="AK33" s="182"/>
      <c r="AL33" s="182"/>
      <c r="AM33" s="182"/>
      <c r="AN33" s="182"/>
      <c r="AO33" s="182"/>
      <c r="AP33" s="79"/>
      <c r="AQ33" s="79"/>
      <c r="AR33" s="79"/>
      <c r="AS33" s="237"/>
      <c r="AT33" s="237"/>
      <c r="AU33" s="237"/>
      <c r="AV33" s="237"/>
      <c r="AW33" s="237"/>
      <c r="AX33" s="237"/>
      <c r="AY33" s="237"/>
      <c r="AZ33" s="237"/>
      <c r="BA33" s="237"/>
      <c r="BB33" s="237"/>
      <c r="BC33" s="237"/>
      <c r="BD33" s="237"/>
      <c r="BE33" s="237"/>
      <c r="BF33" s="237"/>
      <c r="BG33" s="237"/>
      <c r="BH33" s="237"/>
      <c r="BI33" s="237"/>
      <c r="BJ33" s="237"/>
      <c r="BK33" s="237"/>
      <c r="BL33" s="237"/>
      <c r="BM33" s="237"/>
      <c r="BN33" s="237"/>
      <c r="BO33" s="237"/>
      <c r="BP33" s="237"/>
      <c r="BQ33" s="237"/>
      <c r="BR33" s="237"/>
      <c r="BS33" s="237"/>
      <c r="BT33" s="237"/>
      <c r="BU33" s="237"/>
      <c r="BV33" s="237"/>
      <c r="BW33" s="237"/>
    </row>
    <row r="34" s="0" customFormat="1" ht="18" customHeight="1">
      <c r="B34" s="21"/>
      <c r="C34" s="181"/>
      <c r="D34" s="181"/>
      <c r="E34" s="181"/>
      <c r="F34" s="201"/>
      <c r="G34" s="181"/>
      <c r="H34" s="181"/>
      <c r="I34" s="181"/>
      <c r="J34" s="181"/>
      <c r="K34" s="181"/>
      <c r="L34" s="908"/>
      <c r="M34" s="908"/>
      <c r="N34" s="908"/>
      <c r="O34" s="908"/>
      <c r="P34" s="80"/>
      <c r="Q34" s="4"/>
      <c r="R34" s="182"/>
      <c r="S34" s="182"/>
      <c r="T34" s="182"/>
      <c r="U34" s="182"/>
      <c r="V34" s="182"/>
      <c r="W34" s="182"/>
      <c r="X34" s="182"/>
      <c r="Y34" s="182"/>
      <c r="Z34" s="182"/>
      <c r="AA34" s="182"/>
      <c r="AB34" s="182"/>
      <c r="AC34" s="182"/>
      <c r="AD34" s="182"/>
      <c r="AE34" s="182"/>
      <c r="AF34" s="182"/>
      <c r="AG34" s="182"/>
      <c r="AH34" s="182"/>
      <c r="AI34" s="182"/>
      <c r="AJ34" s="182"/>
      <c r="AK34" s="182"/>
      <c r="AL34" s="182"/>
      <c r="AM34" s="182"/>
      <c r="AN34" s="182"/>
      <c r="AO34" s="182"/>
      <c r="AP34" s="48"/>
      <c r="AQ34" s="48"/>
      <c r="AR34" s="48"/>
      <c r="AS34" s="237"/>
      <c r="AT34" s="237"/>
      <c r="AU34" s="237"/>
      <c r="AV34" s="237"/>
      <c r="AW34" s="237"/>
      <c r="AX34" s="237"/>
      <c r="AY34" s="237"/>
      <c r="AZ34" s="237"/>
      <c r="BA34" s="237"/>
      <c r="BB34" s="237"/>
      <c r="BC34" s="237"/>
      <c r="BD34" s="237"/>
      <c r="BE34" s="237"/>
      <c r="BF34" s="237"/>
      <c r="BG34" s="237"/>
      <c r="BH34" s="237"/>
      <c r="BI34" s="237"/>
      <c r="BJ34" s="237"/>
      <c r="BK34" s="237"/>
      <c r="BL34" s="237"/>
      <c r="BM34" s="237"/>
      <c r="BN34" s="237"/>
      <c r="BO34" s="237"/>
      <c r="BP34" s="237"/>
      <c r="BQ34" s="237"/>
      <c r="BR34" s="237"/>
      <c r="BS34" s="237"/>
      <c r="BT34" s="237"/>
      <c r="BU34" s="237"/>
      <c r="BV34" s="237"/>
      <c r="BW34" s="237"/>
    </row>
    <row r="35" s="0" customFormat="1" ht="18" customHeight="1">
      <c r="B35" s="21"/>
      <c r="C35" s="181"/>
      <c r="D35" s="181"/>
      <c r="E35" s="181"/>
      <c r="F35" s="201"/>
      <c r="G35" s="181"/>
      <c r="H35" s="181"/>
      <c r="I35" s="181"/>
      <c r="J35" s="181"/>
      <c r="K35" s="181"/>
      <c r="L35" s="908"/>
      <c r="M35" s="908"/>
      <c r="N35" s="908"/>
      <c r="O35" s="908"/>
      <c r="P35" s="80"/>
      <c r="Q35" s="4"/>
      <c r="R35" s="182"/>
      <c r="S35" s="182"/>
      <c r="T35" s="182"/>
      <c r="U35" s="182"/>
      <c r="V35" s="182"/>
      <c r="W35" s="182"/>
      <c r="X35" s="182"/>
      <c r="Y35" s="182"/>
      <c r="Z35" s="182"/>
      <c r="AA35" s="182"/>
      <c r="AB35" s="182"/>
      <c r="AC35" s="182"/>
      <c r="AD35" s="182"/>
      <c r="AE35" s="182"/>
      <c r="AF35" s="182"/>
      <c r="AG35" s="182"/>
      <c r="AH35" s="182"/>
      <c r="AI35" s="182"/>
      <c r="AJ35" s="182"/>
      <c r="AK35" s="182"/>
      <c r="AL35" s="182"/>
      <c r="AM35" s="182"/>
      <c r="AN35" s="182"/>
      <c r="AO35" s="182"/>
      <c r="AP35" s="79"/>
      <c r="AQ35" s="79"/>
      <c r="AR35" s="79"/>
      <c r="AS35" s="237"/>
      <c r="AT35" s="237"/>
      <c r="AU35" s="237"/>
      <c r="AV35" s="237"/>
      <c r="AW35" s="237"/>
      <c r="AX35" s="237"/>
      <c r="AY35" s="237"/>
      <c r="AZ35" s="237"/>
      <c r="BA35" s="237"/>
      <c r="BB35" s="237"/>
      <c r="BC35" s="237"/>
      <c r="BD35" s="237"/>
      <c r="BE35" s="237"/>
      <c r="BF35" s="237"/>
      <c r="BG35" s="237"/>
      <c r="BH35" s="237"/>
      <c r="BI35" s="237"/>
      <c r="BJ35" s="237"/>
      <c r="BK35" s="237"/>
      <c r="BL35" s="237"/>
      <c r="BM35" s="237"/>
      <c r="BN35" s="237"/>
      <c r="BO35" s="237"/>
      <c r="BP35" s="237"/>
      <c r="BQ35" s="237"/>
      <c r="BR35" s="237"/>
      <c r="BS35" s="237"/>
      <c r="BT35" s="237"/>
      <c r="BU35" s="237"/>
      <c r="BV35" s="237"/>
      <c r="BW35" s="237"/>
    </row>
    <row r="36" s="0" customFormat="1" ht="18" customHeight="1">
      <c r="B36" s="21"/>
      <c r="C36" s="181"/>
      <c r="D36" s="181"/>
      <c r="E36" s="181"/>
      <c r="F36" s="201"/>
      <c r="G36" s="181"/>
      <c r="H36" s="181"/>
      <c r="I36" s="181"/>
      <c r="J36" s="181"/>
      <c r="K36" s="181"/>
      <c r="L36" s="908"/>
      <c r="M36" s="908"/>
      <c r="N36" s="908"/>
      <c r="O36" s="908"/>
      <c r="P36" s="80"/>
      <c r="Q36" s="4"/>
      <c r="R36" s="182"/>
      <c r="S36" s="182"/>
      <c r="T36" s="182"/>
      <c r="U36" s="182"/>
      <c r="V36" s="182"/>
      <c r="W36" s="182"/>
      <c r="X36" s="182"/>
      <c r="Y36" s="182"/>
      <c r="Z36" s="182"/>
      <c r="AA36" s="182"/>
      <c r="AB36" s="182"/>
      <c r="AC36" s="182"/>
      <c r="AD36" s="182"/>
      <c r="AE36" s="182"/>
      <c r="AF36" s="182"/>
      <c r="AG36" s="182"/>
      <c r="AH36" s="182"/>
      <c r="AI36" s="182"/>
      <c r="AJ36" s="182"/>
      <c r="AK36" s="182"/>
      <c r="AL36" s="182"/>
      <c r="AM36" s="182"/>
      <c r="AN36" s="182"/>
      <c r="AO36" s="182"/>
      <c r="AP36" s="79"/>
      <c r="AQ36" s="79"/>
      <c r="AR36" s="79"/>
      <c r="AS36" s="237"/>
      <c r="AT36" s="237"/>
      <c r="AU36" s="237"/>
      <c r="AV36" s="237"/>
      <c r="AW36" s="237"/>
      <c r="AX36" s="237"/>
      <c r="AY36" s="237"/>
      <c r="AZ36" s="237"/>
      <c r="BA36" s="237"/>
      <c r="BB36" s="237"/>
      <c r="BC36" s="237"/>
      <c r="BD36" s="237"/>
      <c r="BE36" s="237"/>
      <c r="BF36" s="237"/>
      <c r="BG36" s="237"/>
      <c r="BH36" s="237"/>
      <c r="BI36" s="237"/>
      <c r="BJ36" s="237"/>
      <c r="BK36" s="237"/>
      <c r="BL36" s="237"/>
      <c r="BM36" s="237"/>
      <c r="BN36" s="237"/>
      <c r="BO36" s="237"/>
      <c r="BP36" s="237"/>
      <c r="BQ36" s="237"/>
      <c r="BR36" s="237"/>
      <c r="BS36" s="237"/>
      <c r="BT36" s="237"/>
      <c r="BU36" s="237"/>
      <c r="BV36" s="237"/>
      <c r="BW36" s="237"/>
    </row>
    <row r="37" s="0" customFormat="1" ht="18" customHeight="1">
      <c r="B37" s="21"/>
      <c r="C37" s="181"/>
      <c r="D37" s="181"/>
      <c r="E37" s="181"/>
      <c r="F37" s="201"/>
      <c r="G37" s="181"/>
      <c r="H37" s="181"/>
      <c r="I37" s="181"/>
      <c r="J37" s="181"/>
      <c r="K37" s="181"/>
      <c r="L37" s="908"/>
      <c r="M37" s="908"/>
      <c r="N37" s="908"/>
      <c r="O37" s="908"/>
      <c r="P37" s="80"/>
      <c r="Q37" s="4"/>
      <c r="R37" s="182"/>
      <c r="S37" s="182"/>
      <c r="T37" s="182"/>
      <c r="U37" s="182"/>
      <c r="V37" s="182"/>
      <c r="W37" s="182"/>
      <c r="X37" s="182"/>
      <c r="Y37" s="182"/>
      <c r="Z37" s="182"/>
      <c r="AA37" s="182"/>
      <c r="AB37" s="182"/>
      <c r="AC37" s="182"/>
      <c r="AD37" s="182"/>
      <c r="AE37" s="182"/>
      <c r="AF37" s="182"/>
      <c r="AG37" s="182"/>
      <c r="AH37" s="182"/>
      <c r="AI37" s="182"/>
      <c r="AJ37" s="182"/>
      <c r="AK37" s="182"/>
      <c r="AL37" s="182"/>
      <c r="AM37" s="182"/>
      <c r="AN37" s="182"/>
      <c r="AO37" s="182"/>
      <c r="AP37" s="79"/>
      <c r="AQ37" s="79"/>
      <c r="AR37" s="79"/>
      <c r="AS37" s="237"/>
      <c r="AT37" s="237"/>
      <c r="AU37" s="237"/>
      <c r="AV37" s="237"/>
      <c r="AW37" s="237"/>
      <c r="AX37" s="237"/>
      <c r="AY37" s="237"/>
      <c r="AZ37" s="237"/>
      <c r="BA37" s="237"/>
      <c r="BB37" s="237"/>
      <c r="BC37" s="237"/>
      <c r="BD37" s="237"/>
      <c r="BE37" s="237"/>
      <c r="BF37" s="237"/>
      <c r="BG37" s="237"/>
      <c r="BH37" s="237"/>
      <c r="BI37" s="237"/>
      <c r="BJ37" s="237"/>
      <c r="BK37" s="237"/>
      <c r="BL37" s="237"/>
      <c r="BM37" s="237"/>
      <c r="BN37" s="237"/>
      <c r="BO37" s="237"/>
      <c r="BP37" s="237"/>
      <c r="BQ37" s="237"/>
      <c r="BR37" s="237"/>
      <c r="BS37" s="237"/>
      <c r="BT37" s="237"/>
      <c r="BU37" s="237"/>
      <c r="BV37" s="237"/>
      <c r="BW37" s="237"/>
    </row>
    <row r="38" s="0" customFormat="1" ht="18" customHeight="1">
      <c r="B38" s="21"/>
      <c r="C38" s="181"/>
      <c r="D38" s="181"/>
      <c r="E38" s="181"/>
      <c r="F38" s="201"/>
      <c r="G38" s="181"/>
      <c r="H38" s="181"/>
      <c r="I38" s="181"/>
      <c r="J38" s="181"/>
      <c r="K38" s="181"/>
      <c r="L38" s="908"/>
      <c r="M38" s="908"/>
      <c r="N38" s="908"/>
      <c r="O38" s="908"/>
      <c r="P38" s="80"/>
      <c r="Q38" s="4"/>
      <c r="R38" s="182"/>
      <c r="S38" s="182"/>
      <c r="T38" s="182"/>
      <c r="U38" s="182"/>
      <c r="V38" s="182"/>
      <c r="W38" s="182"/>
      <c r="X38" s="182"/>
      <c r="Y38" s="182"/>
      <c r="Z38" s="182"/>
      <c r="AA38" s="182"/>
      <c r="AB38" s="182"/>
      <c r="AC38" s="182"/>
      <c r="AD38" s="182"/>
      <c r="AE38" s="182"/>
      <c r="AF38" s="182"/>
      <c r="AG38" s="182"/>
      <c r="AH38" s="182"/>
      <c r="AI38" s="182"/>
      <c r="AJ38" s="182"/>
      <c r="AK38" s="182"/>
      <c r="AL38" s="182"/>
      <c r="AM38" s="182"/>
      <c r="AN38" s="182"/>
      <c r="AO38" s="182"/>
      <c r="AP38" s="79"/>
      <c r="AQ38" s="79"/>
      <c r="AR38" s="79"/>
      <c r="AS38" s="237"/>
      <c r="AT38" s="237"/>
      <c r="AU38" s="237"/>
      <c r="AV38" s="237"/>
      <c r="AW38" s="237"/>
      <c r="AX38" s="237"/>
      <c r="AY38" s="237"/>
      <c r="AZ38" s="237"/>
      <c r="BA38" s="237"/>
      <c r="BB38" s="237"/>
      <c r="BC38" s="237"/>
      <c r="BD38" s="237"/>
      <c r="BE38" s="237"/>
      <c r="BF38" s="237"/>
      <c r="BG38" s="237"/>
      <c r="BH38" s="237"/>
      <c r="BI38" s="237"/>
      <c r="BJ38" s="237"/>
      <c r="BK38" s="237"/>
      <c r="BL38" s="237"/>
      <c r="BM38" s="237"/>
      <c r="BN38" s="237"/>
      <c r="BO38" s="237"/>
      <c r="BP38" s="237"/>
      <c r="BQ38" s="237"/>
      <c r="BR38" s="237"/>
      <c r="BS38" s="237"/>
      <c r="BT38" s="237"/>
      <c r="BU38" s="237"/>
      <c r="BV38" s="237"/>
      <c r="BW38" s="237"/>
    </row>
    <row r="39" ht="18" customHeight="1">
      <c r="C39" s="181"/>
      <c r="D39" s="181"/>
      <c r="E39" s="181"/>
      <c r="F39" s="201"/>
      <c r="G39" s="181"/>
      <c r="H39" s="181"/>
      <c r="I39" s="181"/>
      <c r="J39" s="181"/>
      <c r="K39" s="181"/>
      <c r="L39" s="908"/>
      <c r="M39" s="908"/>
      <c r="N39" s="908"/>
      <c r="O39" s="908"/>
      <c r="P39" s="80"/>
      <c r="Q39" s="4"/>
      <c r="R39" s="182"/>
      <c r="S39" s="182"/>
      <c r="T39" s="182"/>
      <c r="U39" s="182"/>
      <c r="V39" s="182"/>
      <c r="W39" s="182"/>
      <c r="X39" s="182"/>
      <c r="Y39" s="182"/>
      <c r="Z39" s="182"/>
      <c r="AA39" s="182"/>
      <c r="AB39" s="182"/>
      <c r="AC39" s="182"/>
      <c r="AD39" s="182"/>
      <c r="AE39" s="182"/>
      <c r="AF39" s="182"/>
      <c r="AG39" s="182"/>
      <c r="AH39" s="182"/>
      <c r="AI39" s="182"/>
      <c r="AJ39" s="182"/>
      <c r="AK39" s="182"/>
      <c r="AL39" s="182"/>
      <c r="AM39" s="182"/>
      <c r="AN39" s="182"/>
      <c r="AO39" s="182"/>
      <c r="AP39" s="4"/>
      <c r="AQ39" s="79"/>
      <c r="AR39" s="79"/>
    </row>
    <row r="40" ht="18" customHeight="1">
      <c r="C40" s="181"/>
      <c r="D40" s="181"/>
      <c r="E40" s="181"/>
      <c r="F40" s="201"/>
      <c r="G40" s="181"/>
      <c r="H40" s="181"/>
      <c r="I40" s="181"/>
      <c r="J40" s="181"/>
      <c r="K40" s="181"/>
      <c r="L40" s="908"/>
      <c r="M40" s="908"/>
      <c r="N40" s="908"/>
      <c r="O40" s="908"/>
      <c r="P40" s="80"/>
      <c r="Q40" s="4"/>
      <c r="R40" s="182"/>
      <c r="S40" s="182"/>
      <c r="T40" s="182"/>
      <c r="U40" s="182"/>
      <c r="V40" s="182"/>
      <c r="W40" s="182"/>
      <c r="X40" s="182"/>
      <c r="Y40" s="182"/>
      <c r="Z40" s="182"/>
      <c r="AA40" s="182"/>
      <c r="AB40" s="182"/>
      <c r="AC40" s="182"/>
      <c r="AD40" s="182"/>
      <c r="AE40" s="182"/>
      <c r="AF40" s="182"/>
      <c r="AG40" s="182"/>
      <c r="AH40" s="182"/>
      <c r="AI40" s="182"/>
      <c r="AJ40" s="182"/>
      <c r="AK40" s="182"/>
      <c r="AL40" s="182"/>
      <c r="AM40" s="182"/>
      <c r="AN40" s="182"/>
      <c r="AO40" s="182"/>
      <c r="AP40" s="4"/>
      <c r="AQ40" s="79"/>
      <c r="AR40" s="79"/>
    </row>
    <row r="41" ht="18" customHeight="1">
      <c r="C41" s="181"/>
      <c r="D41" s="181"/>
      <c r="E41" s="181"/>
      <c r="F41" s="201"/>
      <c r="G41" s="181"/>
      <c r="H41" s="181"/>
      <c r="I41" s="181"/>
      <c r="J41" s="181"/>
      <c r="K41" s="181"/>
      <c r="L41" s="908"/>
      <c r="M41" s="908"/>
      <c r="N41" s="908"/>
      <c r="O41" s="908"/>
      <c r="P41" s="80"/>
      <c r="Q41" s="4"/>
      <c r="R41" s="182"/>
      <c r="S41" s="182"/>
      <c r="T41" s="182"/>
      <c r="U41" s="182"/>
      <c r="V41" s="182"/>
      <c r="W41" s="182"/>
      <c r="X41" s="182"/>
      <c r="Y41" s="182"/>
      <c r="Z41" s="182"/>
      <c r="AA41" s="182"/>
      <c r="AB41" s="182"/>
      <c r="AC41" s="182"/>
      <c r="AD41" s="182"/>
      <c r="AE41" s="182"/>
      <c r="AF41" s="182"/>
      <c r="AG41" s="182"/>
      <c r="AH41" s="182"/>
      <c r="AI41" s="182"/>
      <c r="AJ41" s="182"/>
      <c r="AK41" s="182"/>
      <c r="AL41" s="182"/>
      <c r="AM41" s="182"/>
      <c r="AN41" s="182"/>
      <c r="AO41" s="182"/>
      <c r="AP41" s="4"/>
      <c r="AQ41" s="79"/>
      <c r="AR41" s="79"/>
    </row>
    <row r="42" ht="18" customHeight="1">
      <c r="C42" s="181"/>
      <c r="D42" s="181"/>
      <c r="E42" s="181"/>
      <c r="F42" s="201"/>
      <c r="G42" s="181"/>
      <c r="H42" s="181"/>
      <c r="I42" s="181"/>
      <c r="J42" s="181"/>
      <c r="K42" s="181"/>
      <c r="L42" s="908"/>
      <c r="M42" s="908"/>
      <c r="N42" s="908"/>
      <c r="O42" s="908"/>
      <c r="P42" s="80"/>
      <c r="Q42" s="4"/>
      <c r="R42" s="182"/>
      <c r="S42" s="182"/>
      <c r="T42" s="182"/>
      <c r="U42" s="182"/>
      <c r="V42" s="182"/>
      <c r="W42" s="182"/>
      <c r="X42" s="182"/>
      <c r="Y42" s="182"/>
      <c r="Z42" s="182"/>
      <c r="AA42" s="182"/>
      <c r="AB42" s="182"/>
      <c r="AC42" s="182"/>
      <c r="AD42" s="182"/>
      <c r="AE42" s="182"/>
      <c r="AF42" s="182"/>
      <c r="AG42" s="182"/>
      <c r="AH42" s="182"/>
      <c r="AI42" s="182"/>
      <c r="AJ42" s="182"/>
      <c r="AK42" s="182"/>
      <c r="AL42" s="182"/>
      <c r="AM42" s="182"/>
      <c r="AN42" s="182"/>
      <c r="AO42" s="182"/>
      <c r="AP42" s="4"/>
      <c r="AQ42" s="79"/>
      <c r="AR42" s="79"/>
    </row>
    <row r="43" ht="18" customHeight="1">
      <c r="C43" s="181"/>
      <c r="D43" s="181"/>
      <c r="E43" s="181"/>
      <c r="F43" s="201"/>
      <c r="G43" s="181"/>
      <c r="H43" s="181"/>
      <c r="I43" s="181"/>
      <c r="J43" s="181"/>
      <c r="K43" s="181"/>
      <c r="L43" s="908"/>
      <c r="M43" s="908"/>
      <c r="N43" s="908"/>
      <c r="O43" s="908"/>
      <c r="P43" s="80"/>
      <c r="Q43" s="4"/>
      <c r="R43" s="182"/>
      <c r="S43" s="182"/>
      <c r="T43" s="182"/>
      <c r="U43" s="182"/>
      <c r="V43" s="182"/>
      <c r="W43" s="182"/>
      <c r="X43" s="182"/>
      <c r="Y43" s="182"/>
      <c r="Z43" s="182"/>
      <c r="AA43" s="182"/>
      <c r="AB43" s="182"/>
      <c r="AC43" s="182"/>
      <c r="AD43" s="182"/>
      <c r="AE43" s="182"/>
      <c r="AF43" s="182"/>
      <c r="AG43" s="182"/>
      <c r="AH43" s="182"/>
      <c r="AI43" s="182"/>
      <c r="AJ43" s="182"/>
      <c r="AK43" s="182"/>
      <c r="AL43" s="182"/>
      <c r="AM43" s="182"/>
      <c r="AN43" s="182"/>
      <c r="AO43" s="182"/>
      <c r="AP43" s="4"/>
      <c r="AQ43" s="79"/>
      <c r="AR43" s="79"/>
    </row>
    <row r="44" ht="18" customHeight="1">
      <c r="C44" s="181"/>
      <c r="D44" s="181"/>
      <c r="E44" s="181"/>
      <c r="F44" s="201"/>
      <c r="G44" s="181"/>
      <c r="H44" s="181"/>
      <c r="I44" s="181"/>
      <c r="J44" s="181"/>
      <c r="K44" s="181"/>
      <c r="L44" s="908"/>
      <c r="M44" s="908"/>
      <c r="N44" s="908"/>
      <c r="O44" s="908"/>
      <c r="P44" s="80"/>
      <c r="Q44" s="4"/>
      <c r="R44" s="182"/>
      <c r="S44" s="182"/>
      <c r="T44" s="182"/>
      <c r="U44" s="182"/>
      <c r="V44" s="182"/>
      <c r="W44" s="182"/>
      <c r="X44" s="182"/>
      <c r="Y44" s="182"/>
      <c r="Z44" s="182"/>
      <c r="AA44" s="182"/>
      <c r="AB44" s="182"/>
      <c r="AC44" s="182"/>
      <c r="AD44" s="182"/>
      <c r="AE44" s="182"/>
      <c r="AF44" s="182"/>
      <c r="AG44" s="182"/>
      <c r="AH44" s="182"/>
      <c r="AI44" s="182"/>
      <c r="AJ44" s="182"/>
      <c r="AK44" s="182"/>
      <c r="AL44" s="182"/>
      <c r="AM44" s="182"/>
      <c r="AN44" s="182"/>
      <c r="AO44" s="182"/>
      <c r="AP44" s="4"/>
      <c r="AQ44" s="79"/>
      <c r="AR44" s="79"/>
    </row>
    <row r="45" ht="18" customHeight="1">
      <c r="C45" s="181"/>
      <c r="D45" s="181"/>
      <c r="E45" s="181"/>
      <c r="F45" s="201"/>
      <c r="G45" s="181"/>
      <c r="H45" s="181"/>
      <c r="I45" s="181"/>
      <c r="J45" s="181"/>
      <c r="K45" s="181"/>
      <c r="L45" s="908"/>
      <c r="M45" s="908"/>
      <c r="N45" s="908"/>
      <c r="O45" s="908"/>
      <c r="P45" s="80"/>
      <c r="Q45" s="4"/>
      <c r="R45" s="182"/>
      <c r="S45" s="182"/>
      <c r="T45" s="182"/>
      <c r="U45" s="182"/>
      <c r="V45" s="182"/>
      <c r="W45" s="182"/>
      <c r="X45" s="182"/>
      <c r="Y45" s="182"/>
      <c r="Z45" s="182"/>
      <c r="AA45" s="182"/>
      <c r="AB45" s="182"/>
      <c r="AC45" s="182"/>
      <c r="AD45" s="182"/>
      <c r="AE45" s="182"/>
      <c r="AF45" s="182"/>
      <c r="AG45" s="182"/>
      <c r="AH45" s="182"/>
      <c r="AI45" s="182"/>
      <c r="AJ45" s="182"/>
      <c r="AK45" s="182"/>
      <c r="AL45" s="182"/>
      <c r="AM45" s="182"/>
      <c r="AN45" s="182"/>
      <c r="AO45" s="182"/>
      <c r="AP45" s="4"/>
      <c r="AQ45" s="79"/>
      <c r="AR45" s="79"/>
    </row>
    <row r="46" ht="18" customHeight="1">
      <c r="C46" s="181"/>
      <c r="D46" s="181"/>
      <c r="E46" s="181"/>
      <c r="F46" s="201"/>
      <c r="G46" s="181"/>
      <c r="H46" s="181"/>
      <c r="I46" s="181"/>
      <c r="J46" s="181"/>
      <c r="K46" s="181"/>
      <c r="L46" s="908"/>
      <c r="M46" s="908"/>
      <c r="N46" s="908"/>
      <c r="O46" s="908"/>
      <c r="P46" s="80"/>
      <c r="Q46" s="4"/>
      <c r="R46" s="182"/>
      <c r="S46" s="182"/>
      <c r="T46" s="182"/>
      <c r="U46" s="182"/>
      <c r="V46" s="182"/>
      <c r="W46" s="182"/>
      <c r="X46" s="182"/>
      <c r="Y46" s="182"/>
      <c r="Z46" s="182"/>
      <c r="AA46" s="182"/>
      <c r="AB46" s="182"/>
      <c r="AC46" s="182"/>
      <c r="AD46" s="182"/>
      <c r="AE46" s="182"/>
      <c r="AF46" s="182"/>
      <c r="AG46" s="182"/>
      <c r="AH46" s="182"/>
      <c r="AI46" s="182"/>
      <c r="AJ46" s="182"/>
      <c r="AK46" s="182"/>
      <c r="AL46" s="182"/>
      <c r="AM46" s="182"/>
      <c r="AN46" s="182"/>
      <c r="AO46" s="182"/>
      <c r="AP46" s="4"/>
      <c r="AQ46" s="79"/>
      <c r="AR46" s="79"/>
    </row>
    <row r="47" ht="0" hidden="1" customHeight="1">
      <c r="C47" s="181"/>
      <c r="D47" s="181"/>
      <c r="E47" s="181"/>
      <c r="F47" s="201"/>
      <c r="G47" s="181"/>
      <c r="H47" s="181"/>
      <c r="I47" s="181"/>
      <c r="J47" s="181"/>
      <c r="K47" s="181"/>
      <c r="L47" s="908"/>
      <c r="M47" s="908"/>
      <c r="N47" s="908"/>
      <c r="O47" s="908"/>
      <c r="P47" s="80"/>
      <c r="Q47" s="4"/>
      <c r="R47" s="182"/>
      <c r="S47" s="182"/>
      <c r="T47" s="182"/>
      <c r="U47" s="182"/>
      <c r="V47" s="182"/>
      <c r="W47" s="182"/>
      <c r="X47" s="182"/>
      <c r="Y47" s="182"/>
      <c r="Z47" s="182"/>
      <c r="AA47" s="182"/>
      <c r="AB47" s="182"/>
      <c r="AC47" s="182"/>
      <c r="AD47" s="182"/>
      <c r="AE47" s="182"/>
      <c r="AF47" s="182"/>
      <c r="AG47" s="182"/>
      <c r="AH47" s="182"/>
      <c r="AI47" s="182"/>
      <c r="AJ47" s="182"/>
      <c r="AK47" s="182"/>
      <c r="AL47" s="182"/>
      <c r="AM47" s="182"/>
      <c r="AN47" s="182"/>
      <c r="AO47" s="182"/>
      <c r="AP47" s="4"/>
      <c r="AQ47" s="79"/>
      <c r="AR47" s="79"/>
    </row>
    <row r="48" ht="0" hidden="1" customHeight="1">
      <c r="C48" s="181"/>
      <c r="D48" s="181"/>
      <c r="E48" s="181"/>
      <c r="F48" s="201"/>
      <c r="G48" s="181"/>
      <c r="H48" s="181"/>
      <c r="I48" s="181"/>
      <c r="J48" s="181"/>
      <c r="K48" s="181"/>
      <c r="L48" s="908"/>
      <c r="M48" s="908"/>
      <c r="N48" s="908"/>
      <c r="O48" s="908"/>
      <c r="P48" s="80"/>
      <c r="Q48" s="4"/>
      <c r="R48" s="182"/>
      <c r="S48" s="182"/>
      <c r="T48" s="182"/>
      <c r="U48" s="182"/>
      <c r="V48" s="182"/>
      <c r="W48" s="182"/>
      <c r="X48" s="182"/>
      <c r="Y48" s="182"/>
      <c r="Z48" s="182"/>
      <c r="AA48" s="182"/>
      <c r="AB48" s="182"/>
      <c r="AC48" s="182"/>
      <c r="AD48" s="182"/>
      <c r="AE48" s="182"/>
      <c r="AF48" s="182"/>
      <c r="AG48" s="182"/>
      <c r="AH48" s="182"/>
      <c r="AI48" s="182"/>
      <c r="AJ48" s="182"/>
      <c r="AK48" s="182"/>
      <c r="AL48" s="182"/>
      <c r="AM48" s="182"/>
      <c r="AN48" s="182"/>
      <c r="AO48" s="182"/>
      <c r="AP48" s="4"/>
      <c r="AQ48" s="79"/>
      <c r="AR48" s="79"/>
    </row>
    <row r="49" ht="0" hidden="1" customHeight="1">
      <c r="C49" s="181"/>
      <c r="D49" s="181"/>
      <c r="E49" s="181"/>
      <c r="F49" s="201"/>
      <c r="G49" s="181"/>
      <c r="H49" s="181"/>
      <c r="I49" s="181"/>
      <c r="J49" s="181"/>
      <c r="K49" s="181"/>
      <c r="L49" s="908"/>
      <c r="M49" s="908"/>
      <c r="N49" s="908"/>
      <c r="O49" s="908"/>
      <c r="P49" s="80"/>
      <c r="Q49" s="4"/>
      <c r="R49" s="182"/>
      <c r="S49" s="182"/>
      <c r="T49" s="182"/>
      <c r="U49" s="182"/>
      <c r="V49" s="182"/>
      <c r="W49" s="182"/>
      <c r="X49" s="182"/>
      <c r="Y49" s="182"/>
      <c r="Z49" s="182"/>
      <c r="AA49" s="182"/>
      <c r="AB49" s="182"/>
      <c r="AC49" s="182"/>
      <c r="AD49" s="182"/>
      <c r="AE49" s="182"/>
      <c r="AF49" s="182"/>
      <c r="AG49" s="182"/>
      <c r="AH49" s="182"/>
      <c r="AI49" s="182"/>
      <c r="AJ49" s="182"/>
      <c r="AK49" s="182"/>
      <c r="AL49" s="182"/>
      <c r="AM49" s="182"/>
      <c r="AN49" s="182"/>
      <c r="AO49" s="182"/>
      <c r="AP49" s="4"/>
      <c r="AQ49" s="79"/>
      <c r="AR49" s="79"/>
    </row>
    <row r="50" ht="0" hidden="1" customHeight="1">
      <c r="C50" s="181"/>
      <c r="D50" s="181"/>
      <c r="E50" s="181"/>
      <c r="F50" s="201"/>
      <c r="G50" s="181"/>
      <c r="H50" s="181"/>
      <c r="I50" s="181"/>
      <c r="J50" s="181"/>
      <c r="K50" s="181"/>
      <c r="L50" s="908"/>
      <c r="M50" s="908"/>
      <c r="N50" s="908"/>
      <c r="O50" s="908"/>
      <c r="P50" s="80"/>
      <c r="Q50" s="4"/>
      <c r="R50" s="182"/>
      <c r="S50" s="182"/>
      <c r="T50" s="182"/>
      <c r="U50" s="182"/>
      <c r="V50" s="182"/>
      <c r="W50" s="182"/>
      <c r="X50" s="182"/>
      <c r="Y50" s="182"/>
      <c r="Z50" s="182"/>
      <c r="AA50" s="182"/>
      <c r="AB50" s="182"/>
      <c r="AC50" s="182"/>
      <c r="AD50" s="182"/>
      <c r="AE50" s="182"/>
      <c r="AF50" s="182"/>
      <c r="AG50" s="182"/>
      <c r="AH50" s="182"/>
      <c r="AI50" s="182"/>
      <c r="AJ50" s="182"/>
      <c r="AK50" s="182"/>
      <c r="AL50" s="182"/>
      <c r="AM50" s="182"/>
      <c r="AN50" s="182"/>
      <c r="AO50" s="182"/>
      <c r="AP50" s="4"/>
      <c r="AQ50" s="79"/>
      <c r="AR50" s="79"/>
    </row>
    <row r="51" ht="0" hidden="1" customHeight="1">
      <c r="C51" s="181"/>
      <c r="D51" s="181"/>
      <c r="E51" s="181"/>
      <c r="F51" s="201"/>
      <c r="G51" s="181"/>
      <c r="H51" s="181"/>
      <c r="I51" s="181"/>
      <c r="J51" s="181"/>
      <c r="K51" s="181"/>
      <c r="L51" s="908"/>
      <c r="M51" s="908"/>
      <c r="N51" s="908"/>
      <c r="O51" s="908"/>
      <c r="P51" s="80"/>
      <c r="Q51" s="4"/>
      <c r="R51" s="182"/>
      <c r="S51" s="182"/>
      <c r="T51" s="182"/>
      <c r="U51" s="182"/>
      <c r="V51" s="182"/>
      <c r="W51" s="182"/>
      <c r="X51" s="182"/>
      <c r="Y51" s="182"/>
      <c r="Z51" s="182"/>
      <c r="AA51" s="182"/>
      <c r="AB51" s="182"/>
      <c r="AC51" s="182"/>
      <c r="AD51" s="182"/>
      <c r="AE51" s="182"/>
      <c r="AF51" s="182"/>
      <c r="AG51" s="182"/>
      <c r="AH51" s="182"/>
      <c r="AI51" s="182"/>
      <c r="AJ51" s="182"/>
      <c r="AK51" s="182"/>
      <c r="AL51" s="182"/>
      <c r="AM51" s="182"/>
      <c r="AN51" s="182"/>
      <c r="AO51" s="182"/>
      <c r="AP51" s="4"/>
      <c r="AQ51" s="79"/>
      <c r="AR51" s="79"/>
    </row>
    <row r="52" s="0" customFormat="1" ht="0" hidden="1" customHeight="1">
      <c r="B52" s="21"/>
      <c r="C52" s="181"/>
      <c r="D52" s="181"/>
      <c r="E52" s="181"/>
      <c r="F52" s="201"/>
      <c r="G52" s="181"/>
      <c r="H52" s="181"/>
      <c r="I52" s="181"/>
      <c r="J52" s="181"/>
      <c r="K52" s="181"/>
      <c r="L52" s="908"/>
      <c r="M52" s="908"/>
      <c r="N52" s="908"/>
      <c r="O52" s="908"/>
      <c r="P52" s="80"/>
      <c r="Q52" s="4"/>
      <c r="R52" s="182"/>
      <c r="S52" s="182"/>
      <c r="T52" s="182"/>
      <c r="U52" s="182"/>
      <c r="V52" s="182"/>
      <c r="W52" s="182"/>
      <c r="X52" s="182"/>
      <c r="Y52" s="182"/>
      <c r="Z52" s="182"/>
      <c r="AA52" s="182"/>
      <c r="AB52" s="182"/>
      <c r="AC52" s="182"/>
      <c r="AD52" s="182"/>
      <c r="AE52" s="182"/>
      <c r="AF52" s="182"/>
      <c r="AG52" s="182"/>
      <c r="AH52" s="182"/>
      <c r="AI52" s="182"/>
      <c r="AJ52" s="182"/>
      <c r="AK52" s="182"/>
      <c r="AL52" s="182"/>
      <c r="AM52" s="182"/>
      <c r="AN52" s="182"/>
      <c r="AO52" s="182"/>
      <c r="AP52" s="79"/>
      <c r="AQ52" s="79"/>
      <c r="AR52" s="79"/>
      <c r="AS52" s="237"/>
      <c r="AT52" s="237"/>
      <c r="AU52" s="237"/>
      <c r="AV52" s="237"/>
      <c r="AW52" s="237"/>
      <c r="AX52" s="237"/>
      <c r="AY52" s="237"/>
      <c r="AZ52" s="237"/>
      <c r="BA52" s="237"/>
      <c r="BB52" s="237"/>
      <c r="BC52" s="237"/>
      <c r="BD52" s="237"/>
      <c r="BE52" s="237"/>
      <c r="BF52" s="237"/>
      <c r="BG52" s="237"/>
      <c r="BH52" s="237"/>
      <c r="BI52" s="237"/>
      <c r="BJ52" s="237"/>
      <c r="BK52" s="237"/>
      <c r="BL52" s="237"/>
      <c r="BM52" s="237"/>
      <c r="BN52" s="237"/>
      <c r="BO52" s="237"/>
      <c r="BP52" s="237"/>
      <c r="BQ52" s="237"/>
      <c r="BR52" s="237"/>
      <c r="BS52" s="237"/>
      <c r="BT52" s="237"/>
      <c r="BU52" s="237"/>
      <c r="BV52" s="237"/>
      <c r="BW52" s="237"/>
    </row>
    <row r="53" s="0" customFormat="1" ht="0" hidden="1" customHeight="1">
      <c r="B53" s="21"/>
      <c r="C53" s="181"/>
      <c r="D53" s="181"/>
      <c r="E53" s="181"/>
      <c r="F53" s="201"/>
      <c r="G53" s="181"/>
      <c r="H53" s="181"/>
      <c r="I53" s="181"/>
      <c r="J53" s="181"/>
      <c r="K53" s="181"/>
      <c r="L53" s="908"/>
      <c r="M53" s="908"/>
      <c r="N53" s="908"/>
      <c r="O53" s="908"/>
      <c r="P53" s="80"/>
      <c r="Q53" s="4"/>
      <c r="R53" s="182"/>
      <c r="S53" s="182"/>
      <c r="T53" s="182"/>
      <c r="U53" s="182"/>
      <c r="V53" s="182"/>
      <c r="W53" s="182"/>
      <c r="X53" s="182"/>
      <c r="Y53" s="182"/>
      <c r="Z53" s="182"/>
      <c r="AA53" s="182"/>
      <c r="AB53" s="182"/>
      <c r="AC53" s="182"/>
      <c r="AD53" s="182"/>
      <c r="AE53" s="182"/>
      <c r="AF53" s="182"/>
      <c r="AG53" s="182"/>
      <c r="AH53" s="182"/>
      <c r="AI53" s="182"/>
      <c r="AJ53" s="182"/>
      <c r="AK53" s="182"/>
      <c r="AL53" s="182"/>
      <c r="AM53" s="182"/>
      <c r="AN53" s="182"/>
      <c r="AO53" s="182"/>
      <c r="AP53" s="79"/>
      <c r="AQ53" s="79"/>
      <c r="AR53" s="79"/>
      <c r="AS53" s="237"/>
      <c r="AT53" s="237"/>
      <c r="AU53" s="237"/>
      <c r="AV53" s="237"/>
      <c r="AW53" s="237"/>
      <c r="AX53" s="237"/>
      <c r="AY53" s="237"/>
      <c r="AZ53" s="237"/>
      <c r="BA53" s="237"/>
      <c r="BB53" s="237"/>
      <c r="BC53" s="237"/>
      <c r="BD53" s="237"/>
      <c r="BE53" s="237"/>
      <c r="BF53" s="237"/>
      <c r="BG53" s="237"/>
      <c r="BH53" s="237"/>
      <c r="BI53" s="237"/>
      <c r="BJ53" s="237"/>
      <c r="BK53" s="237"/>
      <c r="BL53" s="237"/>
      <c r="BM53" s="237"/>
      <c r="BN53" s="237"/>
      <c r="BO53" s="237"/>
      <c r="BP53" s="237"/>
      <c r="BQ53" s="237"/>
      <c r="BR53" s="237"/>
      <c r="BS53" s="237"/>
      <c r="BT53" s="237"/>
      <c r="BU53" s="237"/>
      <c r="BV53" s="237"/>
      <c r="BW53" s="237"/>
    </row>
    <row r="54" s="0" customFormat="1" ht="0" hidden="1" customHeight="1">
      <c r="B54" s="21"/>
      <c r="C54" s="181"/>
      <c r="D54" s="181"/>
      <c r="E54" s="181"/>
      <c r="F54" s="201"/>
      <c r="G54" s="181"/>
      <c r="H54" s="181"/>
      <c r="I54" s="181"/>
      <c r="J54" s="181"/>
      <c r="K54" s="181"/>
      <c r="L54" s="908"/>
      <c r="M54" s="908"/>
      <c r="N54" s="908"/>
      <c r="O54" s="908"/>
      <c r="P54" s="80"/>
      <c r="Q54" s="4"/>
      <c r="R54" s="182"/>
      <c r="S54" s="182"/>
      <c r="T54" s="182"/>
      <c r="U54" s="182"/>
      <c r="V54" s="182"/>
      <c r="W54" s="182"/>
      <c r="X54" s="182"/>
      <c r="Y54" s="182"/>
      <c r="Z54" s="182"/>
      <c r="AA54" s="182"/>
      <c r="AB54" s="182"/>
      <c r="AC54" s="182"/>
      <c r="AD54" s="182"/>
      <c r="AE54" s="182"/>
      <c r="AF54" s="182"/>
      <c r="AG54" s="182"/>
      <c r="AH54" s="182"/>
      <c r="AI54" s="182"/>
      <c r="AJ54" s="182"/>
      <c r="AK54" s="182"/>
      <c r="AL54" s="182"/>
      <c r="AM54" s="182"/>
      <c r="AN54" s="182"/>
      <c r="AO54" s="182"/>
      <c r="AP54" s="48"/>
      <c r="AQ54" s="48"/>
      <c r="AR54" s="48"/>
      <c r="AS54" s="237"/>
      <c r="AT54" s="237"/>
      <c r="AU54" s="237"/>
      <c r="AV54" s="237"/>
      <c r="AW54" s="237"/>
      <c r="AX54" s="237"/>
      <c r="AY54" s="237"/>
      <c r="AZ54" s="237"/>
      <c r="BA54" s="237"/>
      <c r="BB54" s="237"/>
      <c r="BC54" s="237"/>
      <c r="BD54" s="237"/>
      <c r="BE54" s="237"/>
      <c r="BF54" s="237"/>
      <c r="BG54" s="237"/>
      <c r="BH54" s="237"/>
      <c r="BI54" s="237"/>
      <c r="BJ54" s="237"/>
      <c r="BK54" s="237"/>
      <c r="BL54" s="237"/>
      <c r="BM54" s="237"/>
      <c r="BN54" s="237"/>
      <c r="BO54" s="237"/>
      <c r="BP54" s="237"/>
      <c r="BQ54" s="237"/>
      <c r="BR54" s="237"/>
      <c r="BS54" s="237"/>
      <c r="BT54" s="237"/>
      <c r="BU54" s="237"/>
      <c r="BV54" s="237"/>
      <c r="BW54" s="237"/>
    </row>
    <row r="55" s="0" customFormat="1" ht="0" hidden="1" customHeight="1">
      <c r="B55" s="21"/>
      <c r="C55" s="181"/>
      <c r="D55" s="181"/>
      <c r="E55" s="181"/>
      <c r="F55" s="201"/>
      <c r="G55" s="181"/>
      <c r="H55" s="181"/>
      <c r="I55" s="181"/>
      <c r="J55" s="181"/>
      <c r="K55" s="181"/>
      <c r="L55" s="908"/>
      <c r="M55" s="908"/>
      <c r="N55" s="908"/>
      <c r="O55" s="908"/>
      <c r="P55" s="80"/>
      <c r="Q55" s="4"/>
      <c r="R55" s="182"/>
      <c r="S55" s="182"/>
      <c r="T55" s="182"/>
      <c r="U55" s="182"/>
      <c r="V55" s="182"/>
      <c r="W55" s="182"/>
      <c r="X55" s="182"/>
      <c r="Y55" s="182"/>
      <c r="Z55" s="182"/>
      <c r="AA55" s="182"/>
      <c r="AB55" s="182"/>
      <c r="AC55" s="182"/>
      <c r="AD55" s="182"/>
      <c r="AE55" s="182"/>
      <c r="AF55" s="182"/>
      <c r="AG55" s="182"/>
      <c r="AH55" s="182"/>
      <c r="AI55" s="182"/>
      <c r="AJ55" s="182"/>
      <c r="AK55" s="182"/>
      <c r="AL55" s="182"/>
      <c r="AM55" s="182"/>
      <c r="AN55" s="182"/>
      <c r="AO55" s="182"/>
      <c r="AP55" s="79"/>
      <c r="AQ55" s="79"/>
      <c r="AR55" s="79"/>
      <c r="AS55" s="237"/>
      <c r="AT55" s="237"/>
      <c r="AU55" s="237"/>
      <c r="AV55" s="237"/>
      <c r="AW55" s="237"/>
      <c r="AX55" s="237"/>
      <c r="AY55" s="237"/>
      <c r="AZ55" s="237"/>
      <c r="BA55" s="237"/>
      <c r="BB55" s="237"/>
      <c r="BC55" s="237"/>
      <c r="BD55" s="237"/>
      <c r="BE55" s="237"/>
      <c r="BF55" s="237"/>
      <c r="BG55" s="237"/>
      <c r="BH55" s="237"/>
      <c r="BI55" s="237"/>
      <c r="BJ55" s="237"/>
      <c r="BK55" s="237"/>
      <c r="BL55" s="237"/>
      <c r="BM55" s="237"/>
      <c r="BN55" s="237"/>
      <c r="BO55" s="237"/>
      <c r="BP55" s="237"/>
      <c r="BQ55" s="237"/>
      <c r="BR55" s="237"/>
      <c r="BS55" s="237"/>
      <c r="BT55" s="237"/>
      <c r="BU55" s="237"/>
      <c r="BV55" s="237"/>
      <c r="BW55" s="237"/>
    </row>
    <row r="56" s="0" customFormat="1" ht="0" hidden="1" customHeight="1">
      <c r="B56" s="21"/>
      <c r="C56" s="181"/>
      <c r="D56" s="181"/>
      <c r="E56" s="181"/>
      <c r="F56" s="201"/>
      <c r="G56" s="181"/>
      <c r="H56" s="181"/>
      <c r="I56" s="181"/>
      <c r="J56" s="181"/>
      <c r="K56" s="181"/>
      <c r="L56" s="908"/>
      <c r="M56" s="908"/>
      <c r="N56" s="908"/>
      <c r="O56" s="908"/>
      <c r="P56" s="80"/>
      <c r="Q56" s="4"/>
      <c r="R56" s="182"/>
      <c r="S56" s="182"/>
      <c r="T56" s="182"/>
      <c r="U56" s="182"/>
      <c r="V56" s="182"/>
      <c r="W56" s="182"/>
      <c r="X56" s="182"/>
      <c r="Y56" s="182"/>
      <c r="Z56" s="182"/>
      <c r="AA56" s="182"/>
      <c r="AB56" s="182"/>
      <c r="AC56" s="182"/>
      <c r="AD56" s="182"/>
      <c r="AE56" s="182"/>
      <c r="AF56" s="182"/>
      <c r="AG56" s="182"/>
      <c r="AH56" s="182"/>
      <c r="AI56" s="182"/>
      <c r="AJ56" s="182"/>
      <c r="AK56" s="182"/>
      <c r="AL56" s="182"/>
      <c r="AM56" s="182"/>
      <c r="AN56" s="182"/>
      <c r="AO56" s="182"/>
      <c r="AP56" s="79"/>
      <c r="AQ56" s="79"/>
      <c r="AR56" s="79"/>
      <c r="AS56" s="237"/>
      <c r="AT56" s="237"/>
      <c r="AU56" s="237"/>
      <c r="AV56" s="237"/>
      <c r="AW56" s="237"/>
      <c r="AX56" s="237"/>
      <c r="AY56" s="237"/>
      <c r="AZ56" s="237"/>
      <c r="BA56" s="237"/>
      <c r="BB56" s="237"/>
      <c r="BC56" s="237"/>
      <c r="BD56" s="237"/>
      <c r="BE56" s="237"/>
      <c r="BF56" s="237"/>
      <c r="BG56" s="237"/>
      <c r="BH56" s="237"/>
      <c r="BI56" s="237"/>
      <c r="BJ56" s="237"/>
      <c r="BK56" s="237"/>
      <c r="BL56" s="237"/>
      <c r="BM56" s="237"/>
      <c r="BN56" s="237"/>
      <c r="BO56" s="237"/>
      <c r="BP56" s="237"/>
      <c r="BQ56" s="237"/>
      <c r="BR56" s="237"/>
      <c r="BS56" s="237"/>
      <c r="BT56" s="237"/>
      <c r="BU56" s="237"/>
      <c r="BV56" s="237"/>
      <c r="BW56" s="237"/>
    </row>
    <row r="57" s="0" customFormat="1" ht="0" hidden="1" customHeight="1">
      <c r="B57" s="21"/>
      <c r="C57" s="181"/>
      <c r="D57" s="181"/>
      <c r="E57" s="181"/>
      <c r="F57" s="201"/>
      <c r="G57" s="181"/>
      <c r="H57" s="181"/>
      <c r="I57" s="181"/>
      <c r="J57" s="181"/>
      <c r="K57" s="181"/>
      <c r="L57" s="908"/>
      <c r="M57" s="908"/>
      <c r="N57" s="908"/>
      <c r="O57" s="908"/>
      <c r="P57" s="80"/>
      <c r="Q57" s="4"/>
      <c r="R57" s="182"/>
      <c r="S57" s="182"/>
      <c r="T57" s="182"/>
      <c r="U57" s="182"/>
      <c r="V57" s="182"/>
      <c r="W57" s="182"/>
      <c r="X57" s="182"/>
      <c r="Y57" s="182"/>
      <c r="Z57" s="182"/>
      <c r="AA57" s="182"/>
      <c r="AB57" s="182"/>
      <c r="AC57" s="182"/>
      <c r="AD57" s="182"/>
      <c r="AE57" s="182"/>
      <c r="AF57" s="182"/>
      <c r="AG57" s="182"/>
      <c r="AH57" s="182"/>
      <c r="AI57" s="182"/>
      <c r="AJ57" s="182"/>
      <c r="AK57" s="182"/>
      <c r="AL57" s="182"/>
      <c r="AM57" s="182"/>
      <c r="AN57" s="182"/>
      <c r="AO57" s="182"/>
      <c r="AP57" s="79"/>
      <c r="AQ57" s="79"/>
      <c r="AR57" s="79"/>
      <c r="AS57" s="237"/>
      <c r="AT57" s="237"/>
      <c r="AU57" s="237"/>
      <c r="AV57" s="237"/>
      <c r="AW57" s="237"/>
      <c r="AX57" s="237"/>
      <c r="AY57" s="237"/>
      <c r="AZ57" s="237"/>
      <c r="BA57" s="237"/>
      <c r="BB57" s="237"/>
      <c r="BC57" s="237"/>
      <c r="BD57" s="237"/>
      <c r="BE57" s="237"/>
      <c r="BF57" s="237"/>
      <c r="BG57" s="237"/>
      <c r="BH57" s="237"/>
      <c r="BI57" s="237"/>
      <c r="BJ57" s="237"/>
      <c r="BK57" s="237"/>
      <c r="BL57" s="237"/>
      <c r="BM57" s="237"/>
      <c r="BN57" s="237"/>
      <c r="BO57" s="237"/>
      <c r="BP57" s="237"/>
      <c r="BQ57" s="237"/>
      <c r="BR57" s="237"/>
      <c r="BS57" s="237"/>
      <c r="BT57" s="237"/>
      <c r="BU57" s="237"/>
      <c r="BV57" s="237"/>
      <c r="BW57" s="237"/>
    </row>
    <row r="58" s="0" customFormat="1" ht="0" hidden="1" customHeight="1">
      <c r="B58" s="21"/>
      <c r="C58" s="181"/>
      <c r="D58" s="181"/>
      <c r="E58" s="181"/>
      <c r="F58" s="201"/>
      <c r="G58" s="181"/>
      <c r="H58" s="181"/>
      <c r="I58" s="181"/>
      <c r="J58" s="181"/>
      <c r="K58" s="181"/>
      <c r="L58" s="908"/>
      <c r="M58" s="908"/>
      <c r="N58" s="908"/>
      <c r="O58" s="908"/>
      <c r="P58" s="80"/>
      <c r="Q58" s="4"/>
      <c r="R58" s="182"/>
      <c r="S58" s="182"/>
      <c r="T58" s="182"/>
      <c r="U58" s="182"/>
      <c r="V58" s="182"/>
      <c r="W58" s="182"/>
      <c r="X58" s="182"/>
      <c r="Y58" s="182"/>
      <c r="Z58" s="182"/>
      <c r="AA58" s="182"/>
      <c r="AB58" s="182"/>
      <c r="AC58" s="182"/>
      <c r="AD58" s="182"/>
      <c r="AE58" s="182"/>
      <c r="AF58" s="182"/>
      <c r="AG58" s="182"/>
      <c r="AH58" s="182"/>
      <c r="AI58" s="182"/>
      <c r="AJ58" s="182"/>
      <c r="AK58" s="182"/>
      <c r="AL58" s="182"/>
      <c r="AM58" s="182"/>
      <c r="AN58" s="182"/>
      <c r="AO58" s="182"/>
      <c r="AP58" s="79"/>
      <c r="AQ58" s="79"/>
      <c r="AR58" s="79"/>
      <c r="AS58" s="237"/>
      <c r="AT58" s="237"/>
      <c r="AU58" s="237"/>
      <c r="AV58" s="237"/>
      <c r="AW58" s="237"/>
      <c r="AX58" s="237"/>
      <c r="AY58" s="237"/>
      <c r="AZ58" s="237"/>
      <c r="BA58" s="237"/>
      <c r="BB58" s="237"/>
      <c r="BC58" s="237"/>
      <c r="BD58" s="237"/>
      <c r="BE58" s="237"/>
      <c r="BF58" s="237"/>
      <c r="BG58" s="237"/>
      <c r="BH58" s="237"/>
      <c r="BI58" s="237"/>
      <c r="BJ58" s="237"/>
      <c r="BK58" s="237"/>
      <c r="BL58" s="237"/>
      <c r="BM58" s="237"/>
      <c r="BN58" s="237"/>
      <c r="BO58" s="237"/>
      <c r="BP58" s="237"/>
      <c r="BQ58" s="237"/>
      <c r="BR58" s="237"/>
      <c r="BS58" s="237"/>
      <c r="BT58" s="237"/>
      <c r="BU58" s="237"/>
      <c r="BV58" s="237"/>
      <c r="BW58" s="237"/>
    </row>
    <row r="59" ht="0" hidden="1" customHeight="1">
      <c r="C59" s="181"/>
      <c r="D59" s="181"/>
      <c r="E59" s="181"/>
      <c r="F59" s="201"/>
      <c r="G59" s="181"/>
      <c r="H59" s="181"/>
      <c r="I59" s="181"/>
      <c r="J59" s="181"/>
      <c r="K59" s="181"/>
      <c r="L59" s="908"/>
      <c r="M59" s="908"/>
      <c r="N59" s="908"/>
      <c r="O59" s="908"/>
      <c r="P59" s="80"/>
      <c r="Q59" s="4"/>
      <c r="R59" s="182"/>
      <c r="S59" s="182"/>
      <c r="T59" s="182"/>
      <c r="U59" s="182"/>
      <c r="V59" s="182"/>
      <c r="W59" s="182"/>
      <c r="X59" s="182"/>
      <c r="Y59" s="182"/>
      <c r="Z59" s="182"/>
      <c r="AA59" s="182"/>
      <c r="AB59" s="182"/>
      <c r="AC59" s="182"/>
      <c r="AD59" s="182"/>
      <c r="AE59" s="182"/>
      <c r="AF59" s="182"/>
      <c r="AG59" s="182"/>
      <c r="AH59" s="182"/>
      <c r="AI59" s="182"/>
      <c r="AJ59" s="182"/>
      <c r="AK59" s="182"/>
      <c r="AL59" s="182"/>
      <c r="AM59" s="182"/>
      <c r="AN59" s="182"/>
      <c r="AO59" s="182"/>
      <c r="AP59" s="4"/>
      <c r="AQ59" s="79"/>
      <c r="AR59" s="79"/>
    </row>
    <row r="60" ht="0" hidden="1" customHeight="1">
      <c r="C60" s="181"/>
      <c r="D60" s="181"/>
      <c r="E60" s="181"/>
      <c r="F60" s="201"/>
      <c r="G60" s="181"/>
      <c r="H60" s="181"/>
      <c r="I60" s="181"/>
      <c r="J60" s="181"/>
      <c r="K60" s="181"/>
      <c r="L60" s="908"/>
      <c r="M60" s="908"/>
      <c r="N60" s="908"/>
      <c r="O60" s="908"/>
      <c r="P60" s="80"/>
      <c r="Q60" s="4"/>
      <c r="R60" s="182"/>
      <c r="S60" s="182"/>
      <c r="T60" s="182"/>
      <c r="U60" s="182"/>
      <c r="V60" s="182"/>
      <c r="W60" s="182"/>
      <c r="X60" s="182"/>
      <c r="Y60" s="182"/>
      <c r="Z60" s="182"/>
      <c r="AA60" s="182"/>
      <c r="AB60" s="182"/>
      <c r="AC60" s="182"/>
      <c r="AD60" s="182"/>
      <c r="AE60" s="182"/>
      <c r="AF60" s="182"/>
      <c r="AG60" s="182"/>
      <c r="AH60" s="182"/>
      <c r="AI60" s="182"/>
      <c r="AJ60" s="182"/>
      <c r="AK60" s="182"/>
      <c r="AL60" s="182"/>
      <c r="AM60" s="182"/>
      <c r="AN60" s="182"/>
      <c r="AO60" s="182"/>
      <c r="AP60" s="4"/>
      <c r="AQ60" s="79"/>
      <c r="AR60" s="79"/>
    </row>
    <row r="61" ht="0" hidden="1" customHeight="1">
      <c r="C61" s="181"/>
      <c r="D61" s="181"/>
      <c r="E61" s="181"/>
      <c r="F61" s="201"/>
      <c r="G61" s="181"/>
      <c r="H61" s="181"/>
      <c r="I61" s="181"/>
      <c r="J61" s="181"/>
      <c r="K61" s="181"/>
      <c r="L61" s="908"/>
      <c r="M61" s="908"/>
      <c r="N61" s="908"/>
      <c r="O61" s="908"/>
      <c r="P61" s="80"/>
      <c r="Q61" s="4"/>
      <c r="R61" s="182"/>
      <c r="S61" s="182"/>
      <c r="T61" s="182"/>
      <c r="U61" s="182"/>
      <c r="V61" s="182"/>
      <c r="W61" s="182"/>
      <c r="X61" s="182"/>
      <c r="Y61" s="182"/>
      <c r="Z61" s="182"/>
      <c r="AA61" s="182"/>
      <c r="AB61" s="182"/>
      <c r="AC61" s="182"/>
      <c r="AD61" s="182"/>
      <c r="AE61" s="182"/>
      <c r="AF61" s="182"/>
      <c r="AG61" s="182"/>
      <c r="AH61" s="182"/>
      <c r="AI61" s="182"/>
      <c r="AJ61" s="182"/>
      <c r="AK61" s="182"/>
      <c r="AL61" s="182"/>
      <c r="AM61" s="182"/>
      <c r="AN61" s="182"/>
      <c r="AO61" s="182"/>
      <c r="AP61" s="4"/>
      <c r="AQ61" s="79"/>
      <c r="AR61" s="79"/>
    </row>
    <row r="62" ht="0" hidden="1" customHeight="1">
      <c r="C62" s="181"/>
      <c r="D62" s="181"/>
      <c r="E62" s="181"/>
      <c r="F62" s="201"/>
      <c r="G62" s="181"/>
      <c r="H62" s="181"/>
      <c r="I62" s="181"/>
      <c r="J62" s="181"/>
      <c r="K62" s="181"/>
      <c r="L62" s="908"/>
      <c r="M62" s="908"/>
      <c r="N62" s="908"/>
      <c r="O62" s="908"/>
      <c r="P62" s="80"/>
      <c r="Q62" s="4"/>
      <c r="R62" s="182"/>
      <c r="S62" s="182"/>
      <c r="T62" s="182"/>
      <c r="U62" s="182"/>
      <c r="V62" s="182"/>
      <c r="W62" s="182"/>
      <c r="X62" s="182"/>
      <c r="Y62" s="182"/>
      <c r="Z62" s="182"/>
      <c r="AA62" s="182"/>
      <c r="AB62" s="182"/>
      <c r="AC62" s="182"/>
      <c r="AD62" s="182"/>
      <c r="AE62" s="182"/>
      <c r="AF62" s="182"/>
      <c r="AG62" s="182"/>
      <c r="AH62" s="182"/>
      <c r="AI62" s="182"/>
      <c r="AJ62" s="182"/>
      <c r="AK62" s="182"/>
      <c r="AL62" s="182"/>
      <c r="AM62" s="182"/>
      <c r="AN62" s="182"/>
      <c r="AO62" s="182"/>
      <c r="AP62" s="4"/>
      <c r="AQ62" s="79"/>
      <c r="AR62" s="79"/>
    </row>
    <row r="63" ht="0" hidden="1" customHeight="1">
      <c r="C63" s="181"/>
      <c r="D63" s="181"/>
      <c r="E63" s="181"/>
      <c r="F63" s="201"/>
      <c r="G63" s="181"/>
      <c r="H63" s="181"/>
      <c r="I63" s="181"/>
      <c r="J63" s="181"/>
      <c r="K63" s="181"/>
      <c r="L63" s="908"/>
      <c r="M63" s="908"/>
      <c r="N63" s="908"/>
      <c r="O63" s="908"/>
      <c r="P63" s="80"/>
      <c r="Q63" s="4"/>
      <c r="R63" s="182"/>
      <c r="S63" s="182"/>
      <c r="T63" s="182"/>
      <c r="U63" s="182"/>
      <c r="V63" s="182"/>
      <c r="W63" s="182"/>
      <c r="X63" s="182"/>
      <c r="Y63" s="182"/>
      <c r="Z63" s="182"/>
      <c r="AA63" s="182"/>
      <c r="AB63" s="182"/>
      <c r="AC63" s="182"/>
      <c r="AD63" s="182"/>
      <c r="AE63" s="182"/>
      <c r="AF63" s="182"/>
      <c r="AG63" s="182"/>
      <c r="AH63" s="182"/>
      <c r="AI63" s="182"/>
      <c r="AJ63" s="182"/>
      <c r="AK63" s="182"/>
      <c r="AL63" s="182"/>
      <c r="AM63" s="182"/>
      <c r="AN63" s="182"/>
      <c r="AO63" s="182"/>
      <c r="AP63" s="4"/>
      <c r="AQ63" s="79"/>
      <c r="AR63" s="79"/>
    </row>
    <row r="64" ht="0" hidden="1" customHeight="1">
      <c r="C64" s="181"/>
      <c r="D64" s="181"/>
      <c r="E64" s="181"/>
      <c r="F64" s="201"/>
      <c r="G64" s="181"/>
      <c r="H64" s="181"/>
      <c r="I64" s="181"/>
      <c r="J64" s="181"/>
      <c r="K64" s="181"/>
      <c r="L64" s="908"/>
      <c r="M64" s="908"/>
      <c r="N64" s="908"/>
      <c r="O64" s="908"/>
      <c r="P64" s="80"/>
      <c r="Q64" s="4"/>
      <c r="R64" s="182"/>
      <c r="S64" s="182"/>
      <c r="T64" s="182"/>
      <c r="U64" s="182"/>
      <c r="V64" s="182"/>
      <c r="W64" s="182"/>
      <c r="X64" s="182"/>
      <c r="Y64" s="182"/>
      <c r="Z64" s="182"/>
      <c r="AA64" s="182"/>
      <c r="AB64" s="182"/>
      <c r="AC64" s="182"/>
      <c r="AD64" s="182"/>
      <c r="AE64" s="182"/>
      <c r="AF64" s="182"/>
      <c r="AG64" s="182"/>
      <c r="AH64" s="182"/>
      <c r="AI64" s="182"/>
      <c r="AJ64" s="182"/>
      <c r="AK64" s="182"/>
      <c r="AL64" s="182"/>
      <c r="AM64" s="182"/>
      <c r="AN64" s="182"/>
      <c r="AO64" s="182"/>
      <c r="AP64" s="4"/>
      <c r="AQ64" s="79"/>
      <c r="AR64" s="79"/>
    </row>
    <row r="65" ht="0" hidden="1" customHeight="1">
      <c r="C65" s="181"/>
      <c r="D65" s="181"/>
      <c r="E65" s="181"/>
      <c r="F65" s="201"/>
      <c r="G65" s="181"/>
      <c r="H65" s="181"/>
      <c r="I65" s="181"/>
      <c r="J65" s="181"/>
      <c r="K65" s="181"/>
      <c r="L65" s="908"/>
      <c r="M65" s="908"/>
      <c r="N65" s="908"/>
      <c r="O65" s="908"/>
      <c r="P65" s="80"/>
      <c r="Q65" s="4"/>
      <c r="R65" s="182"/>
      <c r="S65" s="182"/>
      <c r="T65" s="182"/>
      <c r="U65" s="182"/>
      <c r="V65" s="182"/>
      <c r="W65" s="182"/>
      <c r="X65" s="182"/>
      <c r="Y65" s="182"/>
      <c r="Z65" s="182"/>
      <c r="AA65" s="182"/>
      <c r="AB65" s="182"/>
      <c r="AC65" s="182"/>
      <c r="AD65" s="182"/>
      <c r="AE65" s="182"/>
      <c r="AF65" s="182"/>
      <c r="AG65" s="182"/>
      <c r="AH65" s="182"/>
      <c r="AI65" s="182"/>
      <c r="AJ65" s="182"/>
      <c r="AK65" s="182"/>
      <c r="AL65" s="182"/>
      <c r="AM65" s="182"/>
      <c r="AN65" s="182"/>
      <c r="AO65" s="182"/>
      <c r="AP65" s="4"/>
      <c r="AQ65" s="79"/>
      <c r="AR65" s="79"/>
    </row>
    <row r="66" ht="0" hidden="1" customHeight="1">
      <c r="C66" s="181"/>
      <c r="D66" s="181"/>
      <c r="E66" s="181"/>
      <c r="F66" s="201"/>
      <c r="G66" s="181"/>
      <c r="H66" s="181"/>
      <c r="I66" s="181"/>
      <c r="J66" s="181"/>
      <c r="K66" s="181"/>
      <c r="L66" s="908"/>
      <c r="M66" s="908"/>
      <c r="N66" s="908"/>
      <c r="O66" s="908"/>
      <c r="P66" s="80"/>
      <c r="Q66" s="4"/>
      <c r="R66" s="182"/>
      <c r="S66" s="182"/>
      <c r="T66" s="182"/>
      <c r="U66" s="182"/>
      <c r="V66" s="182"/>
      <c r="W66" s="182"/>
      <c r="X66" s="182"/>
      <c r="Y66" s="182"/>
      <c r="Z66" s="182"/>
      <c r="AA66" s="182"/>
      <c r="AB66" s="182"/>
      <c r="AC66" s="182"/>
      <c r="AD66" s="182"/>
      <c r="AE66" s="182"/>
      <c r="AF66" s="182"/>
      <c r="AG66" s="182"/>
      <c r="AH66" s="182"/>
      <c r="AI66" s="182"/>
      <c r="AJ66" s="182"/>
      <c r="AK66" s="182"/>
      <c r="AL66" s="182"/>
      <c r="AM66" s="182"/>
      <c r="AN66" s="182"/>
      <c r="AO66" s="182"/>
      <c r="AP66" s="4"/>
      <c r="AQ66" s="79"/>
      <c r="AR66" s="79"/>
    </row>
    <row r="67" ht="0" hidden="1" customHeight="1">
      <c r="C67" s="181"/>
      <c r="D67" s="181"/>
      <c r="E67" s="181"/>
      <c r="F67" s="201"/>
      <c r="G67" s="181"/>
      <c r="H67" s="181"/>
      <c r="I67" s="181"/>
      <c r="J67" s="181"/>
      <c r="K67" s="181"/>
      <c r="L67" s="908"/>
      <c r="M67" s="908"/>
      <c r="N67" s="908"/>
      <c r="O67" s="908"/>
      <c r="P67" s="80"/>
      <c r="Q67" s="4"/>
      <c r="R67" s="182"/>
      <c r="S67" s="182"/>
      <c r="T67" s="182"/>
      <c r="U67" s="182"/>
      <c r="V67" s="182"/>
      <c r="W67" s="182"/>
      <c r="X67" s="182"/>
      <c r="Y67" s="182"/>
      <c r="Z67" s="182"/>
      <c r="AA67" s="182"/>
      <c r="AB67" s="182"/>
      <c r="AC67" s="182"/>
      <c r="AD67" s="182"/>
      <c r="AE67" s="182"/>
      <c r="AF67" s="182"/>
      <c r="AG67" s="182"/>
      <c r="AH67" s="182"/>
      <c r="AI67" s="182"/>
      <c r="AJ67" s="182"/>
      <c r="AK67" s="182"/>
      <c r="AL67" s="182"/>
      <c r="AM67" s="182"/>
      <c r="AN67" s="182"/>
      <c r="AO67" s="182"/>
      <c r="AP67" s="4"/>
      <c r="AQ67" s="79"/>
      <c r="AR67" s="79"/>
    </row>
    <row r="68" ht="0" hidden="1" customHeight="1">
      <c r="C68" s="181"/>
      <c r="D68" s="181"/>
      <c r="E68" s="181"/>
      <c r="F68" s="201"/>
      <c r="G68" s="181"/>
      <c r="H68" s="181"/>
      <c r="I68" s="181"/>
      <c r="J68" s="181"/>
      <c r="K68" s="181"/>
      <c r="L68" s="908"/>
      <c r="M68" s="908"/>
      <c r="N68" s="908"/>
      <c r="O68" s="908"/>
      <c r="P68" s="80"/>
      <c r="Q68" s="4"/>
      <c r="R68" s="182"/>
      <c r="S68" s="182"/>
      <c r="T68" s="182"/>
      <c r="U68" s="182"/>
      <c r="V68" s="182"/>
      <c r="W68" s="182"/>
      <c r="X68" s="182"/>
      <c r="Y68" s="182"/>
      <c r="Z68" s="182"/>
      <c r="AA68" s="182"/>
      <c r="AB68" s="182"/>
      <c r="AC68" s="182"/>
      <c r="AD68" s="182"/>
      <c r="AE68" s="182"/>
      <c r="AF68" s="182"/>
      <c r="AG68" s="182"/>
      <c r="AH68" s="182"/>
      <c r="AI68" s="182"/>
      <c r="AJ68" s="182"/>
      <c r="AK68" s="182"/>
      <c r="AL68" s="182"/>
      <c r="AM68" s="182"/>
      <c r="AN68" s="182"/>
      <c r="AO68" s="182"/>
      <c r="AP68" s="4"/>
      <c r="AQ68" s="79"/>
      <c r="AR68" s="79"/>
    </row>
    <row r="69" ht="0" hidden="1" customHeight="1">
      <c r="C69" s="181"/>
      <c r="D69" s="181"/>
      <c r="E69" s="181"/>
      <c r="F69" s="201"/>
      <c r="G69" s="181"/>
      <c r="H69" s="181"/>
      <c r="I69" s="181"/>
      <c r="J69" s="181"/>
      <c r="K69" s="181"/>
      <c r="L69" s="908"/>
      <c r="M69" s="908"/>
      <c r="N69" s="908"/>
      <c r="O69" s="908"/>
      <c r="P69" s="80"/>
      <c r="Q69" s="4"/>
      <c r="R69" s="182"/>
      <c r="S69" s="182"/>
      <c r="T69" s="182"/>
      <c r="U69" s="182"/>
      <c r="V69" s="182"/>
      <c r="W69" s="182"/>
      <c r="X69" s="182"/>
      <c r="Y69" s="182"/>
      <c r="Z69" s="182"/>
      <c r="AA69" s="182"/>
      <c r="AB69" s="182"/>
      <c r="AC69" s="182"/>
      <c r="AD69" s="182"/>
      <c r="AE69" s="182"/>
      <c r="AF69" s="182"/>
      <c r="AG69" s="182"/>
      <c r="AH69" s="182"/>
      <c r="AI69" s="182"/>
      <c r="AJ69" s="182"/>
      <c r="AK69" s="182"/>
      <c r="AL69" s="182"/>
      <c r="AM69" s="182"/>
      <c r="AN69" s="182"/>
      <c r="AO69" s="182"/>
      <c r="AP69" s="4"/>
      <c r="AQ69" s="79"/>
      <c r="AR69" s="79"/>
    </row>
    <row r="70" ht="0" hidden="1" customHeight="1">
      <c r="C70" s="181"/>
      <c r="D70" s="181"/>
      <c r="E70" s="181"/>
      <c r="F70" s="201"/>
      <c r="G70" s="181"/>
      <c r="H70" s="181"/>
      <c r="I70" s="181"/>
      <c r="J70" s="181"/>
      <c r="K70" s="181"/>
      <c r="L70" s="908"/>
      <c r="M70" s="908"/>
      <c r="N70" s="908"/>
      <c r="O70" s="908"/>
      <c r="P70" s="80"/>
      <c r="Q70" s="4"/>
      <c r="R70" s="182"/>
      <c r="S70" s="182"/>
      <c r="T70" s="182"/>
      <c r="U70" s="182"/>
      <c r="V70" s="182"/>
      <c r="W70" s="182"/>
      <c r="X70" s="182"/>
      <c r="Y70" s="182"/>
      <c r="Z70" s="182"/>
      <c r="AA70" s="182"/>
      <c r="AB70" s="182"/>
      <c r="AC70" s="182"/>
      <c r="AD70" s="182"/>
      <c r="AE70" s="182"/>
      <c r="AF70" s="182"/>
      <c r="AG70" s="182"/>
      <c r="AH70" s="182"/>
      <c r="AI70" s="182"/>
      <c r="AJ70" s="182"/>
      <c r="AK70" s="182"/>
      <c r="AL70" s="182"/>
      <c r="AM70" s="182"/>
      <c r="AN70" s="182"/>
      <c r="AO70" s="182"/>
      <c r="AP70" s="4"/>
      <c r="AQ70" s="79"/>
      <c r="AR70" s="79"/>
    </row>
    <row r="71" ht="0" hidden="1" customHeight="1">
      <c r="C71" s="181"/>
      <c r="D71" s="181"/>
      <c r="E71" s="181"/>
      <c r="F71" s="201"/>
      <c r="G71" s="181"/>
      <c r="H71" s="181"/>
      <c r="I71" s="181"/>
      <c r="J71" s="181"/>
      <c r="K71" s="181"/>
      <c r="L71" s="908"/>
      <c r="M71" s="908"/>
      <c r="N71" s="908"/>
      <c r="O71" s="908"/>
      <c r="P71" s="80"/>
      <c r="Q71" s="4"/>
      <c r="R71" s="182"/>
      <c r="S71" s="182"/>
      <c r="T71" s="182"/>
      <c r="U71" s="182"/>
      <c r="V71" s="182"/>
      <c r="W71" s="182"/>
      <c r="X71" s="182"/>
      <c r="Y71" s="182"/>
      <c r="Z71" s="182"/>
      <c r="AA71" s="182"/>
      <c r="AB71" s="182"/>
      <c r="AC71" s="182"/>
      <c r="AD71" s="182"/>
      <c r="AE71" s="182"/>
      <c r="AF71" s="182"/>
      <c r="AG71" s="182"/>
      <c r="AH71" s="182"/>
      <c r="AI71" s="182"/>
      <c r="AJ71" s="182"/>
      <c r="AK71" s="182"/>
      <c r="AL71" s="182"/>
      <c r="AM71" s="182"/>
      <c r="AN71" s="182"/>
      <c r="AO71" s="182"/>
      <c r="AP71" s="4"/>
      <c r="AQ71" s="79"/>
      <c r="AR71" s="79"/>
    </row>
    <row r="72" ht="0" hidden="1" customHeight="1">
      <c r="C72" s="181"/>
      <c r="D72" s="181"/>
      <c r="E72" s="181"/>
      <c r="F72" s="201"/>
      <c r="G72" s="181"/>
      <c r="H72" s="181"/>
      <c r="I72" s="181"/>
      <c r="J72" s="181"/>
      <c r="K72" s="181"/>
      <c r="L72" s="908"/>
      <c r="M72" s="908"/>
      <c r="N72" s="908"/>
      <c r="O72" s="908"/>
      <c r="P72" s="80"/>
      <c r="Q72" s="4"/>
      <c r="R72" s="182"/>
      <c r="S72" s="182"/>
      <c r="T72" s="182"/>
      <c r="U72" s="182"/>
      <c r="V72" s="182"/>
      <c r="W72" s="182"/>
      <c r="X72" s="182"/>
      <c r="Y72" s="182"/>
      <c r="Z72" s="182"/>
      <c r="AA72" s="182"/>
      <c r="AB72" s="182"/>
      <c r="AC72" s="182"/>
      <c r="AD72" s="182"/>
      <c r="AE72" s="182"/>
      <c r="AF72" s="182"/>
      <c r="AG72" s="182"/>
      <c r="AH72" s="182"/>
      <c r="AI72" s="182"/>
      <c r="AJ72" s="182"/>
      <c r="AK72" s="182"/>
      <c r="AL72" s="182"/>
      <c r="AM72" s="182"/>
      <c r="AN72" s="182"/>
      <c r="AO72" s="182"/>
      <c r="AP72" s="4"/>
      <c r="AQ72" s="79"/>
      <c r="AR72" s="79"/>
    </row>
    <row r="73" ht="0" hidden="1" customHeight="1">
      <c r="C73" s="181"/>
      <c r="D73" s="181"/>
      <c r="E73" s="181"/>
      <c r="F73" s="201"/>
      <c r="G73" s="181"/>
      <c r="H73" s="181"/>
      <c r="I73" s="181"/>
      <c r="J73" s="181"/>
      <c r="K73" s="181"/>
      <c r="L73" s="908"/>
      <c r="M73" s="908"/>
      <c r="N73" s="908"/>
      <c r="O73" s="908"/>
      <c r="P73" s="80"/>
      <c r="Q73" s="4"/>
      <c r="R73" s="182"/>
      <c r="S73" s="182"/>
      <c r="T73" s="182"/>
      <c r="U73" s="182"/>
      <c r="V73" s="182"/>
      <c r="W73" s="182"/>
      <c r="X73" s="182"/>
      <c r="Y73" s="182"/>
      <c r="Z73" s="182"/>
      <c r="AA73" s="182"/>
      <c r="AB73" s="182"/>
      <c r="AC73" s="182"/>
      <c r="AD73" s="182"/>
      <c r="AE73" s="182"/>
      <c r="AF73" s="182"/>
      <c r="AG73" s="182"/>
      <c r="AH73" s="182"/>
      <c r="AI73" s="182"/>
      <c r="AJ73" s="182"/>
      <c r="AK73" s="182"/>
      <c r="AL73" s="182"/>
      <c r="AM73" s="182"/>
      <c r="AN73" s="182"/>
      <c r="AO73" s="182"/>
      <c r="AP73" s="4"/>
      <c r="AQ73" s="79"/>
      <c r="AR73" s="79"/>
    </row>
    <row r="74" ht="0" hidden="1" customHeight="1">
      <c r="C74" s="181"/>
      <c r="D74" s="181"/>
      <c r="E74" s="181"/>
      <c r="F74" s="201"/>
      <c r="G74" s="181"/>
      <c r="H74" s="181"/>
      <c r="I74" s="181"/>
      <c r="J74" s="181"/>
      <c r="K74" s="181"/>
      <c r="L74" s="908"/>
      <c r="M74" s="908"/>
      <c r="N74" s="908"/>
      <c r="O74" s="908"/>
      <c r="P74" s="80"/>
      <c r="Q74" s="4"/>
      <c r="R74" s="182"/>
      <c r="S74" s="182"/>
      <c r="T74" s="182"/>
      <c r="U74" s="182"/>
      <c r="V74" s="182"/>
      <c r="W74" s="182"/>
      <c r="X74" s="182"/>
      <c r="Y74" s="182"/>
      <c r="Z74" s="182"/>
      <c r="AA74" s="182"/>
      <c r="AB74" s="182"/>
      <c r="AC74" s="182"/>
      <c r="AD74" s="182"/>
      <c r="AE74" s="182"/>
      <c r="AF74" s="182"/>
      <c r="AG74" s="182"/>
      <c r="AH74" s="182"/>
      <c r="AI74" s="182"/>
      <c r="AJ74" s="182"/>
      <c r="AK74" s="182"/>
      <c r="AL74" s="182"/>
      <c r="AM74" s="182"/>
      <c r="AN74" s="182"/>
      <c r="AO74" s="182"/>
      <c r="AP74" s="4"/>
      <c r="AQ74" s="79"/>
      <c r="AR74" s="79"/>
    </row>
    <row r="75" ht="0" hidden="1" customHeight="1">
      <c r="C75" s="181"/>
      <c r="D75" s="181"/>
      <c r="E75" s="181"/>
      <c r="F75" s="201"/>
      <c r="G75" s="181"/>
      <c r="H75" s="181"/>
      <c r="I75" s="181"/>
      <c r="J75" s="181"/>
      <c r="K75" s="181"/>
      <c r="L75" s="908"/>
      <c r="M75" s="908"/>
      <c r="N75" s="908"/>
      <c r="O75" s="908"/>
      <c r="P75" s="80"/>
      <c r="Q75" s="4"/>
      <c r="R75" s="182"/>
      <c r="S75" s="182"/>
      <c r="T75" s="182"/>
      <c r="U75" s="182"/>
      <c r="V75" s="182"/>
      <c r="W75" s="182"/>
      <c r="X75" s="182"/>
      <c r="Y75" s="182"/>
      <c r="Z75" s="182"/>
      <c r="AA75" s="182"/>
      <c r="AB75" s="182"/>
      <c r="AC75" s="182"/>
      <c r="AD75" s="182"/>
      <c r="AE75" s="182"/>
      <c r="AF75" s="182"/>
      <c r="AG75" s="182"/>
      <c r="AH75" s="182"/>
      <c r="AI75" s="182"/>
      <c r="AJ75" s="182"/>
      <c r="AK75" s="182"/>
      <c r="AL75" s="182"/>
      <c r="AM75" s="182"/>
      <c r="AN75" s="182"/>
      <c r="AO75" s="182"/>
      <c r="AP75" s="4"/>
      <c r="AQ75" s="79"/>
      <c r="AR75" s="79"/>
    </row>
    <row r="76" ht="0" hidden="1" customHeight="1">
      <c r="C76" s="181"/>
      <c r="D76" s="181"/>
      <c r="E76" s="181"/>
      <c r="F76" s="201"/>
      <c r="G76" s="181"/>
      <c r="H76" s="181"/>
      <c r="I76" s="181"/>
      <c r="J76" s="181"/>
      <c r="K76" s="181"/>
      <c r="L76" s="908"/>
      <c r="M76" s="908"/>
      <c r="N76" s="908"/>
      <c r="O76" s="908"/>
      <c r="P76" s="80"/>
      <c r="Q76" s="4"/>
      <c r="R76" s="182"/>
      <c r="S76" s="182"/>
      <c r="T76" s="182"/>
      <c r="U76" s="182"/>
      <c r="V76" s="182"/>
      <c r="W76" s="182"/>
      <c r="X76" s="182"/>
      <c r="Y76" s="182"/>
      <c r="Z76" s="182"/>
      <c r="AA76" s="182"/>
      <c r="AB76" s="182"/>
      <c r="AC76" s="182"/>
      <c r="AD76" s="182"/>
      <c r="AE76" s="182"/>
      <c r="AF76" s="182"/>
      <c r="AG76" s="182"/>
      <c r="AH76" s="182"/>
      <c r="AI76" s="182"/>
      <c r="AJ76" s="182"/>
      <c r="AK76" s="182"/>
      <c r="AL76" s="182"/>
      <c r="AM76" s="182"/>
      <c r="AN76" s="182"/>
      <c r="AO76" s="182"/>
      <c r="AP76" s="4"/>
      <c r="AQ76" s="79"/>
      <c r="AR76" s="79"/>
    </row>
    <row r="77" ht="0" hidden="1" customHeight="1">
      <c r="C77" s="181"/>
      <c r="D77" s="181"/>
      <c r="E77" s="181"/>
      <c r="F77" s="201"/>
      <c r="G77" s="181"/>
      <c r="H77" s="181"/>
      <c r="I77" s="181"/>
      <c r="J77" s="181"/>
      <c r="K77" s="181"/>
      <c r="L77" s="908"/>
      <c r="M77" s="908"/>
      <c r="N77" s="908"/>
      <c r="O77" s="908"/>
      <c r="P77" s="80"/>
      <c r="Q77" s="4"/>
      <c r="R77" s="182"/>
      <c r="S77" s="182"/>
      <c r="T77" s="182"/>
      <c r="U77" s="182"/>
      <c r="V77" s="182"/>
      <c r="W77" s="182"/>
      <c r="X77" s="182"/>
      <c r="Y77" s="182"/>
      <c r="Z77" s="182"/>
      <c r="AA77" s="182"/>
      <c r="AB77" s="182"/>
      <c r="AC77" s="182"/>
      <c r="AD77" s="182"/>
      <c r="AE77" s="182"/>
      <c r="AF77" s="182"/>
      <c r="AG77" s="182"/>
      <c r="AH77" s="182"/>
      <c r="AI77" s="182"/>
      <c r="AJ77" s="182"/>
      <c r="AK77" s="182"/>
      <c r="AL77" s="182"/>
      <c r="AM77" s="182"/>
      <c r="AN77" s="182"/>
      <c r="AO77" s="182"/>
      <c r="AP77" s="4"/>
      <c r="AQ77" s="79"/>
      <c r="AR77" s="79"/>
    </row>
    <row r="78" ht="0" hidden="1" customHeight="1">
      <c r="C78" s="181"/>
      <c r="D78" s="181"/>
      <c r="E78" s="181"/>
      <c r="F78" s="201"/>
      <c r="G78" s="181"/>
      <c r="H78" s="181"/>
      <c r="I78" s="181"/>
      <c r="J78" s="181"/>
      <c r="K78" s="181"/>
      <c r="L78" s="908"/>
      <c r="M78" s="908"/>
      <c r="N78" s="908"/>
      <c r="O78" s="908"/>
      <c r="P78" s="80"/>
      <c r="Q78" s="4"/>
      <c r="R78" s="182"/>
      <c r="S78" s="182"/>
      <c r="T78" s="182"/>
      <c r="U78" s="182"/>
      <c r="V78" s="182"/>
      <c r="W78" s="182"/>
      <c r="X78" s="182"/>
      <c r="Y78" s="182"/>
      <c r="Z78" s="182"/>
      <c r="AA78" s="182"/>
      <c r="AB78" s="182"/>
      <c r="AC78" s="182"/>
      <c r="AD78" s="182"/>
      <c r="AE78" s="182"/>
      <c r="AF78" s="182"/>
      <c r="AG78" s="182"/>
      <c r="AH78" s="182"/>
      <c r="AI78" s="182"/>
      <c r="AJ78" s="182"/>
      <c r="AK78" s="182"/>
      <c r="AL78" s="182"/>
      <c r="AM78" s="182"/>
      <c r="AN78" s="182"/>
      <c r="AO78" s="182"/>
      <c r="AP78" s="4"/>
      <c r="AQ78" s="79"/>
      <c r="AR78" s="79"/>
    </row>
    <row r="79" ht="0" hidden="1" customHeight="1">
      <c r="C79" s="181"/>
      <c r="D79" s="181"/>
      <c r="E79" s="181"/>
      <c r="F79" s="201"/>
      <c r="G79" s="181"/>
      <c r="H79" s="181"/>
      <c r="I79" s="181"/>
      <c r="J79" s="181"/>
      <c r="K79" s="181"/>
      <c r="L79" s="908"/>
      <c r="M79" s="908"/>
      <c r="N79" s="908"/>
      <c r="O79" s="908"/>
      <c r="P79" s="80"/>
      <c r="Q79" s="4"/>
      <c r="R79" s="182"/>
      <c r="S79" s="182"/>
      <c r="T79" s="182"/>
      <c r="U79" s="182"/>
      <c r="V79" s="182"/>
      <c r="W79" s="182"/>
      <c r="X79" s="182"/>
      <c r="Y79" s="182"/>
      <c r="Z79" s="182"/>
      <c r="AA79" s="182"/>
      <c r="AB79" s="182"/>
      <c r="AC79" s="182"/>
      <c r="AD79" s="182"/>
      <c r="AE79" s="182"/>
      <c r="AF79" s="182"/>
      <c r="AG79" s="182"/>
      <c r="AH79" s="182"/>
      <c r="AI79" s="182"/>
      <c r="AJ79" s="182"/>
      <c r="AK79" s="182"/>
      <c r="AL79" s="182"/>
      <c r="AM79" s="182"/>
      <c r="AN79" s="182"/>
      <c r="AO79" s="182"/>
      <c r="AP79" s="4"/>
      <c r="AQ79" s="79"/>
      <c r="AR79" s="79"/>
    </row>
    <row r="80" ht="0" hidden="1" customHeight="1">
      <c r="C80" s="181"/>
      <c r="D80" s="181"/>
      <c r="E80" s="181"/>
      <c r="F80" s="201"/>
      <c r="G80" s="181"/>
      <c r="H80" s="181"/>
      <c r="I80" s="181"/>
      <c r="J80" s="181"/>
      <c r="K80" s="181"/>
      <c r="L80" s="908"/>
      <c r="M80" s="908"/>
      <c r="N80" s="908"/>
      <c r="O80" s="908"/>
      <c r="P80" s="80"/>
      <c r="Q80" s="4"/>
      <c r="R80" s="182"/>
      <c r="S80" s="182"/>
      <c r="T80" s="182"/>
      <c r="U80" s="182"/>
      <c r="V80" s="182"/>
      <c r="W80" s="182"/>
      <c r="X80" s="182"/>
      <c r="Y80" s="182"/>
      <c r="Z80" s="182"/>
      <c r="AA80" s="182"/>
      <c r="AB80" s="182"/>
      <c r="AC80" s="182"/>
      <c r="AD80" s="182"/>
      <c r="AE80" s="182"/>
      <c r="AF80" s="182"/>
      <c r="AG80" s="182"/>
      <c r="AH80" s="182"/>
      <c r="AI80" s="182"/>
      <c r="AJ80" s="182"/>
      <c r="AK80" s="182"/>
      <c r="AL80" s="182"/>
      <c r="AM80" s="182"/>
      <c r="AN80" s="182"/>
      <c r="AO80" s="182"/>
      <c r="AP80" s="4"/>
      <c r="AQ80" s="79"/>
      <c r="AR80" s="79"/>
    </row>
    <row r="81" ht="0" hidden="1" customHeight="1">
      <c r="C81" s="181"/>
      <c r="D81" s="181"/>
      <c r="E81" s="181"/>
      <c r="F81" s="201"/>
      <c r="G81" s="181"/>
      <c r="H81" s="181"/>
      <c r="I81" s="181"/>
      <c r="J81" s="181"/>
      <c r="K81" s="181"/>
      <c r="L81" s="908"/>
      <c r="M81" s="908"/>
      <c r="N81" s="908"/>
      <c r="O81" s="908"/>
      <c r="P81" s="80"/>
      <c r="Q81" s="4"/>
      <c r="R81" s="182"/>
      <c r="S81" s="182"/>
      <c r="T81" s="182"/>
      <c r="U81" s="182"/>
      <c r="V81" s="182"/>
      <c r="W81" s="182"/>
      <c r="X81" s="182"/>
      <c r="Y81" s="182"/>
      <c r="Z81" s="182"/>
      <c r="AA81" s="182"/>
      <c r="AB81" s="182"/>
      <c r="AC81" s="182"/>
      <c r="AD81" s="182"/>
      <c r="AE81" s="182"/>
      <c r="AF81" s="182"/>
      <c r="AG81" s="182"/>
      <c r="AH81" s="182"/>
      <c r="AI81" s="182"/>
      <c r="AJ81" s="182"/>
      <c r="AK81" s="182"/>
      <c r="AL81" s="182"/>
      <c r="AM81" s="182"/>
      <c r="AN81" s="182"/>
      <c r="AO81" s="182"/>
      <c r="AP81" s="4"/>
      <c r="AQ81" s="79"/>
      <c r="AR81" s="79"/>
    </row>
    <row r="82" ht="0" hidden="1" customHeight="1">
      <c r="C82" s="181"/>
      <c r="D82" s="181"/>
      <c r="E82" s="181"/>
      <c r="F82" s="201"/>
      <c r="G82" s="181"/>
      <c r="H82" s="181"/>
      <c r="I82" s="181"/>
      <c r="J82" s="181"/>
      <c r="K82" s="181"/>
      <c r="L82" s="908"/>
      <c r="M82" s="908"/>
      <c r="N82" s="908"/>
      <c r="O82" s="908"/>
      <c r="P82" s="80"/>
      <c r="Q82" s="4"/>
      <c r="R82" s="182"/>
      <c r="S82" s="182"/>
      <c r="T82" s="182"/>
      <c r="U82" s="182"/>
      <c r="V82" s="182"/>
      <c r="W82" s="182"/>
      <c r="X82" s="182"/>
      <c r="Y82" s="182"/>
      <c r="Z82" s="182"/>
      <c r="AA82" s="182"/>
      <c r="AB82" s="182"/>
      <c r="AC82" s="182"/>
      <c r="AD82" s="182"/>
      <c r="AE82" s="182"/>
      <c r="AF82" s="182"/>
      <c r="AG82" s="182"/>
      <c r="AH82" s="182"/>
      <c r="AI82" s="182"/>
      <c r="AJ82" s="182"/>
      <c r="AK82" s="182"/>
      <c r="AL82" s="182"/>
      <c r="AM82" s="182"/>
      <c r="AN82" s="182"/>
      <c r="AO82" s="182"/>
      <c r="AP82" s="4"/>
      <c r="AQ82" s="79"/>
      <c r="AR82" s="79"/>
    </row>
    <row r="83" ht="0" hidden="1" customHeight="1">
      <c r="C83" s="181"/>
      <c r="D83" s="181"/>
      <c r="E83" s="181"/>
      <c r="F83" s="201"/>
      <c r="G83" s="181"/>
      <c r="H83" s="181"/>
      <c r="I83" s="181"/>
      <c r="J83" s="181"/>
      <c r="K83" s="181"/>
      <c r="L83" s="908"/>
      <c r="M83" s="908"/>
      <c r="N83" s="908"/>
      <c r="O83" s="908"/>
      <c r="P83" s="80"/>
      <c r="Q83" s="4"/>
      <c r="R83" s="182"/>
      <c r="S83" s="182"/>
      <c r="T83" s="182"/>
      <c r="U83" s="182"/>
      <c r="V83" s="182"/>
      <c r="W83" s="182"/>
      <c r="X83" s="182"/>
      <c r="Y83" s="182"/>
      <c r="Z83" s="182"/>
      <c r="AA83" s="182"/>
      <c r="AB83" s="182"/>
      <c r="AC83" s="182"/>
      <c r="AD83" s="182"/>
      <c r="AE83" s="182"/>
      <c r="AF83" s="182"/>
      <c r="AG83" s="182"/>
      <c r="AH83" s="182"/>
      <c r="AI83" s="182"/>
      <c r="AJ83" s="182"/>
      <c r="AK83" s="182"/>
      <c r="AL83" s="182"/>
      <c r="AM83" s="182"/>
      <c r="AN83" s="182"/>
      <c r="AO83" s="182"/>
      <c r="AP83" s="4"/>
      <c r="AQ83" s="79"/>
      <c r="AR83" s="79"/>
    </row>
    <row r="84" ht="0" hidden="1" customHeight="1">
      <c r="C84" s="181"/>
      <c r="D84" s="181"/>
      <c r="E84" s="181"/>
      <c r="F84" s="201"/>
      <c r="G84" s="181"/>
      <c r="H84" s="181"/>
      <c r="I84" s="181"/>
      <c r="J84" s="181"/>
      <c r="K84" s="181"/>
      <c r="L84" s="908"/>
      <c r="M84" s="908"/>
      <c r="N84" s="908"/>
      <c r="O84" s="908"/>
      <c r="P84" s="80"/>
      <c r="Q84" s="4"/>
      <c r="R84" s="182"/>
      <c r="S84" s="182"/>
      <c r="T84" s="182"/>
      <c r="U84" s="182"/>
      <c r="V84" s="182"/>
      <c r="W84" s="182"/>
      <c r="X84" s="182"/>
      <c r="Y84" s="182"/>
      <c r="Z84" s="182"/>
      <c r="AA84" s="182"/>
      <c r="AB84" s="182"/>
      <c r="AC84" s="182"/>
      <c r="AD84" s="182"/>
      <c r="AE84" s="182"/>
      <c r="AF84" s="182"/>
      <c r="AG84" s="182"/>
      <c r="AH84" s="182"/>
      <c r="AI84" s="182"/>
      <c r="AJ84" s="182"/>
      <c r="AK84" s="182"/>
      <c r="AL84" s="182"/>
      <c r="AM84" s="182"/>
      <c r="AN84" s="182"/>
      <c r="AO84" s="182"/>
      <c r="AP84" s="4"/>
      <c r="AQ84" s="79"/>
      <c r="AR84" s="79"/>
    </row>
    <row r="85" ht="0" hidden="1" customHeight="1">
      <c r="C85" s="181"/>
      <c r="D85" s="181"/>
      <c r="E85" s="181"/>
      <c r="F85" s="201"/>
      <c r="G85" s="181"/>
      <c r="H85" s="181"/>
      <c r="I85" s="181"/>
      <c r="J85" s="181"/>
      <c r="K85" s="181"/>
      <c r="L85" s="908"/>
      <c r="M85" s="908"/>
      <c r="N85" s="908"/>
      <c r="O85" s="908"/>
      <c r="P85" s="80"/>
      <c r="Q85" s="4"/>
      <c r="R85" s="182"/>
      <c r="S85" s="182"/>
      <c r="T85" s="182"/>
      <c r="U85" s="182"/>
      <c r="V85" s="182"/>
      <c r="W85" s="182"/>
      <c r="X85" s="182"/>
      <c r="Y85" s="182"/>
      <c r="Z85" s="182"/>
      <c r="AA85" s="182"/>
      <c r="AB85" s="182"/>
      <c r="AC85" s="182"/>
      <c r="AD85" s="182"/>
      <c r="AE85" s="182"/>
      <c r="AF85" s="182"/>
      <c r="AG85" s="182"/>
      <c r="AH85" s="182"/>
      <c r="AI85" s="182"/>
      <c r="AJ85" s="182"/>
      <c r="AK85" s="182"/>
      <c r="AL85" s="182"/>
      <c r="AM85" s="182"/>
      <c r="AN85" s="182"/>
      <c r="AO85" s="182"/>
      <c r="AP85" s="4"/>
      <c r="AQ85" s="79"/>
      <c r="AR85" s="79"/>
    </row>
    <row r="86" ht="0" hidden="1" customHeight="1">
      <c r="C86" s="181"/>
      <c r="D86" s="181"/>
      <c r="E86" s="181"/>
      <c r="F86" s="201"/>
      <c r="G86" s="181"/>
      <c r="H86" s="181"/>
      <c r="I86" s="181"/>
      <c r="J86" s="181"/>
      <c r="K86" s="181"/>
      <c r="L86" s="908"/>
      <c r="M86" s="908"/>
      <c r="N86" s="908"/>
      <c r="O86" s="908"/>
      <c r="P86" s="80"/>
      <c r="Q86" s="4"/>
      <c r="R86" s="182"/>
      <c r="S86" s="182"/>
      <c r="T86" s="182"/>
      <c r="U86" s="182"/>
      <c r="V86" s="182"/>
      <c r="W86" s="182"/>
      <c r="X86" s="182"/>
      <c r="Y86" s="182"/>
      <c r="Z86" s="182"/>
      <c r="AA86" s="182"/>
      <c r="AB86" s="182"/>
      <c r="AC86" s="182"/>
      <c r="AD86" s="182"/>
      <c r="AE86" s="182"/>
      <c r="AF86" s="182"/>
      <c r="AG86" s="182"/>
      <c r="AH86" s="182"/>
      <c r="AI86" s="182"/>
      <c r="AJ86" s="182"/>
      <c r="AK86" s="182"/>
      <c r="AL86" s="182"/>
      <c r="AM86" s="182"/>
      <c r="AN86" s="182"/>
      <c r="AO86" s="182"/>
      <c r="AP86" s="4"/>
      <c r="AQ86" s="79"/>
      <c r="AR86" s="79"/>
    </row>
    <row r="87" ht="0" hidden="1" customHeight="1">
      <c r="C87" s="181"/>
      <c r="D87" s="181"/>
      <c r="E87" s="181"/>
      <c r="F87" s="201"/>
      <c r="G87" s="181"/>
      <c r="H87" s="181"/>
      <c r="I87" s="181"/>
      <c r="J87" s="181"/>
      <c r="K87" s="181"/>
      <c r="L87" s="908"/>
      <c r="M87" s="908"/>
      <c r="N87" s="908"/>
      <c r="O87" s="908"/>
      <c r="P87" s="80"/>
      <c r="Q87" s="4"/>
      <c r="R87" s="182"/>
      <c r="S87" s="182"/>
      <c r="T87" s="182"/>
      <c r="U87" s="182"/>
      <c r="V87" s="182"/>
      <c r="W87" s="182"/>
      <c r="X87" s="182"/>
      <c r="Y87" s="182"/>
      <c r="Z87" s="182"/>
      <c r="AA87" s="182"/>
      <c r="AB87" s="182"/>
      <c r="AC87" s="182"/>
      <c r="AD87" s="182"/>
      <c r="AE87" s="182"/>
      <c r="AF87" s="182"/>
      <c r="AG87" s="182"/>
      <c r="AH87" s="182"/>
      <c r="AI87" s="182"/>
      <c r="AJ87" s="182"/>
      <c r="AK87" s="182"/>
      <c r="AL87" s="182"/>
      <c r="AM87" s="182"/>
      <c r="AN87" s="182"/>
      <c r="AO87" s="182"/>
      <c r="AP87" s="4"/>
      <c r="AQ87" s="79"/>
      <c r="AR87" s="79"/>
    </row>
    <row r="88" ht="0" hidden="1" customHeight="1">
      <c r="C88" s="181"/>
      <c r="D88" s="181"/>
      <c r="E88" s="181"/>
      <c r="F88" s="201"/>
      <c r="G88" s="181"/>
      <c r="H88" s="181"/>
      <c r="I88" s="181"/>
      <c r="J88" s="181"/>
      <c r="K88" s="181"/>
      <c r="L88" s="908"/>
      <c r="M88" s="908"/>
      <c r="N88" s="908"/>
      <c r="O88" s="908"/>
      <c r="P88" s="80"/>
      <c r="Q88" s="4"/>
      <c r="R88" s="182"/>
      <c r="S88" s="182"/>
      <c r="T88" s="182"/>
      <c r="U88" s="182"/>
      <c r="V88" s="182"/>
      <c r="W88" s="182"/>
      <c r="X88" s="182"/>
      <c r="Y88" s="182"/>
      <c r="Z88" s="182"/>
      <c r="AA88" s="182"/>
      <c r="AB88" s="182"/>
      <c r="AC88" s="182"/>
      <c r="AD88" s="182"/>
      <c r="AE88" s="182"/>
      <c r="AF88" s="182"/>
      <c r="AG88" s="182"/>
      <c r="AH88" s="182"/>
      <c r="AI88" s="182"/>
      <c r="AJ88" s="182"/>
      <c r="AK88" s="182"/>
      <c r="AL88" s="182"/>
      <c r="AM88" s="182"/>
      <c r="AN88" s="182"/>
      <c r="AO88" s="182"/>
      <c r="AP88" s="4"/>
      <c r="AQ88" s="79"/>
      <c r="AR88" s="79"/>
    </row>
    <row r="89" ht="0" hidden="1" customHeight="1">
      <c r="C89" s="181"/>
      <c r="D89" s="181"/>
      <c r="E89" s="181"/>
      <c r="F89" s="201"/>
      <c r="G89" s="181"/>
      <c r="H89" s="181"/>
      <c r="I89" s="181"/>
      <c r="J89" s="181"/>
      <c r="K89" s="181"/>
      <c r="L89" s="908"/>
      <c r="M89" s="908"/>
      <c r="N89" s="908"/>
      <c r="O89" s="908"/>
      <c r="P89" s="80"/>
      <c r="Q89" s="4"/>
      <c r="R89" s="182"/>
      <c r="S89" s="182"/>
      <c r="T89" s="182"/>
      <c r="U89" s="182"/>
      <c r="V89" s="182"/>
      <c r="W89" s="182"/>
      <c r="X89" s="182"/>
      <c r="Y89" s="182"/>
      <c r="Z89" s="182"/>
      <c r="AA89" s="182"/>
      <c r="AB89" s="182"/>
      <c r="AC89" s="182"/>
      <c r="AD89" s="182"/>
      <c r="AE89" s="182"/>
      <c r="AF89" s="182"/>
      <c r="AG89" s="182"/>
      <c r="AH89" s="182"/>
      <c r="AI89" s="182"/>
      <c r="AJ89" s="182"/>
      <c r="AK89" s="182"/>
      <c r="AL89" s="182"/>
      <c r="AM89" s="182"/>
      <c r="AN89" s="182"/>
      <c r="AO89" s="182"/>
      <c r="AP89" s="4"/>
      <c r="AQ89" s="79"/>
      <c r="AR89" s="79"/>
    </row>
    <row r="90" ht="0" hidden="1" customHeight="1">
      <c r="C90" s="181"/>
      <c r="D90" s="181"/>
      <c r="E90" s="181"/>
      <c r="F90" s="201"/>
      <c r="G90" s="181"/>
      <c r="H90" s="181"/>
      <c r="I90" s="181"/>
      <c r="J90" s="181"/>
      <c r="K90" s="181"/>
      <c r="L90" s="908"/>
      <c r="M90" s="908"/>
      <c r="N90" s="908"/>
      <c r="O90" s="908"/>
      <c r="P90" s="80"/>
      <c r="Q90" s="4"/>
      <c r="R90" s="182"/>
      <c r="S90" s="182"/>
      <c r="T90" s="182"/>
      <c r="U90" s="182"/>
      <c r="V90" s="182"/>
      <c r="W90" s="182"/>
      <c r="X90" s="182"/>
      <c r="Y90" s="182"/>
      <c r="Z90" s="182"/>
      <c r="AA90" s="182"/>
      <c r="AB90" s="182"/>
      <c r="AC90" s="182"/>
      <c r="AD90" s="182"/>
      <c r="AE90" s="182"/>
      <c r="AF90" s="182"/>
      <c r="AG90" s="182"/>
      <c r="AH90" s="182"/>
      <c r="AI90" s="182"/>
      <c r="AJ90" s="182"/>
      <c r="AK90" s="182"/>
      <c r="AL90" s="182"/>
      <c r="AM90" s="182"/>
      <c r="AN90" s="182"/>
      <c r="AO90" s="182"/>
      <c r="AP90" s="4"/>
      <c r="AQ90" s="79"/>
      <c r="AR90" s="79"/>
    </row>
    <row r="91" ht="0" hidden="1" customHeight="1">
      <c r="C91" s="181"/>
      <c r="D91" s="181"/>
      <c r="E91" s="181"/>
      <c r="F91" s="201"/>
      <c r="G91" s="181"/>
      <c r="H91" s="181"/>
      <c r="I91" s="181"/>
      <c r="J91" s="181"/>
      <c r="K91" s="181"/>
      <c r="L91" s="908"/>
      <c r="M91" s="908"/>
      <c r="N91" s="908"/>
      <c r="O91" s="908"/>
      <c r="P91" s="80"/>
      <c r="Q91" s="4"/>
      <c r="R91" s="182"/>
      <c r="S91" s="182"/>
      <c r="T91" s="182"/>
      <c r="U91" s="182"/>
      <c r="V91" s="182"/>
      <c r="W91" s="182"/>
      <c r="X91" s="182"/>
      <c r="Y91" s="182"/>
      <c r="Z91" s="182"/>
      <c r="AA91" s="182"/>
      <c r="AB91" s="182"/>
      <c r="AC91" s="182"/>
      <c r="AD91" s="182"/>
      <c r="AE91" s="182"/>
      <c r="AF91" s="182"/>
      <c r="AG91" s="182"/>
      <c r="AH91" s="182"/>
      <c r="AI91" s="182"/>
      <c r="AJ91" s="182"/>
      <c r="AK91" s="182"/>
      <c r="AL91" s="182"/>
      <c r="AM91" s="182"/>
      <c r="AN91" s="182"/>
      <c r="AO91" s="182"/>
      <c r="AP91" s="4"/>
      <c r="AQ91" s="79"/>
      <c r="AR91" s="79"/>
    </row>
    <row r="92" ht="0" hidden="1" customHeight="1">
      <c r="C92" s="181"/>
      <c r="D92" s="181"/>
      <c r="E92" s="181"/>
      <c r="F92" s="201"/>
      <c r="G92" s="181"/>
      <c r="H92" s="181"/>
      <c r="I92" s="181"/>
      <c r="J92" s="181"/>
      <c r="K92" s="181"/>
      <c r="L92" s="908"/>
      <c r="M92" s="908"/>
      <c r="N92" s="908"/>
      <c r="O92" s="908"/>
      <c r="P92" s="80"/>
      <c r="Q92" s="4"/>
      <c r="R92" s="182"/>
      <c r="S92" s="182"/>
      <c r="T92" s="182"/>
      <c r="U92" s="182"/>
      <c r="V92" s="182"/>
      <c r="W92" s="182"/>
      <c r="X92" s="182"/>
      <c r="Y92" s="182"/>
      <c r="Z92" s="182"/>
      <c r="AA92" s="182"/>
      <c r="AB92" s="182"/>
      <c r="AC92" s="182"/>
      <c r="AD92" s="182"/>
      <c r="AE92" s="182"/>
      <c r="AF92" s="182"/>
      <c r="AG92" s="182"/>
      <c r="AH92" s="182"/>
      <c r="AI92" s="182"/>
      <c r="AJ92" s="182"/>
      <c r="AK92" s="182"/>
      <c r="AL92" s="182"/>
      <c r="AM92" s="182"/>
      <c r="AN92" s="182"/>
      <c r="AO92" s="182"/>
      <c r="AP92" s="4"/>
      <c r="AQ92" s="79"/>
      <c r="AR92" s="79"/>
    </row>
    <row r="93" ht="0" hidden="1" customHeight="1">
      <c r="C93" s="181"/>
      <c r="D93" s="181"/>
      <c r="E93" s="181"/>
      <c r="F93" s="201"/>
      <c r="G93" s="181"/>
      <c r="H93" s="181"/>
      <c r="I93" s="181"/>
      <c r="J93" s="181"/>
      <c r="K93" s="181"/>
      <c r="L93" s="908"/>
      <c r="M93" s="908"/>
      <c r="N93" s="908"/>
      <c r="O93" s="908"/>
      <c r="P93" s="80"/>
      <c r="Q93" s="4"/>
      <c r="R93" s="182"/>
      <c r="S93" s="182"/>
      <c r="T93" s="182"/>
      <c r="U93" s="182"/>
      <c r="V93" s="182"/>
      <c r="W93" s="182"/>
      <c r="X93" s="182"/>
      <c r="Y93" s="182"/>
      <c r="Z93" s="182"/>
      <c r="AA93" s="182"/>
      <c r="AB93" s="182"/>
      <c r="AC93" s="182"/>
      <c r="AD93" s="182"/>
      <c r="AE93" s="182"/>
      <c r="AF93" s="182"/>
      <c r="AG93" s="182"/>
      <c r="AH93" s="182"/>
      <c r="AI93" s="182"/>
      <c r="AJ93" s="182"/>
      <c r="AK93" s="182"/>
      <c r="AL93" s="182"/>
      <c r="AM93" s="182"/>
      <c r="AN93" s="182"/>
      <c r="AO93" s="182"/>
      <c r="AP93" s="4"/>
      <c r="AQ93" s="79"/>
      <c r="AR93" s="79"/>
    </row>
    <row r="94" ht="0" hidden="1" customHeight="1">
      <c r="C94" s="181"/>
      <c r="D94" s="181"/>
      <c r="E94" s="181"/>
      <c r="F94" s="201"/>
      <c r="G94" s="181"/>
      <c r="H94" s="181"/>
      <c r="I94" s="181"/>
      <c r="J94" s="181"/>
      <c r="K94" s="181"/>
      <c r="L94" s="908"/>
      <c r="M94" s="908"/>
      <c r="N94" s="908"/>
      <c r="O94" s="908"/>
      <c r="P94" s="80"/>
      <c r="Q94" s="4"/>
      <c r="R94" s="182"/>
      <c r="S94" s="182"/>
      <c r="T94" s="182"/>
      <c r="U94" s="182"/>
      <c r="V94" s="182"/>
      <c r="W94" s="182"/>
      <c r="X94" s="182"/>
      <c r="Y94" s="182"/>
      <c r="Z94" s="182"/>
      <c r="AA94" s="182"/>
      <c r="AB94" s="182"/>
      <c r="AC94" s="182"/>
      <c r="AD94" s="182"/>
      <c r="AE94" s="182"/>
      <c r="AF94" s="182"/>
      <c r="AG94" s="182"/>
      <c r="AH94" s="182"/>
      <c r="AI94" s="182"/>
      <c r="AJ94" s="182"/>
      <c r="AK94" s="182"/>
      <c r="AL94" s="182"/>
      <c r="AM94" s="182"/>
      <c r="AN94" s="182"/>
      <c r="AO94" s="182"/>
      <c r="AP94" s="4"/>
      <c r="AQ94" s="79"/>
      <c r="AR94" s="79"/>
    </row>
    <row r="95" ht="0" hidden="1" customHeight="1">
      <c r="C95" s="181"/>
      <c r="D95" s="181"/>
      <c r="E95" s="181"/>
      <c r="F95" s="201"/>
      <c r="G95" s="181"/>
      <c r="H95" s="181"/>
      <c r="I95" s="181"/>
      <c r="J95" s="181"/>
      <c r="K95" s="181"/>
      <c r="L95" s="908"/>
      <c r="M95" s="908"/>
      <c r="N95" s="908"/>
      <c r="O95" s="908"/>
      <c r="P95" s="80"/>
      <c r="Q95" s="4"/>
      <c r="R95" s="182"/>
      <c r="S95" s="182"/>
      <c r="T95" s="182"/>
      <c r="U95" s="182"/>
      <c r="V95" s="182"/>
      <c r="W95" s="182"/>
      <c r="X95" s="182"/>
      <c r="Y95" s="182"/>
      <c r="Z95" s="182"/>
      <c r="AA95" s="182"/>
      <c r="AB95" s="182"/>
      <c r="AC95" s="182"/>
      <c r="AD95" s="182"/>
      <c r="AE95" s="182"/>
      <c r="AF95" s="182"/>
      <c r="AG95" s="182"/>
      <c r="AH95" s="182"/>
      <c r="AI95" s="182"/>
      <c r="AJ95" s="182"/>
      <c r="AK95" s="182"/>
      <c r="AL95" s="182"/>
      <c r="AM95" s="182"/>
      <c r="AN95" s="182"/>
      <c r="AO95" s="182"/>
      <c r="AP95" s="4"/>
      <c r="AQ95" s="79"/>
      <c r="AR95" s="79"/>
    </row>
    <row r="96" ht="0" hidden="1" customHeight="1">
      <c r="C96" s="181"/>
      <c r="D96" s="181"/>
      <c r="E96" s="181"/>
      <c r="F96" s="201"/>
      <c r="G96" s="181"/>
      <c r="H96" s="181"/>
      <c r="I96" s="181"/>
      <c r="J96" s="181"/>
      <c r="K96" s="181"/>
      <c r="L96" s="908"/>
      <c r="M96" s="908"/>
      <c r="N96" s="908"/>
      <c r="O96" s="908"/>
      <c r="P96" s="80"/>
      <c r="Q96" s="4"/>
      <c r="R96" s="182"/>
      <c r="S96" s="182"/>
      <c r="T96" s="182"/>
      <c r="U96" s="182"/>
      <c r="V96" s="182"/>
      <c r="W96" s="182"/>
      <c r="X96" s="182"/>
      <c r="Y96" s="182"/>
      <c r="Z96" s="182"/>
      <c r="AA96" s="182"/>
      <c r="AB96" s="182"/>
      <c r="AC96" s="182"/>
      <c r="AD96" s="182"/>
      <c r="AE96" s="182"/>
      <c r="AF96" s="182"/>
      <c r="AG96" s="182"/>
      <c r="AH96" s="182"/>
      <c r="AI96" s="182"/>
      <c r="AJ96" s="182"/>
      <c r="AK96" s="182"/>
      <c r="AL96" s="182"/>
      <c r="AM96" s="182"/>
      <c r="AN96" s="182"/>
      <c r="AO96" s="182"/>
      <c r="AP96" s="4"/>
      <c r="AQ96" s="79"/>
      <c r="AR96" s="79"/>
    </row>
    <row r="97" ht="0" hidden="1" customHeight="1">
      <c r="C97" s="181"/>
      <c r="D97" s="181"/>
      <c r="E97" s="181"/>
      <c r="F97" s="201"/>
      <c r="G97" s="181"/>
      <c r="H97" s="181"/>
      <c r="I97" s="181"/>
      <c r="J97" s="181"/>
      <c r="K97" s="181"/>
      <c r="L97" s="908"/>
      <c r="M97" s="908"/>
      <c r="N97" s="908"/>
      <c r="O97" s="908"/>
      <c r="P97" s="80"/>
      <c r="Q97" s="4"/>
      <c r="R97" s="182"/>
      <c r="S97" s="182"/>
      <c r="T97" s="182"/>
      <c r="U97" s="182"/>
      <c r="V97" s="182"/>
      <c r="W97" s="182"/>
      <c r="X97" s="182"/>
      <c r="Y97" s="182"/>
      <c r="Z97" s="182"/>
      <c r="AA97" s="182"/>
      <c r="AB97" s="182"/>
      <c r="AC97" s="182"/>
      <c r="AD97" s="182"/>
      <c r="AE97" s="182"/>
      <c r="AF97" s="182"/>
      <c r="AG97" s="182"/>
      <c r="AH97" s="182"/>
      <c r="AI97" s="182"/>
      <c r="AJ97" s="182"/>
      <c r="AK97" s="182"/>
      <c r="AL97" s="182"/>
      <c r="AM97" s="182"/>
      <c r="AN97" s="182"/>
      <c r="AO97" s="182"/>
      <c r="AP97" s="4"/>
      <c r="AQ97" s="79"/>
      <c r="AR97" s="79"/>
    </row>
    <row r="98" ht="0" hidden="1" customHeight="1">
      <c r="C98" s="181"/>
      <c r="D98" s="181"/>
      <c r="E98" s="181"/>
      <c r="F98" s="201"/>
      <c r="G98" s="181"/>
      <c r="H98" s="181"/>
      <c r="I98" s="181"/>
      <c r="J98" s="181"/>
      <c r="K98" s="181"/>
      <c r="L98" s="908"/>
      <c r="M98" s="908"/>
      <c r="N98" s="908"/>
      <c r="O98" s="908"/>
      <c r="P98" s="80"/>
      <c r="Q98" s="4"/>
      <c r="R98" s="182"/>
      <c r="S98" s="182"/>
      <c r="T98" s="182"/>
      <c r="U98" s="182"/>
      <c r="V98" s="182"/>
      <c r="W98" s="182"/>
      <c r="X98" s="182"/>
      <c r="Y98" s="182"/>
      <c r="Z98" s="182"/>
      <c r="AA98" s="182"/>
      <c r="AB98" s="182"/>
      <c r="AC98" s="182"/>
      <c r="AD98" s="182"/>
      <c r="AE98" s="182"/>
      <c r="AF98" s="182"/>
      <c r="AG98" s="182"/>
      <c r="AH98" s="182"/>
      <c r="AI98" s="182"/>
      <c r="AJ98" s="182"/>
      <c r="AK98" s="182"/>
      <c r="AL98" s="182"/>
      <c r="AM98" s="182"/>
      <c r="AN98" s="182"/>
      <c r="AO98" s="182"/>
      <c r="AP98" s="4"/>
      <c r="AQ98" s="79"/>
      <c r="AR98" s="79"/>
    </row>
    <row r="99" ht="0" hidden="1" customHeight="1">
      <c r="C99" s="181"/>
      <c r="D99" s="181"/>
      <c r="E99" s="181"/>
      <c r="F99" s="201"/>
      <c r="G99" s="181"/>
      <c r="H99" s="181"/>
      <c r="I99" s="181"/>
      <c r="J99" s="181"/>
      <c r="K99" s="181"/>
      <c r="L99" s="908"/>
      <c r="M99" s="908"/>
      <c r="N99" s="908"/>
      <c r="O99" s="908"/>
      <c r="P99" s="80"/>
      <c r="Q99" s="4"/>
      <c r="R99" s="182"/>
      <c r="S99" s="182"/>
      <c r="T99" s="182"/>
      <c r="U99" s="182"/>
      <c r="V99" s="182"/>
      <c r="W99" s="182"/>
      <c r="X99" s="182"/>
      <c r="Y99" s="182"/>
      <c r="Z99" s="182"/>
      <c r="AA99" s="182"/>
      <c r="AB99" s="182"/>
      <c r="AC99" s="182"/>
      <c r="AD99" s="182"/>
      <c r="AE99" s="182"/>
      <c r="AF99" s="182"/>
      <c r="AG99" s="182"/>
      <c r="AH99" s="182"/>
      <c r="AI99" s="182"/>
      <c r="AJ99" s="182"/>
      <c r="AK99" s="182"/>
      <c r="AL99" s="182"/>
      <c r="AM99" s="182"/>
      <c r="AN99" s="182"/>
      <c r="AO99" s="182"/>
      <c r="AP99" s="4"/>
      <c r="AQ99" s="79"/>
      <c r="AR99" s="79"/>
    </row>
    <row r="100" ht="0" hidden="1" customHeight="1">
      <c r="C100" s="181"/>
      <c r="D100" s="181"/>
      <c r="E100" s="181"/>
      <c r="F100" s="201"/>
      <c r="G100" s="181"/>
      <c r="H100" s="181"/>
      <c r="I100" s="181"/>
      <c r="J100" s="181"/>
      <c r="K100" s="181"/>
      <c r="L100" s="908"/>
      <c r="M100" s="908"/>
      <c r="N100" s="908"/>
      <c r="O100" s="908"/>
      <c r="P100" s="80"/>
      <c r="Q100" s="4"/>
      <c r="R100" s="182"/>
      <c r="S100" s="182"/>
      <c r="T100" s="182"/>
      <c r="U100" s="182"/>
      <c r="V100" s="182"/>
      <c r="W100" s="182"/>
      <c r="X100" s="182"/>
      <c r="Y100" s="182"/>
      <c r="Z100" s="182"/>
      <c r="AA100" s="182"/>
      <c r="AB100" s="182"/>
      <c r="AC100" s="182"/>
      <c r="AD100" s="182"/>
      <c r="AE100" s="182"/>
      <c r="AF100" s="182"/>
      <c r="AG100" s="182"/>
      <c r="AH100" s="182"/>
      <c r="AI100" s="182"/>
      <c r="AJ100" s="182"/>
      <c r="AK100" s="182"/>
      <c r="AL100" s="182"/>
      <c r="AM100" s="182"/>
      <c r="AN100" s="182"/>
      <c r="AO100" s="182"/>
      <c r="AP100" s="4"/>
      <c r="AQ100" s="48"/>
      <c r="AR100" s="48"/>
    </row>
    <row r="101" ht="0" hidden="1" customHeight="1">
      <c r="C101" s="181"/>
      <c r="D101" s="181"/>
      <c r="E101" s="181"/>
      <c r="F101" s="201"/>
      <c r="G101" s="181"/>
      <c r="H101" s="181"/>
      <c r="I101" s="181"/>
      <c r="J101" s="181"/>
      <c r="K101" s="181"/>
      <c r="L101" s="908"/>
      <c r="M101" s="908"/>
      <c r="N101" s="908"/>
      <c r="O101" s="908"/>
      <c r="P101" s="80"/>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79"/>
      <c r="AR101" s="79"/>
    </row>
    <row r="102" ht="18" customHeight="1">
      <c r="C102" s="181"/>
      <c r="D102" s="181"/>
      <c r="E102" s="181"/>
      <c r="F102" s="201"/>
      <c r="G102" s="181"/>
      <c r="H102" s="181"/>
      <c r="I102" s="181"/>
      <c r="J102" s="181"/>
      <c r="K102" s="181"/>
      <c r="L102" s="908"/>
      <c r="M102" s="908"/>
      <c r="N102" s="908"/>
      <c r="O102" s="908"/>
      <c r="P102" s="80"/>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79"/>
      <c r="AR102" s="79"/>
    </row>
    <row r="103" ht="18" customHeight="1">
      <c r="C103" s="181"/>
      <c r="D103" s="181"/>
      <c r="E103" s="181"/>
      <c r="F103" s="201"/>
      <c r="G103" s="181"/>
      <c r="H103" s="181"/>
      <c r="I103" s="181"/>
      <c r="J103" s="181"/>
      <c r="K103" s="181"/>
      <c r="L103" s="908"/>
      <c r="M103" s="908"/>
      <c r="N103" s="908"/>
      <c r="O103" s="908"/>
      <c r="P103" s="80"/>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row>
    <row r="104" ht="9" customHeight="1">
      <c r="E104" s="81"/>
      <c r="F104" s="202"/>
      <c r="R104" s="0"/>
      <c r="S104" s="0"/>
      <c r="T104" s="0"/>
      <c r="U104" s="0"/>
      <c r="V104" s="0"/>
      <c r="W104" s="0"/>
      <c r="X104" s="0"/>
      <c r="Y104" s="0"/>
      <c r="Z104" s="87"/>
      <c r="AA104" s="0"/>
      <c r="AB104" s="0"/>
      <c r="AC104" s="5"/>
      <c r="AD104" s="5"/>
      <c r="AE104" s="5"/>
      <c r="AF104" s="67"/>
      <c r="AG104" s="0"/>
      <c r="AH104" s="0"/>
      <c r="AI104" s="0"/>
      <c r="AJ104" s="5"/>
      <c r="AK104" s="0"/>
      <c r="AL104" s="0"/>
      <c r="AM104" s="0"/>
      <c r="AN104" s="0"/>
      <c r="AO104" s="0"/>
      <c r="AP104" s="0"/>
    </row>
    <row r="105" ht="24" customHeight="1">
      <c r="B105" s="0"/>
      <c r="C105" s="1006" t="s">
        <v>138</v>
      </c>
      <c r="D105" s="1006"/>
      <c r="E105" s="1006"/>
      <c r="F105" s="1006"/>
      <c r="G105" s="1006"/>
      <c r="H105" s="1006"/>
      <c r="I105" s="1006"/>
      <c r="J105" s="1006"/>
      <c r="K105" s="1006"/>
      <c r="L105" s="1006"/>
      <c r="M105" s="1006"/>
      <c r="N105" s="1006"/>
      <c r="O105" s="1006"/>
      <c r="P105" s="1006"/>
      <c r="Q105" s="1006"/>
      <c r="R105" s="1006"/>
      <c r="S105" s="1006"/>
      <c r="T105" s="1006"/>
      <c r="U105" s="1006"/>
      <c r="V105" s="1006"/>
      <c r="W105" s="1006"/>
      <c r="X105" s="1006"/>
      <c r="Y105" s="1006"/>
      <c r="Z105" s="1006"/>
      <c r="AA105" s="1006"/>
      <c r="AB105" s="1006"/>
      <c r="AC105" s="1006"/>
      <c r="AD105" s="1006"/>
      <c r="AE105" s="1006"/>
      <c r="AF105" s="1006"/>
      <c r="AG105" s="1006"/>
      <c r="AH105" s="1006"/>
      <c r="AI105" s="1006"/>
      <c r="AJ105" s="1006"/>
      <c r="AK105" s="1006"/>
      <c r="AL105" s="1006"/>
      <c r="AM105" s="1006"/>
      <c r="AN105" s="1006"/>
      <c r="AO105" s="1006"/>
      <c r="AP105" s="234"/>
    </row>
    <row r="106" s="84" customFormat="1" ht="12" customHeight="1">
      <c r="B106" s="84"/>
      <c r="E106" s="46"/>
      <c r="F106" s="202"/>
      <c r="G106"/>
      <c r="H106"/>
      <c r="I106"/>
      <c r="J106"/>
      <c r="K106"/>
      <c r="L106"/>
      <c r="M106"/>
      <c r="N106"/>
      <c r="O106"/>
      <c r="P106"/>
      <c r="Q106"/>
      <c r="R106"/>
      <c r="S106"/>
      <c r="T106"/>
      <c r="U106"/>
      <c r="V106"/>
      <c r="W106"/>
      <c r="X106"/>
      <c r="Y106"/>
      <c r="Z106"/>
      <c r="AA106"/>
      <c r="AS106" s="237"/>
      <c r="AT106" s="237"/>
      <c r="AU106" s="237"/>
      <c r="AV106" s="237"/>
      <c r="AW106" s="237"/>
      <c r="AX106" s="237"/>
      <c r="AY106" s="237"/>
      <c r="AZ106" s="237"/>
      <c r="BA106" s="237"/>
      <c r="BB106" s="237"/>
      <c r="BC106" s="237"/>
      <c r="BD106" s="237"/>
      <c r="BE106" s="237"/>
      <c r="BF106" s="237"/>
      <c r="BG106" s="237"/>
      <c r="BH106" s="237"/>
      <c r="BI106" s="237"/>
      <c r="BJ106" s="237"/>
      <c r="BK106" s="237"/>
      <c r="BL106" s="237"/>
      <c r="BM106" s="237"/>
      <c r="BN106" s="237"/>
      <c r="BO106" s="237"/>
      <c r="BP106" s="237"/>
      <c r="BQ106" s="237"/>
      <c r="BR106" s="237"/>
      <c r="BS106" s="237"/>
      <c r="BT106" s="237"/>
      <c r="BU106" s="237"/>
      <c r="BV106" s="237"/>
      <c r="BW106" s="237"/>
    </row>
    <row r="107" s="237" customFormat="1" ht="12.75" customHeight="1">
      <c r="A107" s="237"/>
    </row>
    <row r="108" s="237" customFormat="1" ht="12.75" customHeight="1"/>
    <row r="109" s="237" customFormat="1" ht="12.75" customHeight="1"/>
    <row r="110" s="237" customFormat="1" ht="12.75" customHeight="1"/>
    <row r="111" s="237" customFormat="1" ht="12.75" customHeight="1"/>
    <row r="112" s="237" customFormat="1" ht="12.75" customHeight="1"/>
    <row r="113" s="237" customFormat="1" ht="12.75" customHeight="1"/>
    <row r="114" s="237" customFormat="1" ht="12.75" customHeight="1"/>
    <row r="115" s="237" customFormat="1" ht="12.75" customHeight="1"/>
    <row r="116" s="237" customFormat="1" ht="12.75" customHeight="1"/>
    <row r="117" s="237" customFormat="1" ht="12.75" customHeight="1"/>
    <row r="118" s="237" customFormat="1" ht="12.75" customHeight="1"/>
    <row r="119" s="237" customFormat="1" ht="12.75" customHeight="1"/>
    <row r="120" s="237" customFormat="1" ht="12.75" customHeight="1"/>
    <row r="121" s="237" customFormat="1" ht="12.75" customHeight="1"/>
    <row r="122" s="237" customFormat="1" ht="12.75" customHeight="1"/>
    <row r="123" s="237" customFormat="1" ht="12.75" customHeight="1"/>
    <row r="124" s="237" customFormat="1" ht="12.75" customHeight="1"/>
    <row r="125" s="237" customFormat="1" ht="12.75" customHeight="1"/>
    <row r="126" s="237" customFormat="1" ht="12.75" customHeight="1"/>
    <row r="127" s="237" customFormat="1" ht="12.75" customHeight="1"/>
    <row r="128" s="237" customFormat="1" ht="12.75" customHeight="1"/>
    <row r="129" s="237" customFormat="1" ht="12.75" customHeight="1"/>
    <row r="130" s="237" customFormat="1" ht="12.75" customHeight="1"/>
    <row r="131" s="237" customFormat="1" ht="12.75" customHeight="1"/>
    <row r="132" s="237" customFormat="1" ht="12.75" customHeight="1"/>
    <row r="133" s="237" customFormat="1" ht="12.75" customHeight="1"/>
    <row r="134" s="237" customFormat="1" ht="12.75" customHeight="1"/>
    <row r="135" s="237" customFormat="1" ht="12.75" customHeight="1"/>
    <row r="136" s="237" customFormat="1" ht="12.75" customHeight="1"/>
    <row r="137" s="237" customFormat="1" ht="12.75" customHeight="1"/>
    <row r="138" s="237" customFormat="1" ht="12.75" customHeight="1"/>
    <row r="139" s="237" customFormat="1" ht="12.75" customHeight="1"/>
    <row r="140" s="237" customFormat="1" ht="12.75" customHeight="1"/>
    <row r="141" s="237" customFormat="1" ht="12.75" customHeight="1"/>
    <row r="142" s="237" customFormat="1" ht="12.75" customHeight="1"/>
    <row r="143" s="237" customFormat="1" ht="12.75" customHeight="1"/>
    <row r="144" s="237" customFormat="1" ht="12.75" customHeight="1"/>
    <row r="145" s="237" customFormat="1" ht="12.75" customHeight="1"/>
    <row r="146" s="237" customFormat="1" ht="12.75" customHeight="1"/>
    <row r="147" s="237" customFormat="1" ht="12.75" customHeight="1"/>
    <row r="148" s="237" customFormat="1" ht="12.75" customHeight="1"/>
    <row r="149" s="237" customFormat="1" ht="12.75" customHeight="1"/>
    <row r="150" s="237" customFormat="1" ht="12.75" customHeight="1"/>
    <row r="151" s="237" customFormat="1" ht="12.75" customHeight="1"/>
    <row r="152" s="237" customFormat="1" ht="12.75" customHeight="1"/>
    <row r="153" s="237" customFormat="1" ht="12.75" customHeight="1"/>
  </sheetData>
  <mergeCells count="273">
    <mergeCell ref="H95:K95"/>
    <mergeCell ref="L95:O95"/>
    <mergeCell ref="H101:K101"/>
    <mergeCell ref="L101:O101"/>
    <mergeCell ref="L102:O102"/>
    <mergeCell ref="H102:K102"/>
    <mergeCell ref="H99:K99"/>
    <mergeCell ref="C105:AO105"/>
    <mergeCell ref="H98:K98"/>
    <mergeCell ref="L98:O98"/>
    <mergeCell ref="H96:K96"/>
    <mergeCell ref="L96:O96"/>
    <mergeCell ref="H97:K97"/>
    <mergeCell ref="L97:O97"/>
    <mergeCell ref="H103:K103"/>
    <mergeCell ref="H100:K100"/>
    <mergeCell ref="L100:O100"/>
    <mergeCell ref="L103:O103"/>
    <mergeCell ref="L99:O99"/>
    <mergeCell ref="H90:K90"/>
    <mergeCell ref="L90:O90"/>
    <mergeCell ref="H87:K87"/>
    <mergeCell ref="L87:O87"/>
    <mergeCell ref="H88:K88"/>
    <mergeCell ref="L88:O88"/>
    <mergeCell ref="H93:K93"/>
    <mergeCell ref="L93:O93"/>
    <mergeCell ref="H94:K94"/>
    <mergeCell ref="L94:O94"/>
    <mergeCell ref="H91:K91"/>
    <mergeCell ref="L91:O91"/>
    <mergeCell ref="H92:K92"/>
    <mergeCell ref="L92:O92"/>
    <mergeCell ref="H85:K85"/>
    <mergeCell ref="L85:O85"/>
    <mergeCell ref="H86:K86"/>
    <mergeCell ref="L86:O86"/>
    <mergeCell ref="H83:K83"/>
    <mergeCell ref="L83:O83"/>
    <mergeCell ref="H84:K84"/>
    <mergeCell ref="L84:O84"/>
    <mergeCell ref="H89:K89"/>
    <mergeCell ref="L89:O89"/>
    <mergeCell ref="H81:K81"/>
    <mergeCell ref="L81:O81"/>
    <mergeCell ref="H82:K82"/>
    <mergeCell ref="L82:O82"/>
    <mergeCell ref="L78:O78"/>
    <mergeCell ref="H79:K79"/>
    <mergeCell ref="L79:O79"/>
    <mergeCell ref="H80:K80"/>
    <mergeCell ref="L80:O80"/>
    <mergeCell ref="H78:K78"/>
    <mergeCell ref="H50:K50"/>
    <mergeCell ref="L50:O50"/>
    <mergeCell ref="H68:K68"/>
    <mergeCell ref="L68:O68"/>
    <mergeCell ref="H72:K72"/>
    <mergeCell ref="L72:O72"/>
    <mergeCell ref="H51:K51"/>
    <mergeCell ref="L51:O51"/>
    <mergeCell ref="H69:K69"/>
    <mergeCell ref="L69:O69"/>
    <mergeCell ref="H67:K67"/>
    <mergeCell ref="L67:O67"/>
    <mergeCell ref="L56:O56"/>
    <mergeCell ref="L57:O57"/>
    <mergeCell ref="L58:O58"/>
    <mergeCell ref="H59:K59"/>
    <mergeCell ref="H63:K63"/>
    <mergeCell ref="L65:O65"/>
    <mergeCell ref="L59:O59"/>
    <mergeCell ref="L60:O60"/>
    <mergeCell ref="H60:K60"/>
    <mergeCell ref="H48:K48"/>
    <mergeCell ref="L48:O48"/>
    <mergeCell ref="H45:K45"/>
    <mergeCell ref="L45:O45"/>
    <mergeCell ref="H46:K46"/>
    <mergeCell ref="L46:O46"/>
    <mergeCell ref="H47:K47"/>
    <mergeCell ref="L47:O47"/>
    <mergeCell ref="H49:K49"/>
    <mergeCell ref="L49:O49"/>
    <mergeCell ref="L30:O30"/>
    <mergeCell ref="H33:K33"/>
    <mergeCell ref="L33:O33"/>
    <mergeCell ref="H32:K32"/>
    <mergeCell ref="L32:O32"/>
    <mergeCell ref="H44:K44"/>
    <mergeCell ref="L44:O44"/>
    <mergeCell ref="H40:K40"/>
    <mergeCell ref="L40:O40"/>
    <mergeCell ref="H41:K41"/>
    <mergeCell ref="L41:O41"/>
    <mergeCell ref="H42:K42"/>
    <mergeCell ref="L42:O42"/>
    <mergeCell ref="H43:K43"/>
    <mergeCell ref="L43:O43"/>
    <mergeCell ref="L38:O38"/>
    <mergeCell ref="H39:K39"/>
    <mergeCell ref="L39:O39"/>
    <mergeCell ref="H30:K30"/>
    <mergeCell ref="H26:K26"/>
    <mergeCell ref="L26:O26"/>
    <mergeCell ref="AF11:AG11"/>
    <mergeCell ref="Z10:AA10"/>
    <mergeCell ref="L11:M11"/>
    <mergeCell ref="N13:O13"/>
    <mergeCell ref="H10:I10"/>
    <mergeCell ref="L13:M13"/>
    <mergeCell ref="H23:K23"/>
    <mergeCell ref="L23:O23"/>
    <mergeCell ref="T11:U11"/>
    <mergeCell ref="T10:U10"/>
    <mergeCell ref="N11:O11"/>
    <mergeCell ref="N10:O10"/>
    <mergeCell ref="P10:Q10"/>
    <mergeCell ref="Z12:AA12"/>
    <mergeCell ref="H12:I12"/>
    <mergeCell ref="H13:I13"/>
    <mergeCell ref="AB10:AC10"/>
    <mergeCell ref="AB11:AC11"/>
    <mergeCell ref="Z11:AA11"/>
    <mergeCell ref="AJ8:AK8"/>
    <mergeCell ref="AL8:AM8"/>
    <mergeCell ref="AD8:AE8"/>
    <mergeCell ref="AH8:AI8"/>
    <mergeCell ref="AH9:AI9"/>
    <mergeCell ref="AJ9:AK9"/>
    <mergeCell ref="AL9:AM9"/>
    <mergeCell ref="AH10:AI10"/>
    <mergeCell ref="AL12:AM12"/>
    <mergeCell ref="AL11:AM11"/>
    <mergeCell ref="AF8:AG8"/>
    <mergeCell ref="AL10:AM10"/>
    <mergeCell ref="AD10:AE10"/>
    <mergeCell ref="AD12:AE12"/>
    <mergeCell ref="AJ10:AK10"/>
    <mergeCell ref="AH11:AI11"/>
    <mergeCell ref="AJ11:AK11"/>
    <mergeCell ref="H6:U6"/>
    <mergeCell ref="T8:U8"/>
    <mergeCell ref="R8:S8"/>
    <mergeCell ref="P8:Q8"/>
    <mergeCell ref="N8:O8"/>
    <mergeCell ref="AH12:AI12"/>
    <mergeCell ref="AF12:AG12"/>
    <mergeCell ref="H11:I11"/>
    <mergeCell ref="H9:I9"/>
    <mergeCell ref="P7:Q7"/>
    <mergeCell ref="N7:O7"/>
    <mergeCell ref="P9:Q9"/>
    <mergeCell ref="P11:Q11"/>
    <mergeCell ref="AD9:AE9"/>
    <mergeCell ref="Z8:AA8"/>
    <mergeCell ref="AB8:AC8"/>
    <mergeCell ref="Z6:AM6"/>
    <mergeCell ref="Z7:AA7"/>
    <mergeCell ref="AB7:AC7"/>
    <mergeCell ref="AD7:AE7"/>
    <mergeCell ref="AF7:AG7"/>
    <mergeCell ref="AH7:AI7"/>
    <mergeCell ref="AJ7:AK7"/>
    <mergeCell ref="AL7:AM7"/>
    <mergeCell ref="T7:U7"/>
    <mergeCell ref="J7:K7"/>
    <mergeCell ref="H7:I7"/>
    <mergeCell ref="R9:S9"/>
    <mergeCell ref="T9:U9"/>
    <mergeCell ref="L9:M9"/>
    <mergeCell ref="L7:M7"/>
    <mergeCell ref="J9:K9"/>
    <mergeCell ref="N9:O9"/>
    <mergeCell ref="L8:M8"/>
    <mergeCell ref="J8:K8"/>
    <mergeCell ref="R7:S7"/>
    <mergeCell ref="H8:I8"/>
    <mergeCell ref="AB9:AC9"/>
    <mergeCell ref="Z9:AA9"/>
    <mergeCell ref="AF9:AG9"/>
    <mergeCell ref="AD11:AE11"/>
    <mergeCell ref="J12:K12"/>
    <mergeCell ref="AF10:AG10"/>
    <mergeCell ref="R13:S13"/>
    <mergeCell ref="AB12:AC12"/>
    <mergeCell ref="T13:U13"/>
    <mergeCell ref="T12:U12"/>
    <mergeCell ref="AD13:AE13"/>
    <mergeCell ref="AB13:AC13"/>
    <mergeCell ref="J13:K13"/>
    <mergeCell ref="L12:M12"/>
    <mergeCell ref="P12:Q12"/>
    <mergeCell ref="J11:K11"/>
    <mergeCell ref="R11:S11"/>
    <mergeCell ref="R10:S10"/>
    <mergeCell ref="L10:M10"/>
    <mergeCell ref="J10:K10"/>
    <mergeCell ref="P13:Q13"/>
    <mergeCell ref="AL13:AM13"/>
    <mergeCell ref="AJ12:AK12"/>
    <mergeCell ref="AH13:AI13"/>
    <mergeCell ref="AJ13:AK13"/>
    <mergeCell ref="Z13:AA13"/>
    <mergeCell ref="AF13:AG13"/>
    <mergeCell ref="H56:K56"/>
    <mergeCell ref="H57:K57"/>
    <mergeCell ref="H58:K58"/>
    <mergeCell ref="L29:O29"/>
    <mergeCell ref="H27:K27"/>
    <mergeCell ref="L27:O27"/>
    <mergeCell ref="H28:K28"/>
    <mergeCell ref="L31:O31"/>
    <mergeCell ref="H37:K37"/>
    <mergeCell ref="L37:O37"/>
    <mergeCell ref="H34:K34"/>
    <mergeCell ref="L34:O34"/>
    <mergeCell ref="H35:K35"/>
    <mergeCell ref="L35:O35"/>
    <mergeCell ref="H36:K36"/>
    <mergeCell ref="L36:O36"/>
    <mergeCell ref="H38:K38"/>
    <mergeCell ref="H77:K77"/>
    <mergeCell ref="L77:O77"/>
    <mergeCell ref="L61:O61"/>
    <mergeCell ref="H62:K62"/>
    <mergeCell ref="L62:O62"/>
    <mergeCell ref="H61:K61"/>
    <mergeCell ref="H71:K71"/>
    <mergeCell ref="L71:O71"/>
    <mergeCell ref="H73:K73"/>
    <mergeCell ref="H76:K76"/>
    <mergeCell ref="H65:K65"/>
    <mergeCell ref="H74:K74"/>
    <mergeCell ref="L74:O74"/>
    <mergeCell ref="H75:K75"/>
    <mergeCell ref="L76:O76"/>
    <mergeCell ref="L73:O73"/>
    <mergeCell ref="H70:K70"/>
    <mergeCell ref="L66:O66"/>
    <mergeCell ref="H66:K66"/>
    <mergeCell ref="L63:O63"/>
    <mergeCell ref="L75:O75"/>
    <mergeCell ref="L64:O64"/>
    <mergeCell ref="L70:O70"/>
    <mergeCell ref="H64:K64"/>
    <mergeCell ref="C2:AP2"/>
    <mergeCell ref="H55:K55"/>
    <mergeCell ref="L55:O55"/>
    <mergeCell ref="H31:K31"/>
    <mergeCell ref="H52:K52"/>
    <mergeCell ref="C4:AP4"/>
    <mergeCell ref="C3:AP3"/>
    <mergeCell ref="L25:O25"/>
    <mergeCell ref="H25:K25"/>
    <mergeCell ref="L28:O28"/>
    <mergeCell ref="H53:K53"/>
    <mergeCell ref="H54:K54"/>
    <mergeCell ref="H24:K24"/>
    <mergeCell ref="L52:O52"/>
    <mergeCell ref="L53:O53"/>
    <mergeCell ref="L54:O54"/>
    <mergeCell ref="X15:AD15"/>
    <mergeCell ref="P15:V15"/>
    <mergeCell ref="H22:K22"/>
    <mergeCell ref="L24:O24"/>
    <mergeCell ref="L22:O22"/>
    <mergeCell ref="N12:O12"/>
    <mergeCell ref="AF15:AL15"/>
    <mergeCell ref="R12:S12"/>
    <mergeCell ref="R21:AC21"/>
    <mergeCell ref="AD21:AO21"/>
    <mergeCell ref="H29:K29"/>
  </mergeCells>
  <phoneticPr fontId="0" type="noConversion"/>
  <printOptions horizontalCentered="1" verticalCentered="1"/>
  <pageMargins left="0.25" right="0.25" top="0.25" bottom="0.25" header="0" footer="0"/>
  <pageSetup scale="31" fitToWidth="1" fitToHeight="1" orientation="landscape" r:id="rId1"/>
  <headerFooter alignWithMargins="0">
    <oddHeader/>
    <oddFooter/>
  </headerFooter>
  <rowBreaks count="1" manualBreakCount="1">
    <brk id="107" max="16383" man="1"/>
  </rowBreaks>
  <colBreaks count="1" manualBreakCount="1">
    <brk id="45" max="1048575" man="1"/>
  </colBreaks>
  <drawing r:id="rId87"/>
</worksheet>
</file>

<file path=xl/worksheets/sheet2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M43"/>
  <sheetViews>
    <sheetView showGridLines="0" zoomScaleNormal="100" workbookViewId="0">
      <selection activeCell="A2" sqref="A2"/>
    </sheetView>
  </sheetViews>
  <sheetFormatPr defaultColWidth="8.85546875" defaultRowHeight="15"/>
  <cols>
    <col min="1" max="1" width="4.28515625" style="642" customWidth="1"/>
    <col min="2" max="2" width="3.42578125" style="642" customWidth="1"/>
    <col min="3" max="3" width="6.85546875" style="642" customWidth="1"/>
    <col min="4" max="4" width="8.85546875" style="642" customWidth="1"/>
    <col min="5" max="5" width="39" style="642" customWidth="1"/>
    <col min="6" max="6" width="22.42578125" style="642" customWidth="1"/>
    <col min="7" max="9" width="8.85546875" style="642" customWidth="1"/>
    <col min="10" max="10" width="12" style="642" customWidth="1"/>
    <col min="11" max="11" width="8.85546875" style="642" customWidth="1"/>
    <col min="12" max="12" width="18.28515625" style="642" customWidth="1"/>
    <col min="13" max="16384" width="8.85546875" style="642" customWidth="1"/>
  </cols>
  <sheetData>
    <row r="1">
      <c r="M1" s="642"/>
    </row>
    <row r="2" ht="84" customHeight="1">
      <c r="B2" s="643"/>
      <c r="C2" s="644"/>
      <c r="K2" s="645"/>
      <c r="M2" s="645"/>
    </row>
    <row r="3" ht="15" customHeight="1">
      <c r="B3" s="643"/>
    </row>
    <row r="4">
      <c r="A4" s="646" t="s">
        <v>122</v>
      </c>
      <c r="B4" s="647"/>
      <c r="C4" s="647"/>
      <c r="D4" s="647"/>
      <c r="E4" s="647"/>
      <c r="F4" s="647"/>
      <c r="G4" s="647"/>
      <c r="H4" s="647"/>
      <c r="I4" s="647"/>
      <c r="J4" s="647"/>
      <c r="K4" s="647"/>
    </row>
    <row r="5">
      <c r="A5" s="1010" t="s">
        <v>123</v>
      </c>
      <c r="B5" s="1010"/>
      <c r="C5" s="1010"/>
      <c r="D5" s="1010"/>
      <c r="E5" s="1010"/>
      <c r="F5" s="1010"/>
      <c r="G5" s="647"/>
      <c r="H5" s="647"/>
      <c r="I5" s="647"/>
      <c r="J5" s="647"/>
      <c r="K5" s="647"/>
    </row>
    <row r="6">
      <c r="A6" s="647"/>
      <c r="B6" s="647"/>
      <c r="C6" s="647"/>
      <c r="D6" s="647"/>
      <c r="E6" s="647"/>
      <c r="F6" s="647"/>
      <c r="G6" s="647"/>
      <c r="H6" s="647"/>
      <c r="I6" s="647"/>
      <c r="J6" s="647"/>
      <c r="K6" s="647"/>
    </row>
    <row r="7">
      <c r="A7" s="647"/>
      <c r="B7" s="647"/>
      <c r="C7" s="647"/>
      <c r="D7" s="647"/>
      <c r="E7" s="647"/>
      <c r="F7" s="647"/>
      <c r="G7" s="647"/>
      <c r="H7" s="647"/>
      <c r="I7" s="647"/>
      <c r="J7" s="647"/>
      <c r="K7" s="647"/>
    </row>
    <row r="8">
      <c r="A8" s="646" t="s">
        <v>124</v>
      </c>
      <c r="B8" s="647"/>
      <c r="C8" s="647"/>
      <c r="D8" s="647"/>
      <c r="E8" s="647"/>
      <c r="F8" s="647"/>
      <c r="G8" s="647"/>
      <c r="H8" s="647"/>
      <c r="I8" s="647"/>
      <c r="J8" s="647"/>
      <c r="K8" s="647"/>
    </row>
    <row r="9">
      <c r="A9" s="1010" t="s">
        <v>125</v>
      </c>
      <c r="B9" s="1010"/>
      <c r="C9" s="1010"/>
      <c r="D9" s="1010"/>
      <c r="E9" s="1010"/>
      <c r="F9" s="1010"/>
      <c r="G9" s="647"/>
      <c r="H9" s="647"/>
      <c r="I9" s="647"/>
      <c r="J9" s="647"/>
      <c r="K9" s="647"/>
    </row>
    <row r="10">
      <c r="A10" s="647"/>
      <c r="B10" s="647"/>
      <c r="C10" s="647"/>
      <c r="D10" s="647"/>
      <c r="E10" s="647"/>
      <c r="F10" s="647"/>
      <c r="G10" s="647"/>
      <c r="H10" s="647"/>
      <c r="I10" s="647"/>
      <c r="J10" s="647"/>
      <c r="K10" s="647"/>
    </row>
    <row r="11">
      <c r="A11" s="647"/>
      <c r="B11" s="647"/>
      <c r="C11" s="647"/>
      <c r="D11" s="647"/>
      <c r="E11" s="647"/>
      <c r="F11" s="647"/>
      <c r="G11" s="647"/>
      <c r="H11" s="647"/>
      <c r="I11" s="647"/>
      <c r="J11" s="647"/>
      <c r="K11" s="647"/>
    </row>
    <row r="12">
      <c r="A12" s="1011" t="s">
        <v>126</v>
      </c>
      <c r="B12" s="1011"/>
      <c r="C12" s="1011"/>
      <c r="D12" s="1011"/>
      <c r="E12" s="1011"/>
      <c r="F12" s="1011"/>
      <c r="G12" s="1011"/>
      <c r="H12" s="1011"/>
      <c r="I12" s="1011"/>
      <c r="J12" s="1011"/>
      <c r="K12" s="647"/>
    </row>
    <row r="13" s="642" customFormat="1" ht="19.5" customHeight="1">
      <c r="A13" s="648" t="s">
        <v>127</v>
      </c>
      <c r="B13" s="648"/>
      <c r="C13" s="648"/>
      <c r="D13" s="648"/>
      <c r="E13" s="648"/>
      <c r="F13" s="648" t="s">
        <v>128</v>
      </c>
      <c r="G13" s="648"/>
      <c r="H13" s="648"/>
      <c r="I13" s="648"/>
      <c r="J13" s="648"/>
      <c r="K13" s="648"/>
    </row>
    <row r="14" ht="18" customHeight="1">
      <c r="A14" s="650" t="s">
        <v>112</v>
      </c>
      <c r="B14" s="650"/>
      <c r="C14" s="650"/>
      <c r="D14" s="650"/>
      <c r="E14" s="647"/>
      <c r="F14" s="650" t="s">
        <v>114</v>
      </c>
      <c r="G14" s="650"/>
      <c r="H14" s="650"/>
      <c r="I14" s="650"/>
      <c r="J14" s="650"/>
      <c r="K14" s="647"/>
    </row>
    <row r="15">
      <c r="A15" s="650" t="s">
        <v>113</v>
      </c>
      <c r="B15" s="650"/>
      <c r="C15" s="650"/>
      <c r="D15" s="650"/>
      <c r="E15" s="647"/>
      <c r="F15" s="650" t="s">
        <v>129</v>
      </c>
      <c r="G15" s="650"/>
      <c r="H15" s="650"/>
      <c r="I15" s="650"/>
      <c r="J15" s="650"/>
      <c r="K15" s="647"/>
    </row>
    <row r="16">
      <c r="A16" s="946" t="s">
        <v>130</v>
      </c>
      <c r="B16" s="946"/>
      <c r="C16" s="946"/>
      <c r="D16" s="946"/>
      <c r="E16" s="647"/>
      <c r="F16" s="651" t="s">
        <v>131</v>
      </c>
      <c r="G16" s="650"/>
      <c r="H16" s="650"/>
      <c r="I16" s="650"/>
      <c r="J16" s="650"/>
      <c r="K16" s="647"/>
    </row>
    <row r="17">
      <c r="A17" s="650"/>
      <c r="B17" s="650"/>
      <c r="C17" s="650"/>
      <c r="D17" s="650"/>
      <c r="E17" s="647"/>
      <c r="F17" s="650"/>
      <c r="G17" s="650"/>
      <c r="H17" s="650"/>
      <c r="I17" s="650"/>
      <c r="J17" s="650"/>
      <c r="K17" s="647"/>
    </row>
    <row r="18">
      <c r="A18" s="650" t="s">
        <v>132</v>
      </c>
      <c r="B18" s="650"/>
      <c r="C18" s="650"/>
      <c r="D18" s="650"/>
      <c r="E18" s="647"/>
      <c r="F18" s="650"/>
      <c r="G18" s="650"/>
      <c r="H18" s="650"/>
      <c r="I18" s="650"/>
      <c r="J18" s="650"/>
      <c r="K18" s="647"/>
    </row>
    <row r="19">
      <c r="A19" s="650" t="s">
        <v>133</v>
      </c>
      <c r="B19" s="647"/>
      <c r="C19" s="650"/>
      <c r="D19" s="650"/>
      <c r="E19" s="650"/>
      <c r="F19" s="650"/>
      <c r="G19" s="650"/>
      <c r="H19" s="650"/>
      <c r="I19" s="650"/>
      <c r="J19" s="650"/>
      <c r="K19" s="647"/>
    </row>
    <row r="20">
      <c r="A20" s="650" t="s">
        <v>137</v>
      </c>
      <c r="B20" s="647"/>
      <c r="C20" s="650"/>
      <c r="D20" s="650"/>
      <c r="E20" s="650"/>
      <c r="F20" s="650"/>
      <c r="G20" s="650"/>
      <c r="H20" s="650"/>
      <c r="I20" s="650"/>
      <c r="J20" s="650"/>
      <c r="K20" s="647"/>
    </row>
    <row r="21">
      <c r="A21" s="946" t="s">
        <v>134</v>
      </c>
      <c r="B21" s="946"/>
      <c r="C21" s="946"/>
      <c r="D21" s="946"/>
      <c r="E21" s="650"/>
      <c r="F21" s="650"/>
      <c r="G21" s="650"/>
      <c r="H21" s="650"/>
      <c r="I21" s="650"/>
      <c r="J21" s="650"/>
      <c r="K21" s="647"/>
    </row>
    <row r="22">
      <c r="A22" s="647"/>
      <c r="B22" s="647"/>
      <c r="C22" s="647"/>
      <c r="D22" s="647"/>
      <c r="E22" s="647"/>
      <c r="F22" s="647"/>
      <c r="G22" s="647"/>
      <c r="H22" s="647"/>
      <c r="I22" s="647"/>
      <c r="J22" s="647"/>
      <c r="K22" s="647"/>
    </row>
    <row r="23" ht="16.5" customHeight="1">
      <c r="A23" s="1009" t="s">
        <v>135</v>
      </c>
      <c r="B23" s="1009"/>
      <c r="C23" s="1009"/>
      <c r="D23" s="1009"/>
      <c r="E23" s="1009"/>
      <c r="F23" s="1009"/>
      <c r="G23" s="1009"/>
      <c r="H23" s="1009"/>
      <c r="I23" s="1009"/>
      <c r="J23" s="652"/>
      <c r="K23" s="647"/>
    </row>
    <row r="24" ht="15" customHeight="1">
      <c r="A24" s="1009" t="s">
        <v>136</v>
      </c>
      <c r="B24" s="1009"/>
      <c r="C24" s="1009"/>
      <c r="D24" s="1009"/>
      <c r="E24" s="1009"/>
      <c r="F24" s="1009"/>
      <c r="G24" s="1009"/>
      <c r="H24" s="1009"/>
      <c r="I24" s="1009"/>
      <c r="J24" s="652"/>
      <c r="K24" s="652"/>
      <c r="L24" s="652"/>
    </row>
    <row r="25">
      <c r="C25" s="653"/>
      <c r="D25" s="653"/>
      <c r="E25" s="653"/>
      <c r="F25" s="653"/>
      <c r="G25" s="653"/>
      <c r="H25" s="653"/>
      <c r="I25" s="653"/>
      <c r="J25" s="653"/>
      <c r="K25" s="653"/>
      <c r="L25" s="653"/>
    </row>
    <row r="43">
      <c r="A43" s="642"/>
    </row>
  </sheetData>
  <mergeCells count="7">
    <mergeCell ref="A24:I24"/>
    <mergeCell ref="A5:F5"/>
    <mergeCell ref="A9:F9"/>
    <mergeCell ref="A12:J12"/>
    <mergeCell ref="A16:D16"/>
    <mergeCell ref="A21:D21"/>
    <mergeCell ref="A23:I23"/>
  </mergeCells>
  <hyperlinks>
    <hyperlink ref="A16" r:id="rId212"/>
    <hyperlink ref="F16" r:id="rId213"/>
    <hyperlink ref="A21" r:id="rId214"/>
    <hyperlink ref="A5:F5" r:id="rId215" display="For all STR definitions, please visit www.str.com/resources/glossary "/>
    <hyperlink ref="A12:J12" r:id="rId216" display="Please visit our website at www.str.com, or if you need additional assistance please reach out to our Customer Support team."/>
    <hyperlink ref="A23:I23" r:id="rId217" display="For the latest in industry news, visit HotelNewsNow.com."/>
    <hyperlink ref="A24:I24" r:id="rId218" display="To learn more about the Hotel Data Conference, visit HotelDataConference.com."/>
    <hyperlink ref="A9:F9" r:id="rId219" display="For all STR FAQ's, please click here or visit www.str.com/resources/faq"/>
  </hyperlinks>
  <printOptions horizontalCentered="1" verticalCentered="1"/>
  <pageMargins left="0.25" right="0.25" top="0.25" bottom="0.25" header="0" footer="0"/>
  <pageSetup scale="93" fitToWidth="1" fitToHeight="1" orientation="landscape" r:id="rId9"/>
  <headerFooter>
    <oddHeader/>
    <oddFooter/>
  </headerFooter>
  <rowBreaks count="1" manualBreakCount="1">
    <brk id="43" max="16383" man="1"/>
  </rowBreaks>
  <colBreaks count="1" manualBreakCount="1">
    <brk id="13" max="1048575" man="1"/>
  </colBreaks>
  <drawing r:id="rId10"/>
</worksheet>
</file>

<file path=xl/worksheets/sheet2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0">
    <pageSetUpPr fitToPage="1"/>
  </sheetPr>
  <dimension ref="A1:AV94"/>
  <sheetViews>
    <sheetView showGridLines="0" zoomScale="70" zoomScaleNormal="75" workbookViewId="0"/>
  </sheetViews>
  <sheetFormatPr defaultRowHeight="12.75"/>
  <cols>
    <col min="1" max="1" width="1.85546875" customWidth="1"/>
    <col min="2" max="2" width="22.5703125" customWidth="1"/>
    <col min="3" max="20" width="10.28515625" customWidth="1"/>
    <col min="21" max="21" width="2.7109375" customWidth="1"/>
    <col min="22" max="24" width="10.28515625" customWidth="1"/>
    <col min="25" max="25" width="2.7109375" customWidth="1"/>
    <col min="26" max="28" width="10.28515625" customWidth="1"/>
    <col min="29" max="29" width="2.7109375" customWidth="1"/>
    <col min="30" max="32" width="10.28515625" customWidth="1"/>
    <col min="33" max="33" width="2.7109375" customWidth="1"/>
    <col min="34" max="37" width="9.28515625" style="237" customWidth="1"/>
    <col min="38" max="48" width="9.140625" style="237" customWidth="1"/>
  </cols>
  <sheetData>
    <row r="1" ht="39.95" customHeight="1">
      <c r="A1" s="7"/>
      <c r="B1" s="662" t="s">
        <v>143</v>
      </c>
      <c r="AA1" s="1019"/>
      <c r="AB1" s="1019"/>
      <c r="AC1" s="1019"/>
      <c r="AD1" s="1019"/>
      <c r="AE1" s="1019"/>
      <c r="AF1" s="1019"/>
      <c r="AH1" s="237"/>
    </row>
    <row r="2" ht="20.1" customHeight="1">
      <c r="A2" s="6"/>
      <c r="B2" s="1020" t="s">
        <v>258</v>
      </c>
      <c r="C2" s="1020"/>
      <c r="D2" s="1020"/>
      <c r="E2" s="1020"/>
      <c r="F2" s="1020"/>
      <c r="G2" s="1020"/>
      <c r="H2" s="1020"/>
      <c r="I2" s="1020"/>
      <c r="J2" s="1020"/>
      <c r="K2" s="1020"/>
      <c r="L2" s="1020"/>
      <c r="M2" s="1020"/>
      <c r="N2" s="1020"/>
      <c r="O2" s="1020"/>
      <c r="P2" s="1020"/>
      <c r="Q2" s="1020"/>
      <c r="R2" s="1020"/>
      <c r="S2" s="1020"/>
      <c r="T2" s="1020"/>
      <c r="U2" s="1020"/>
      <c r="V2" s="1020"/>
      <c r="W2" s="1020"/>
      <c r="X2" s="1020"/>
      <c r="Y2" s="1020"/>
      <c r="Z2" s="1020"/>
      <c r="AA2" s="1020"/>
      <c r="AB2" s="1020"/>
      <c r="AC2" s="1020"/>
      <c r="AD2" s="1020"/>
      <c r="AE2" s="1020"/>
      <c r="AF2" s="26"/>
    </row>
    <row r="3" ht="20.1" customHeight="1">
      <c r="A3" s="6"/>
      <c r="B3" s="1020" t="s">
        <v>259</v>
      </c>
      <c r="C3" s="1020"/>
      <c r="D3" s="1020"/>
      <c r="E3" s="1020"/>
      <c r="F3" s="1020"/>
      <c r="G3" s="1020"/>
      <c r="H3" s="1020"/>
      <c r="I3" s="1020"/>
      <c r="J3" s="1020"/>
      <c r="K3" s="1020"/>
      <c r="L3" s="1020"/>
      <c r="M3" s="1020"/>
      <c r="N3" s="1020"/>
      <c r="O3" s="1020"/>
      <c r="P3" s="1020"/>
      <c r="Q3" s="1020"/>
      <c r="R3" s="1020"/>
      <c r="S3" s="1020"/>
      <c r="T3" s="1020"/>
      <c r="U3" s="1021"/>
      <c r="V3" s="1021"/>
      <c r="W3" s="1021"/>
      <c r="X3" s="1021"/>
      <c r="Y3" s="1021"/>
      <c r="Z3" s="1021"/>
      <c r="AA3" s="1021"/>
      <c r="AB3" s="1021"/>
      <c r="AC3" s="1021"/>
      <c r="AD3" s="1021"/>
      <c r="AE3" s="1021"/>
      <c r="AF3" s="1021"/>
    </row>
    <row r="4" ht="20.1" customHeight="1">
      <c r="A4" s="6"/>
      <c r="B4" s="1020" t="s">
        <v>260</v>
      </c>
      <c r="C4" s="1020"/>
      <c r="D4" s="1020"/>
      <c r="E4" s="1020"/>
      <c r="F4" s="1020"/>
      <c r="G4" s="1020"/>
      <c r="H4" s="1020"/>
      <c r="I4" s="1020"/>
      <c r="J4" s="1020"/>
      <c r="K4" s="1020"/>
      <c r="L4" s="1020"/>
      <c r="M4" s="1020"/>
      <c r="N4" s="1020"/>
      <c r="O4" s="1020"/>
      <c r="P4" s="1020"/>
      <c r="Q4" s="1020"/>
      <c r="R4" s="1020"/>
      <c r="S4" s="1020"/>
      <c r="T4" s="1020"/>
      <c r="U4" s="1020"/>
      <c r="V4" s="1020"/>
      <c r="W4" s="1020"/>
      <c r="X4" s="1020"/>
      <c r="Y4" s="1020"/>
      <c r="Z4" s="1020"/>
      <c r="AA4" s="1020"/>
      <c r="AB4" s="1020"/>
      <c r="AC4" s="1020"/>
      <c r="AD4" s="1020"/>
      <c r="AE4" s="1020"/>
      <c r="AF4" s="26"/>
    </row>
    <row r="5" ht="20.1" customHeight="1">
      <c r="A5" s="6"/>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row>
    <row r="6" ht="24.95" customHeight="1">
      <c r="A6" s="6"/>
      <c r="B6" s="4"/>
      <c r="C6" s="4"/>
      <c r="D6" s="4"/>
      <c r="E6" s="4"/>
      <c r="F6" s="4"/>
      <c r="G6" s="4"/>
      <c r="H6" s="4"/>
      <c r="I6" s="4"/>
      <c r="J6" s="4"/>
      <c r="K6" s="4"/>
      <c r="L6" s="4"/>
      <c r="M6" s="4"/>
      <c r="N6" s="4"/>
      <c r="O6" s="4"/>
      <c r="P6" s="4"/>
      <c r="Q6" s="4"/>
      <c r="R6" s="4"/>
      <c r="S6" s="4"/>
      <c r="T6" s="4"/>
      <c r="U6" s="4"/>
      <c r="V6" s="4"/>
      <c r="W6" s="4"/>
      <c r="X6" s="4"/>
      <c r="Y6" s="24"/>
      <c r="Z6" s="24"/>
      <c r="AA6" s="24"/>
      <c r="AB6" s="24"/>
      <c r="AC6" s="24"/>
      <c r="AD6" s="24"/>
      <c r="AE6" s="24"/>
      <c r="AF6" s="24"/>
      <c r="AG6" s="24"/>
    </row>
    <row r="7" ht="24.95" customHeight="1">
      <c r="A7" s="6"/>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row>
    <row r="8" ht="24.95" customHeight="1">
      <c r="A8" s="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row>
    <row r="9" ht="24.95" customHeight="1">
      <c r="A9" s="6"/>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row>
    <row r="10" ht="24.95" customHeight="1">
      <c r="A10" s="6"/>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row>
    <row r="11" ht="24.95" customHeight="1">
      <c r="A11" s="6"/>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row>
    <row r="12" ht="24.95" customHeight="1">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row>
    <row r="13" ht="24.95" customHeight="1">
      <c r="A13" s="6"/>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row>
    <row r="14" ht="24.95" customHeight="1">
      <c r="A14" s="6"/>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row>
    <row r="15" ht="24.95" customHeight="1">
      <c r="A15" s="6"/>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row>
    <row r="16" ht="24.95" customHeight="1">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row>
    <row r="17" ht="20.25" customHeight="1">
      <c r="A17" s="6"/>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row>
    <row r="18" ht="28.5" customHeight="1">
      <c r="A18" s="8"/>
      <c r="B18" s="25"/>
      <c r="X18" s="1022"/>
      <c r="Y18" s="1022"/>
      <c r="Z18" s="1022"/>
      <c r="AA18" s="1022"/>
      <c r="AB18" s="1022"/>
      <c r="AC18" s="1022"/>
      <c r="AD18" s="1022"/>
      <c r="AE18" s="1022"/>
      <c r="AF18" s="1022"/>
      <c r="AG18" s="1022"/>
    </row>
    <row r="19" s="117" customFormat="1" ht="15.95" customHeight="1">
      <c r="B19" s="983" t="s">
        <v>22</v>
      </c>
      <c r="C19" s="1023">
        <v>2018</v>
      </c>
      <c r="D19" s="1023"/>
      <c r="E19" s="1023"/>
      <c r="F19" s="1023"/>
      <c r="G19" s="1023"/>
      <c r="H19" s="1023"/>
      <c r="I19" s="1023">
        <v>2019</v>
      </c>
      <c r="J19" s="1023"/>
      <c r="K19" s="1023"/>
      <c r="L19" s="1023"/>
      <c r="M19" s="1023"/>
      <c r="N19" s="1023"/>
      <c r="O19" s="1023"/>
      <c r="P19" s="1023"/>
      <c r="Q19" s="1023"/>
      <c r="R19" s="1023"/>
      <c r="S19" s="1023"/>
      <c r="T19" s="1023"/>
      <c r="U19" s="119"/>
      <c r="V19" s="1024" t="s">
        <v>60</v>
      </c>
      <c r="W19" s="1024"/>
      <c r="X19" s="1024"/>
      <c r="Y19" s="119"/>
      <c r="Z19" s="1024" t="s">
        <v>44</v>
      </c>
      <c r="AA19" s="1024"/>
      <c r="AB19" s="1024"/>
      <c r="AC19" s="119"/>
      <c r="AD19" s="1025" t="s">
        <v>45</v>
      </c>
      <c r="AE19" s="1025"/>
      <c r="AF19" s="1025"/>
      <c r="AG19" s="119"/>
      <c r="AH19" s="237"/>
      <c r="AI19" s="237"/>
      <c r="AJ19" s="237"/>
      <c r="AK19" s="237"/>
      <c r="AL19" s="237"/>
      <c r="AM19" s="237"/>
      <c r="AN19" s="237"/>
      <c r="AO19" s="237"/>
      <c r="AP19" s="237"/>
      <c r="AQ19" s="237"/>
      <c r="AR19" s="237"/>
      <c r="AS19" s="237"/>
      <c r="AT19" s="237"/>
      <c r="AU19" s="237"/>
      <c r="AV19" s="237"/>
    </row>
    <row r="20" s="118" customFormat="1" ht="15.95" customHeight="1">
      <c r="B20" s="983"/>
      <c r="C20" s="271" t="s">
        <v>268</v>
      </c>
      <c r="D20" s="271" t="s">
        <v>270</v>
      </c>
      <c r="E20" s="271" t="s">
        <v>272</v>
      </c>
      <c r="F20" s="271" t="s">
        <v>273</v>
      </c>
      <c r="G20" s="271" t="s">
        <v>274</v>
      </c>
      <c r="H20" s="1026" t="s">
        <v>276</v>
      </c>
      <c r="I20" s="271" t="s">
        <v>277</v>
      </c>
      <c r="J20" s="271" t="s">
        <v>278</v>
      </c>
      <c r="K20" s="271" t="s">
        <v>279</v>
      </c>
      <c r="L20" s="271" t="s">
        <v>280</v>
      </c>
      <c r="M20" s="271" t="s">
        <v>282</v>
      </c>
      <c r="N20" s="271" t="s">
        <v>283</v>
      </c>
      <c r="O20" s="271" t="s">
        <v>268</v>
      </c>
      <c r="P20" s="271" t="s">
        <v>270</v>
      </c>
      <c r="Q20" s="271" t="s">
        <v>272</v>
      </c>
      <c r="R20" s="271" t="s">
        <v>273</v>
      </c>
      <c r="S20" s="271" t="s">
        <v>274</v>
      </c>
      <c r="T20" s="1026" t="s">
        <v>276</v>
      </c>
      <c r="U20" s="144"/>
      <c r="V20" s="270">
        <v>2017</v>
      </c>
      <c r="W20" s="271">
        <v>2018</v>
      </c>
      <c r="X20" s="272">
        <v>2019</v>
      </c>
      <c r="Y20" s="144"/>
      <c r="Z20" s="270">
        <v>2017</v>
      </c>
      <c r="AA20" s="271">
        <v>2018</v>
      </c>
      <c r="AB20" s="272">
        <v>2019</v>
      </c>
      <c r="AC20" s="144"/>
      <c r="AD20" s="270">
        <v>2017</v>
      </c>
      <c r="AE20" s="271">
        <v>2018</v>
      </c>
      <c r="AF20" s="272">
        <v>2019</v>
      </c>
      <c r="AG20" s="144"/>
      <c r="AH20" s="237"/>
      <c r="AI20" s="237"/>
      <c r="AJ20" s="237"/>
      <c r="AK20" s="237"/>
      <c r="AL20" s="237"/>
      <c r="AM20" s="237"/>
      <c r="AN20" s="237"/>
      <c r="AO20" s="237"/>
      <c r="AP20" s="237"/>
      <c r="AQ20" s="237"/>
      <c r="AR20" s="237"/>
      <c r="AS20" s="237"/>
      <c r="AT20" s="237"/>
      <c r="AU20" s="237"/>
      <c r="AV20" s="237"/>
    </row>
    <row r="21" ht="21.95" customHeight="1">
      <c r="B21" s="265" t="s">
        <v>19</v>
      </c>
      <c r="C21" s="575">
        <v>44.436109027256814203550887720</v>
      </c>
      <c r="D21" s="576">
        <v>45.286321580395098774693673420</v>
      </c>
      <c r="E21" s="576">
        <v>37.045454545454545454545454550</v>
      </c>
      <c r="F21" s="576">
        <v>45.674486803519061583577712610</v>
      </c>
      <c r="G21" s="576">
        <v>45.176767676767676767676767680</v>
      </c>
      <c r="H21" s="1027">
        <v>50.586510263929618768328445750</v>
      </c>
      <c r="I21" s="576">
        <v>69.501466275659824046920821110</v>
      </c>
      <c r="J21" s="576">
        <v>71.293290043290043290043290040</v>
      </c>
      <c r="K21" s="576">
        <v>73.875855327468230694037145650</v>
      </c>
      <c r="L21" s="576">
        <v>68.686868686868686868686868690</v>
      </c>
      <c r="M21" s="576">
        <v>62.878787878787878787878787880</v>
      </c>
      <c r="N21" s="576">
        <v>54.949494949494949494949494950</v>
      </c>
      <c r="O21" s="576">
        <v>61.094819159335288367546432060</v>
      </c>
      <c r="P21" s="576">
        <v>68.352883675464320625610948190</v>
      </c>
      <c r="Q21" s="576">
        <v>53.383838383838383838383838380</v>
      </c>
      <c r="R21" s="576">
        <v>66.739980449657869012707722390</v>
      </c>
      <c r="S21" s="576">
        <v>74.898989898989898989898989900</v>
      </c>
      <c r="T21" s="1027">
        <v>85.16617790811339198435972630</v>
      </c>
      <c r="U21" s="113"/>
      <c r="V21" s="575">
        <v>64.432109308283518360375747220</v>
      </c>
      <c r="W21" s="576">
        <v>39.542562615768704195860513810</v>
      </c>
      <c r="X21" s="577">
        <v>67.588210875882108758821087590</v>
      </c>
      <c r="Y21" s="113"/>
      <c r="Z21" s="575">
        <v>49.613526570048309178743961350</v>
      </c>
      <c r="AA21" s="576">
        <v>47.167325428194993412384716730</v>
      </c>
      <c r="AB21" s="577">
        <v>75.609354413702239789196310940</v>
      </c>
      <c r="AC21" s="113"/>
      <c r="AD21" s="575">
        <v>64.432109308283518360375747220</v>
      </c>
      <c r="AE21" s="576">
        <v>39.542562615768704195860513810</v>
      </c>
      <c r="AF21" s="577">
        <v>67.588210875882108758821087590</v>
      </c>
      <c r="AG21" s="113"/>
    </row>
    <row r="22" ht="21.95" customHeight="1">
      <c r="B22" s="38" t="s">
        <v>35</v>
      </c>
      <c r="C22" s="273">
        <v>72.872064169888626002654509780</v>
      </c>
      <c r="D22" s="92">
        <v>73.404377880184331797235023040</v>
      </c>
      <c r="E22" s="92">
        <v>58.869153345174659561870929540</v>
      </c>
      <c r="F22" s="92">
        <v>65.982925571534979659657365500</v>
      </c>
      <c r="G22" s="92">
        <v>71.912374185908821788040260510</v>
      </c>
      <c r="H22" s="1028">
        <v>70.984930957428522317080158140</v>
      </c>
      <c r="I22" s="92">
        <v>80.09511258809373746633816536</v>
      </c>
      <c r="J22" s="92">
        <v>84.15376807916772392793707181</v>
      </c>
      <c r="K22" s="92">
        <v>85.06273993009797742508451269</v>
      </c>
      <c r="L22" s="92">
        <v>79.66252220248667850799289520</v>
      </c>
      <c r="M22" s="92">
        <v>71.042227697244026814874233660</v>
      </c>
      <c r="N22" s="92">
        <v>71.160449970396684428656009470</v>
      </c>
      <c r="O22" s="92">
        <v>71.958975534292098779579441930</v>
      </c>
      <c r="P22" s="92">
        <v>73.477339139402967971122443130</v>
      </c>
      <c r="Q22" s="92">
        <v>58.928359976317347542924807580</v>
      </c>
      <c r="R22" s="92">
        <v>74.187818713115223743768979550</v>
      </c>
      <c r="S22" s="92">
        <v>82.11367673179396092362344583</v>
      </c>
      <c r="T22" s="1028">
        <v>79.68257606142210508222082164</v>
      </c>
      <c r="U22" s="113"/>
      <c r="V22" s="273">
        <v>78.654461501073352505164243190</v>
      </c>
      <c r="W22" s="92">
        <v>71.671972584962284045745802580</v>
      </c>
      <c r="X22" s="274">
        <v>75.925934937589722377673422710</v>
      </c>
      <c r="Y22" s="113"/>
      <c r="Z22" s="273">
        <v>77.328867013034363321483912130</v>
      </c>
      <c r="AA22" s="92">
        <v>69.601899760599274075218163570</v>
      </c>
      <c r="AB22" s="274">
        <v>78.623831956135608927330295780</v>
      </c>
      <c r="AC22" s="113"/>
      <c r="AD22" s="273">
        <v>78.654461501073352505164243190</v>
      </c>
      <c r="AE22" s="92">
        <v>71.671972584962284045745802580</v>
      </c>
      <c r="AF22" s="274">
        <v>75.925934937589722377673422710</v>
      </c>
      <c r="AG22" s="113"/>
    </row>
    <row r="23" ht="21.95" customHeight="1">
      <c r="B23" s="40" t="s">
        <v>100</v>
      </c>
      <c r="C23" s="578">
        <v>60.978249392883539225002639640</v>
      </c>
      <c r="D23" s="113">
        <v>61.694306100263589007979453080</v>
      </c>
      <c r="E23" s="113">
        <v>62.928464977645305514157973190</v>
      </c>
      <c r="F23" s="113">
        <v>69.221675771258959866115128350</v>
      </c>
      <c r="G23" s="113">
        <v>62.821966578347279812782859060</v>
      </c>
      <c r="H23" s="1029">
        <v>71.263731022387895420424276670</v>
      </c>
      <c r="I23" s="113">
        <v>86.77366699399748974110516423</v>
      </c>
      <c r="J23" s="113">
        <v>84.71788212290247568402249542</v>
      </c>
      <c r="K23" s="113">
        <v>86.84866651153866565425234427</v>
      </c>
      <c r="L23" s="113">
        <v>86.22231230926883100796144275</v>
      </c>
      <c r="M23" s="113">
        <v>88.50903176453624070367356116</v>
      </c>
      <c r="N23" s="113">
        <v>77.219150486477219150486477220</v>
      </c>
      <c r="O23" s="113">
        <v>84.90229148721066867416099042</v>
      </c>
      <c r="P23" s="113">
        <v>93.02580152743908202423486266</v>
      </c>
      <c r="Q23" s="113">
        <v>90.59108111152720818148327441</v>
      </c>
      <c r="R23" s="113">
        <v>89.96083401203883131593974968</v>
      </c>
      <c r="S23" s="113">
        <v>91.21378177186094123147984277</v>
      </c>
      <c r="T23" s="1029">
        <v>106.88180794062724026051846574</v>
      </c>
      <c r="U23" s="113"/>
      <c r="V23" s="578">
        <v>81.91793329791502058804865457</v>
      </c>
      <c r="W23" s="113">
        <v>55.171584078969873778970798440</v>
      </c>
      <c r="X23" s="579">
        <v>89.01860863674430817947200043</v>
      </c>
      <c r="Y23" s="113"/>
      <c r="Z23" s="578">
        <v>64.159127744216885221747458370</v>
      </c>
      <c r="AA23" s="113">
        <v>67.767295993974865573434267780</v>
      </c>
      <c r="AB23" s="579">
        <v>96.16594934712015548868510267</v>
      </c>
      <c r="AC23" s="113"/>
      <c r="AD23" s="578">
        <v>81.91793329791502058804865457</v>
      </c>
      <c r="AE23" s="113">
        <v>55.171584078969873778970798440</v>
      </c>
      <c r="AF23" s="579">
        <v>89.01860863674430817947200043</v>
      </c>
      <c r="AG23" s="113"/>
    </row>
    <row r="24" ht="21.95" customHeight="1">
      <c r="A24" s="23"/>
      <c r="B24" s="39" t="s">
        <v>23</v>
      </c>
      <c r="C24" s="275" t="s">
        <v>269</v>
      </c>
      <c r="D24" s="276" t="s">
        <v>269</v>
      </c>
      <c r="E24" s="276" t="s">
        <v>269</v>
      </c>
      <c r="F24" s="276" t="s">
        <v>269</v>
      </c>
      <c r="G24" s="276" t="s">
        <v>269</v>
      </c>
      <c r="H24" s="1030" t="s">
        <v>269</v>
      </c>
      <c r="I24" s="276" t="s">
        <v>269</v>
      </c>
      <c r="J24" s="276" t="s">
        <v>269</v>
      </c>
      <c r="K24" s="276" t="s">
        <v>269</v>
      </c>
      <c r="L24" s="276" t="s">
        <v>281</v>
      </c>
      <c r="M24" s="276" t="s">
        <v>269</v>
      </c>
      <c r="N24" s="276" t="s">
        <v>269</v>
      </c>
      <c r="O24" s="276" t="s">
        <v>281</v>
      </c>
      <c r="P24" s="276" t="s">
        <v>271</v>
      </c>
      <c r="Q24" s="276" t="s">
        <v>281</v>
      </c>
      <c r="R24" s="276" t="s">
        <v>269</v>
      </c>
      <c r="S24" s="276" t="s">
        <v>269</v>
      </c>
      <c r="T24" s="1030" t="s">
        <v>284</v>
      </c>
      <c r="U24" s="113"/>
      <c r="V24" s="275" t="s">
        <v>269</v>
      </c>
      <c r="W24" s="276" t="s">
        <v>269</v>
      </c>
      <c r="X24" s="277" t="s">
        <v>269</v>
      </c>
      <c r="Y24" s="113"/>
      <c r="Z24" s="275" t="s">
        <v>269</v>
      </c>
      <c r="AA24" s="276" t="s">
        <v>269</v>
      </c>
      <c r="AB24" s="277" t="s">
        <v>281</v>
      </c>
      <c r="AC24" s="113"/>
      <c r="AD24" s="275" t="s">
        <v>269</v>
      </c>
      <c r="AE24" s="276" t="s">
        <v>269</v>
      </c>
      <c r="AF24" s="277" t="s">
        <v>269</v>
      </c>
      <c r="AG24" s="113"/>
    </row>
    <row r="25" ht="21.95" customHeight="1">
      <c r="B25" s="25" t="s">
        <v>70</v>
      </c>
      <c r="F25" s="4"/>
      <c r="G25" s="4"/>
      <c r="H25" s="4"/>
      <c r="I25" s="4"/>
      <c r="J25" s="4"/>
      <c r="K25" s="4"/>
      <c r="L25" s="4"/>
      <c r="M25" s="4"/>
      <c r="N25" s="4"/>
      <c r="O25" s="4"/>
      <c r="P25" s="4"/>
      <c r="Q25" s="4"/>
      <c r="R25" s="98"/>
      <c r="S25" s="98"/>
      <c r="T25" s="98"/>
      <c r="U25" s="9"/>
      <c r="V25" s="98"/>
      <c r="W25" s="98"/>
      <c r="X25" s="98"/>
      <c r="Y25" s="9"/>
      <c r="Z25" s="98"/>
      <c r="AA25" s="98"/>
      <c r="AB25" s="98"/>
      <c r="AC25" s="9"/>
      <c r="AD25" s="98"/>
      <c r="AE25" s="98"/>
      <c r="AF25" s="98"/>
      <c r="AG25" s="9"/>
    </row>
    <row r="26" ht="21.95" customHeight="1">
      <c r="B26" s="37" t="s">
        <v>19</v>
      </c>
      <c r="C26" s="575">
        <v>-30.661776182300608709224285940</v>
      </c>
      <c r="D26" s="576">
        <v>-3.6975326148610323312535450800</v>
      </c>
      <c r="E26" s="576">
        <v>22.576871657754010695187165800</v>
      </c>
      <c r="F26" s="576">
        <v>14.186217008797653958944281520</v>
      </c>
      <c r="G26" s="576">
        <v>-14.341802860061287027579162400</v>
      </c>
      <c r="H26" s="1027">
        <v>-9.989564007421150278293135440</v>
      </c>
      <c r="I26" s="576">
        <v>44.072948328267477203647416390</v>
      </c>
      <c r="J26" s="576">
        <v>81.47382920110192837465564735</v>
      </c>
      <c r="K26" s="576">
        <v>93.03959131545338441890166030</v>
      </c>
      <c r="L26" s="576">
        <v>121.67889160554197229013854935</v>
      </c>
      <c r="M26" s="576">
        <v>291.06107733634949809133323907</v>
      </c>
      <c r="N26" s="576">
        <v>72.749427664131157226201905300</v>
      </c>
      <c r="O26" s="576">
        <v>37.489128766562643883971965010</v>
      </c>
      <c r="P26" s="576">
        <v>50.934943024948546759700818220</v>
      </c>
      <c r="Q26" s="576">
        <v>44.103612815269256987048398060</v>
      </c>
      <c r="R26" s="576">
        <v>46.120920278223649010165864110</v>
      </c>
      <c r="S26" s="576">
        <v>65.790944661822247065399664610</v>
      </c>
      <c r="T26" s="1027">
        <v>68.357487922705314009661835750</v>
      </c>
      <c r="U26" s="113"/>
      <c r="V26" s="575">
        <v>-15.393453334915380000367658740</v>
      </c>
      <c r="W26" s="576">
        <v>-38.629104276918286794761217130</v>
      </c>
      <c r="X26" s="577">
        <v>70.925216791411027384578705630</v>
      </c>
      <c r="Y26" s="113"/>
      <c r="Z26" s="575">
        <v>-28.375336820415279759074338250</v>
      </c>
      <c r="AA26" s="576">
        <v>-4.9305125254492343099938036600</v>
      </c>
      <c r="AB26" s="577">
        <v>60.300279329608938547486033540</v>
      </c>
      <c r="AC26" s="113"/>
      <c r="AD26" s="575">
        <v>-15.393453334915380000367658740</v>
      </c>
      <c r="AE26" s="576">
        <v>-38.629104276918286794761217130</v>
      </c>
      <c r="AF26" s="577">
        <v>70.925216791411027384578705630</v>
      </c>
      <c r="AG26" s="113"/>
    </row>
    <row r="27" ht="21.95" customHeight="1">
      <c r="B27" s="38" t="s">
        <v>35</v>
      </c>
      <c r="C27" s="273">
        <v>-14.652367462107993984560976450</v>
      </c>
      <c r="D27" s="92">
        <v>-4.8042997174364231952189242700</v>
      </c>
      <c r="E27" s="92">
        <v>5.6985676749622808444633628300</v>
      </c>
      <c r="F27" s="92">
        <v>-7.858199978629923106303384300</v>
      </c>
      <c r="G27" s="92">
        <v>-9.445083192506578688238637100</v>
      </c>
      <c r="H27" s="1028">
        <v>-12.397414950133904231124662120</v>
      </c>
      <c r="I27" s="92">
        <v>-1.4752158855218288066930828400</v>
      </c>
      <c r="J27" s="92">
        <v>-2.3494590386303978469567740100</v>
      </c>
      <c r="K27" s="92">
        <v>-1.9776546644047075915894101300</v>
      </c>
      <c r="L27" s="92">
        <v>13.505461365158911488613218380</v>
      </c>
      <c r="M27" s="92">
        <v>12.387325521776678900397625990</v>
      </c>
      <c r="N27" s="92">
        <v>9.805000552406367120773028970</v>
      </c>
      <c r="O27" s="92">
        <v>-1.2530022938115473747757246400</v>
      </c>
      <c r="P27" s="92">
        <v>0.0993963321066879054136084700</v>
      </c>
      <c r="Q27" s="92">
        <v>0.1005732676254651513627677900</v>
      </c>
      <c r="R27" s="92">
        <v>12.434873219868009725599166380</v>
      </c>
      <c r="S27" s="92">
        <v>14.185740161369998353367363750</v>
      </c>
      <c r="T27" s="1028">
        <v>12.252804907579304221486802810</v>
      </c>
      <c r="U27" s="113"/>
      <c r="V27" s="273">
        <v>-1.3244949425200547383825377500</v>
      </c>
      <c r="W27" s="92">
        <v>-8.877422568096512137318187350</v>
      </c>
      <c r="X27" s="274">
        <v>5.9353219943607010397952374600</v>
      </c>
      <c r="Y27" s="113"/>
      <c r="Z27" s="273">
        <v>2.2384796335169479061442757100</v>
      </c>
      <c r="AA27" s="92">
        <v>-9.992345098154161086875677320</v>
      </c>
      <c r="AB27" s="274">
        <v>12.962192449585309700147013950</v>
      </c>
      <c r="AC27" s="113"/>
      <c r="AD27" s="273">
        <v>-1.3244949425200547383825377500</v>
      </c>
      <c r="AE27" s="92">
        <v>-8.877422568096512137318187350</v>
      </c>
      <c r="AF27" s="274">
        <v>5.9353219943607010397952374600</v>
      </c>
      <c r="AG27" s="113"/>
    </row>
    <row r="28" ht="21.95" customHeight="1">
      <c r="B28" s="40" t="s">
        <v>100</v>
      </c>
      <c r="C28" s="578">
        <v>-18.757882608032363075166374500</v>
      </c>
      <c r="D28" s="113">
        <v>1.1626229958813704211934744500</v>
      </c>
      <c r="E28" s="113">
        <v>15.968337465740169475545469470</v>
      </c>
      <c r="F28" s="113">
        <v>23.924447951217475827127391320</v>
      </c>
      <c r="G28" s="113">
        <v>-5.4074586341506137650434054600</v>
      </c>
      <c r="H28" s="1029">
        <v>2.7486071801900946918949368200</v>
      </c>
      <c r="I28" s="113">
        <v>46.230158861211881069705886850</v>
      </c>
      <c r="J28" s="113">
        <v>85.84006541540070423539144694</v>
      </c>
      <c r="K28" s="113">
        <v>96.93427111394982585008517312</v>
      </c>
      <c r="L28" s="113">
        <v>95.30240125836575364771790016</v>
      </c>
      <c r="M28" s="113">
        <v>247.95834452041989974926672647</v>
      </c>
      <c r="N28" s="113">
        <v>57.323825686502734061267331300</v>
      </c>
      <c r="O28" s="113">
        <v>39.233730604800180600489803940</v>
      </c>
      <c r="P28" s="113">
        <v>50.785068197795370225893750760</v>
      </c>
      <c r="Q28" s="113">
        <v>43.958828717193029460687453200</v>
      </c>
      <c r="R28" s="113">
        <v>29.960497213780007877747149470</v>
      </c>
      <c r="S28" s="113">
        <v>45.194088532878579050857619600</v>
      </c>
      <c r="T28" s="1029">
        <v>49.980651317638321368066476090</v>
      </c>
      <c r="U28" s="113"/>
      <c r="V28" s="578">
        <v>-14.257802262273649702751023090</v>
      </c>
      <c r="W28" s="113">
        <v>-32.650175782237289734094680550</v>
      </c>
      <c r="X28" s="579">
        <v>61.348654606921344314346063640</v>
      </c>
      <c r="Y28" s="113"/>
      <c r="Z28" s="578">
        <v>-29.943536488091581654592265080</v>
      </c>
      <c r="AA28" s="113">
        <v>5.6237800865103095310802611300</v>
      </c>
      <c r="AB28" s="579">
        <v>41.906133241128863657190329890</v>
      </c>
      <c r="AC28" s="113"/>
      <c r="AD28" s="578">
        <v>-14.257802262273649702751023090</v>
      </c>
      <c r="AE28" s="113">
        <v>-32.650175782237289734094680550</v>
      </c>
      <c r="AF28" s="579">
        <v>61.348654606921344314346063640</v>
      </c>
      <c r="AG28" s="113"/>
    </row>
    <row r="29" ht="21.95" customHeight="1">
      <c r="A29" s="23"/>
      <c r="B29" s="39" t="s">
        <v>23</v>
      </c>
      <c r="C29" s="275" t="s">
        <v>269</v>
      </c>
      <c r="D29" s="276" t="s">
        <v>281</v>
      </c>
      <c r="E29" s="276" t="s">
        <v>275</v>
      </c>
      <c r="F29" s="276" t="s">
        <v>284</v>
      </c>
      <c r="G29" s="276" t="s">
        <v>281</v>
      </c>
      <c r="H29" s="1030" t="s">
        <v>271</v>
      </c>
      <c r="I29" s="276" t="s">
        <v>285</v>
      </c>
      <c r="J29" s="276" t="s">
        <v>285</v>
      </c>
      <c r="K29" s="276" t="s">
        <v>285</v>
      </c>
      <c r="L29" s="276" t="s">
        <v>285</v>
      </c>
      <c r="M29" s="276" t="s">
        <v>285</v>
      </c>
      <c r="N29" s="276" t="s">
        <v>285</v>
      </c>
      <c r="O29" s="276" t="s">
        <v>285</v>
      </c>
      <c r="P29" s="276" t="s">
        <v>285</v>
      </c>
      <c r="Q29" s="276" t="s">
        <v>285</v>
      </c>
      <c r="R29" s="276" t="s">
        <v>285</v>
      </c>
      <c r="S29" s="276" t="s">
        <v>285</v>
      </c>
      <c r="T29" s="1030" t="s">
        <v>285</v>
      </c>
      <c r="U29" s="113"/>
      <c r="V29" s="275" t="s">
        <v>269</v>
      </c>
      <c r="W29" s="276" t="s">
        <v>269</v>
      </c>
      <c r="X29" s="277" t="s">
        <v>285</v>
      </c>
      <c r="Y29" s="113"/>
      <c r="Z29" s="275" t="s">
        <v>269</v>
      </c>
      <c r="AA29" s="276" t="s">
        <v>281</v>
      </c>
      <c r="AB29" s="277" t="s">
        <v>285</v>
      </c>
      <c r="AC29" s="113"/>
      <c r="AD29" s="275" t="s">
        <v>269</v>
      </c>
      <c r="AE29" s="276" t="s">
        <v>269</v>
      </c>
      <c r="AF29" s="277" t="s">
        <v>285</v>
      </c>
      <c r="AG29" s="113"/>
    </row>
    <row r="30" ht="21.95" customHeight="1">
      <c r="A30" s="8"/>
      <c r="B30" s="25"/>
      <c r="F30" s="4"/>
      <c r="G30" s="4"/>
      <c r="H30" s="4"/>
      <c r="I30" s="4"/>
      <c r="J30" s="4"/>
      <c r="K30" s="4"/>
      <c r="L30" s="4"/>
      <c r="M30" s="4"/>
      <c r="N30" s="4"/>
      <c r="O30" s="4"/>
      <c r="P30" s="4"/>
      <c r="Q30" s="4"/>
      <c r="U30" s="9"/>
      <c r="X30" s="102"/>
      <c r="Y30" s="116"/>
      <c r="Z30" s="4"/>
      <c r="AA30" s="4"/>
      <c r="AB30" s="102"/>
      <c r="AC30" s="116"/>
      <c r="AF30" s="102"/>
      <c r="AG30" s="116"/>
    </row>
    <row r="31" s="117" customFormat="1" ht="15.95" customHeight="1">
      <c r="B31" s="983" t="s">
        <v>9</v>
      </c>
      <c r="C31" s="1023">
        <v>2018</v>
      </c>
      <c r="D31" s="1023"/>
      <c r="E31" s="1023"/>
      <c r="F31" s="1023"/>
      <c r="G31" s="1023"/>
      <c r="H31" s="1023"/>
      <c r="I31" s="1023">
        <v>2019</v>
      </c>
      <c r="J31" s="1023"/>
      <c r="K31" s="1023"/>
      <c r="L31" s="1023"/>
      <c r="M31" s="1023"/>
      <c r="N31" s="1023"/>
      <c r="O31" s="1023"/>
      <c r="P31" s="1023"/>
      <c r="Q31" s="1023"/>
      <c r="R31" s="1023"/>
      <c r="S31" s="1023"/>
      <c r="T31" s="1023"/>
      <c r="U31" s="119"/>
      <c r="V31" s="1024" t="s">
        <v>60</v>
      </c>
      <c r="W31" s="1024"/>
      <c r="X31" s="1024"/>
      <c r="Y31" s="119"/>
      <c r="Z31" s="1024" t="s">
        <v>44</v>
      </c>
      <c r="AA31" s="1024"/>
      <c r="AB31" s="1024"/>
      <c r="AC31" s="119"/>
      <c r="AD31" s="1025" t="s">
        <v>45</v>
      </c>
      <c r="AE31" s="1025"/>
      <c r="AF31" s="1025"/>
      <c r="AG31" s="119"/>
      <c r="AH31" s="237"/>
      <c r="AI31" s="237"/>
      <c r="AJ31" s="237"/>
      <c r="AK31" s="237"/>
      <c r="AL31" s="237"/>
      <c r="AM31" s="237"/>
      <c r="AN31" s="237"/>
      <c r="AO31" s="237"/>
      <c r="AP31" s="237"/>
      <c r="AQ31" s="237"/>
      <c r="AR31" s="237"/>
      <c r="AS31" s="237"/>
      <c r="AT31" s="237"/>
      <c r="AU31" s="237"/>
      <c r="AV31" s="237"/>
    </row>
    <row r="32" s="118" customFormat="1" ht="15.95" customHeight="1">
      <c r="B32" s="983"/>
      <c r="C32" s="271" t="s">
        <v>268</v>
      </c>
      <c r="D32" s="271" t="s">
        <v>270</v>
      </c>
      <c r="E32" s="271" t="s">
        <v>272</v>
      </c>
      <c r="F32" s="271" t="s">
        <v>273</v>
      </c>
      <c r="G32" s="271" t="s">
        <v>274</v>
      </c>
      <c r="H32" s="1026" t="s">
        <v>276</v>
      </c>
      <c r="I32" s="271" t="s">
        <v>277</v>
      </c>
      <c r="J32" s="271" t="s">
        <v>278</v>
      </c>
      <c r="K32" s="271" t="s">
        <v>279</v>
      </c>
      <c r="L32" s="271" t="s">
        <v>280</v>
      </c>
      <c r="M32" s="271" t="s">
        <v>282</v>
      </c>
      <c r="N32" s="271" t="s">
        <v>283</v>
      </c>
      <c r="O32" s="271" t="s">
        <v>268</v>
      </c>
      <c r="P32" s="271" t="s">
        <v>270</v>
      </c>
      <c r="Q32" s="271" t="s">
        <v>272</v>
      </c>
      <c r="R32" s="271" t="s">
        <v>273</v>
      </c>
      <c r="S32" s="271" t="s">
        <v>274</v>
      </c>
      <c r="T32" s="1026" t="s">
        <v>276</v>
      </c>
      <c r="U32" s="144"/>
      <c r="V32" s="270">
        <v>2017</v>
      </c>
      <c r="W32" s="271">
        <v>2018</v>
      </c>
      <c r="X32" s="272">
        <v>2019</v>
      </c>
      <c r="Y32" s="144"/>
      <c r="Z32" s="270">
        <v>2017</v>
      </c>
      <c r="AA32" s="271">
        <v>2018</v>
      </c>
      <c r="AB32" s="272">
        <v>2019</v>
      </c>
      <c r="AC32" s="144"/>
      <c r="AD32" s="270">
        <v>2017</v>
      </c>
      <c r="AE32" s="271">
        <v>2018</v>
      </c>
      <c r="AF32" s="272">
        <v>2019</v>
      </c>
      <c r="AG32" s="144"/>
      <c r="AH32" s="237"/>
      <c r="AI32" s="237"/>
      <c r="AJ32" s="237"/>
      <c r="AK32" s="237"/>
      <c r="AL32" s="237"/>
      <c r="AM32" s="237"/>
      <c r="AN32" s="237"/>
      <c r="AO32" s="237"/>
      <c r="AP32" s="237"/>
      <c r="AQ32" s="237"/>
      <c r="AR32" s="237"/>
      <c r="AS32" s="237"/>
      <c r="AT32" s="237"/>
      <c r="AU32" s="237"/>
      <c r="AV32" s="237"/>
    </row>
    <row r="33" ht="21.95" customHeight="1">
      <c r="B33" s="265" t="s">
        <v>19</v>
      </c>
      <c r="C33" s="580">
        <v>143.23410241980866629150253236</v>
      </c>
      <c r="D33" s="581">
        <v>144.82054113749309773605742684</v>
      </c>
      <c r="E33" s="581">
        <v>139.1213360599863667348329925</v>
      </c>
      <c r="F33" s="581">
        <v>155.81861958266452648475120385</v>
      </c>
      <c r="G33" s="581">
        <v>173.94913359418669647847959754</v>
      </c>
      <c r="H33" s="1031">
        <v>273.90724637681159420289855072</v>
      </c>
      <c r="I33" s="581">
        <v>225.91068917018284106891701828</v>
      </c>
      <c r="J33" s="581">
        <v>261.59810246679316888045540797</v>
      </c>
      <c r="K33" s="581">
        <v>262.75984121733377439629507112</v>
      </c>
      <c r="L33" s="581">
        <v>220.48345588235294117647058824</v>
      </c>
      <c r="M33" s="581">
        <v>185.05130198212203653322969297</v>
      </c>
      <c r="N33" s="581">
        <v>153.27113970588235294117647059</v>
      </c>
      <c r="O33" s="581">
        <v>157.459600000</v>
      </c>
      <c r="P33" s="581">
        <v>135.79799785484447622452627816</v>
      </c>
      <c r="Q33" s="581">
        <v>123.77199621570482497634815516</v>
      </c>
      <c r="R33" s="581">
        <v>143.73379714390333211277920176</v>
      </c>
      <c r="S33" s="581">
        <v>169.70768712070128118678354686</v>
      </c>
      <c r="T33" s="1031">
        <v>250.6255380200860832137733142</v>
      </c>
      <c r="U33" s="113"/>
      <c r="V33" s="580">
        <v>230.95311843226356148821357569</v>
      </c>
      <c r="W33" s="581">
        <v>180.11384928716904276985743381</v>
      </c>
      <c r="X33" s="582">
        <v>194.69180690332882938213978627</v>
      </c>
      <c r="Y33" s="113"/>
      <c r="Z33" s="580">
        <v>253.03115871470301850048685492</v>
      </c>
      <c r="AA33" s="581">
        <v>204.15642458100558659217877095</v>
      </c>
      <c r="AB33" s="582">
        <v>192.69440209104770202570246134</v>
      </c>
      <c r="AC33" s="113"/>
      <c r="AD33" s="580">
        <v>230.95311843226356148821357569</v>
      </c>
      <c r="AE33" s="581">
        <v>180.11384928716904276985743381</v>
      </c>
      <c r="AF33" s="582">
        <v>194.69180690332882938213978627</v>
      </c>
      <c r="AG33" s="113"/>
    </row>
    <row r="34" ht="21.95" customHeight="1">
      <c r="B34" s="38" t="s">
        <v>35</v>
      </c>
      <c r="C34" s="278">
        <v>185.99150142540386442825467215</v>
      </c>
      <c r="D34" s="94">
        <v>176.69180962096837479400455152</v>
      </c>
      <c r="E34" s="94">
        <v>166.00599416675047772302122097</v>
      </c>
      <c r="F34" s="94">
        <v>183.99970649531087183049670023</v>
      </c>
      <c r="G34" s="94">
        <v>203.70355260991272847027828091</v>
      </c>
      <c r="H34" s="1032">
        <v>336.90295019775607393655662281</v>
      </c>
      <c r="I34" s="94">
        <v>268.17886043350740396308748838</v>
      </c>
      <c r="J34" s="94">
        <v>309.04995175636966681742801146</v>
      </c>
      <c r="K34" s="94">
        <v>313.88713458170550990165701198</v>
      </c>
      <c r="L34" s="94">
        <v>265.40016796729840208101077669</v>
      </c>
      <c r="M34" s="94">
        <v>212.27120654891523509960480682</v>
      </c>
      <c r="N34" s="94">
        <v>179.31793493635077793493635078</v>
      </c>
      <c r="O34" s="94">
        <v>181.28907715582450832072617247</v>
      </c>
      <c r="P34" s="94">
        <v>165.52239394884591391141609484</v>
      </c>
      <c r="Q34" s="94">
        <v>147.63800964533306540741484978</v>
      </c>
      <c r="R34" s="94">
        <v>168.80860210071053444547420449</v>
      </c>
      <c r="S34" s="94">
        <v>198.9182752902155887230514096</v>
      </c>
      <c r="T34" s="1032">
        <v>312.40603868555403753505428918</v>
      </c>
      <c r="U34" s="113"/>
      <c r="V34" s="278">
        <v>229.09795862667637733295079193</v>
      </c>
      <c r="W34" s="94">
        <v>236.13477150718261742925245609</v>
      </c>
      <c r="X34" s="279">
        <v>230.8933336537968517663949136</v>
      </c>
      <c r="Y34" s="113"/>
      <c r="Z34" s="278">
        <v>243.07471990570207750110505379</v>
      </c>
      <c r="AA34" s="94">
        <v>243.18367368450251033258439432</v>
      </c>
      <c r="AB34" s="279">
        <v>228.10043512425105588841960513</v>
      </c>
      <c r="AC34" s="113"/>
      <c r="AD34" s="278">
        <v>229.09795862667637733295079193</v>
      </c>
      <c r="AE34" s="94">
        <v>236.13477150718261742925245609</v>
      </c>
      <c r="AF34" s="279">
        <v>230.8933336537968517663949136</v>
      </c>
      <c r="AG34" s="113"/>
    </row>
    <row r="35" ht="21.95" customHeight="1">
      <c r="B35" s="40" t="s">
        <v>101</v>
      </c>
      <c r="C35" s="578">
        <v>77.011100680455537566800294820</v>
      </c>
      <c r="D35" s="113">
        <v>81.96222645982055237406515592</v>
      </c>
      <c r="E35" s="113">
        <v>83.80500761932796003365353520</v>
      </c>
      <c r="F35" s="113">
        <v>84.68416746449292604520436555</v>
      </c>
      <c r="G35" s="113">
        <v>85.39327437616907475460996825</v>
      </c>
      <c r="H35" s="1029">
        <v>81.30152799672216713630746759</v>
      </c>
      <c r="I35" s="113">
        <v>84.23881315812937269469883698</v>
      </c>
      <c r="J35" s="113">
        <v>84.64589655494146418202146224</v>
      </c>
      <c r="K35" s="113">
        <v>83.71156771605011773657942886</v>
      </c>
      <c r="L35" s="113">
        <v>83.07585393447078484814222620</v>
      </c>
      <c r="M35" s="113">
        <v>87.17682675416427087300465205</v>
      </c>
      <c r="N35" s="113">
        <v>85.47451751565520671635973173</v>
      </c>
      <c r="O35" s="113">
        <v>86.85553618029495941320554562</v>
      </c>
      <c r="P35" s="113">
        <v>82.04206972550937560797324943</v>
      </c>
      <c r="Q35" s="113">
        <v>83.83477704219872567670256540</v>
      </c>
      <c r="R35" s="113">
        <v>85.14601469073970866645365679</v>
      </c>
      <c r="S35" s="113">
        <v>85.31528180259105596640809743</v>
      </c>
      <c r="T35" s="1029">
        <v>80.22429370270532308050226263</v>
      </c>
      <c r="U35" s="113"/>
      <c r="V35" s="578">
        <v>100.80976706065296543355801609</v>
      </c>
      <c r="W35" s="113">
        <v>76.275869130815593966580935780</v>
      </c>
      <c r="X35" s="579">
        <v>84.32110352534090239789571181</v>
      </c>
      <c r="Y35" s="113"/>
      <c r="Z35" s="578">
        <v>104.09604043269634210917910304</v>
      </c>
      <c r="AA35" s="113">
        <v>83.95153403508105935193064469</v>
      </c>
      <c r="AB35" s="579">
        <v>84.47787571561757409929569661</v>
      </c>
      <c r="AC35" s="113"/>
      <c r="AD35" s="578">
        <v>100.80976706065296543355801609</v>
      </c>
      <c r="AE35" s="113">
        <v>76.275869130815593966580935780</v>
      </c>
      <c r="AF35" s="579">
        <v>84.32110352534090239789571181</v>
      </c>
      <c r="AG35" s="113"/>
    </row>
    <row r="36" ht="21.95" customHeight="1">
      <c r="A36" s="23"/>
      <c r="B36" s="39" t="s">
        <v>23</v>
      </c>
      <c r="C36" s="275" t="s">
        <v>269</v>
      </c>
      <c r="D36" s="276" t="s">
        <v>271</v>
      </c>
      <c r="E36" s="276" t="s">
        <v>271</v>
      </c>
      <c r="F36" s="276" t="s">
        <v>271</v>
      </c>
      <c r="G36" s="276" t="s">
        <v>275</v>
      </c>
      <c r="H36" s="1030" t="s">
        <v>275</v>
      </c>
      <c r="I36" s="276" t="s">
        <v>275</v>
      </c>
      <c r="J36" s="276" t="s">
        <v>275</v>
      </c>
      <c r="K36" s="276" t="s">
        <v>271</v>
      </c>
      <c r="L36" s="276" t="s">
        <v>271</v>
      </c>
      <c r="M36" s="276" t="s">
        <v>275</v>
      </c>
      <c r="N36" s="276" t="s">
        <v>275</v>
      </c>
      <c r="O36" s="276" t="s">
        <v>275</v>
      </c>
      <c r="P36" s="276" t="s">
        <v>281</v>
      </c>
      <c r="Q36" s="276" t="s">
        <v>271</v>
      </c>
      <c r="R36" s="276" t="s">
        <v>275</v>
      </c>
      <c r="S36" s="276" t="s">
        <v>275</v>
      </c>
      <c r="T36" s="1030" t="s">
        <v>271</v>
      </c>
      <c r="U36" s="113"/>
      <c r="V36" s="275" t="s">
        <v>275</v>
      </c>
      <c r="W36" s="276" t="s">
        <v>269</v>
      </c>
      <c r="X36" s="277" t="s">
        <v>275</v>
      </c>
      <c r="Y36" s="113"/>
      <c r="Z36" s="275" t="s">
        <v>275</v>
      </c>
      <c r="AA36" s="276" t="s">
        <v>275</v>
      </c>
      <c r="AB36" s="277" t="s">
        <v>275</v>
      </c>
      <c r="AC36" s="113"/>
      <c r="AD36" s="275" t="s">
        <v>275</v>
      </c>
      <c r="AE36" s="276" t="s">
        <v>269</v>
      </c>
      <c r="AF36" s="277" t="s">
        <v>275</v>
      </c>
      <c r="AG36" s="113"/>
    </row>
    <row r="37" ht="21.95" customHeight="1">
      <c r="B37" s="25" t="s">
        <v>70</v>
      </c>
      <c r="F37" s="4"/>
      <c r="G37" s="4"/>
      <c r="H37" s="4"/>
      <c r="I37" s="4"/>
      <c r="J37" s="4"/>
      <c r="K37" s="4"/>
      <c r="L37" s="4"/>
      <c r="M37" s="4"/>
      <c r="N37" s="4"/>
      <c r="O37" s="4"/>
      <c r="P37" s="4"/>
      <c r="Q37" s="4"/>
      <c r="S37" s="98"/>
      <c r="T37" s="98"/>
      <c r="U37" s="9"/>
      <c r="V37" s="98"/>
      <c r="W37" s="98"/>
      <c r="X37" s="98"/>
      <c r="Y37" s="9"/>
      <c r="Z37" s="98"/>
      <c r="AA37" s="98"/>
      <c r="AB37" s="98"/>
      <c r="AC37" s="9"/>
      <c r="AD37" s="98"/>
      <c r="AE37" s="98"/>
      <c r="AF37" s="98"/>
      <c r="AG37" s="9"/>
    </row>
    <row r="38" ht="21.95" customHeight="1">
      <c r="B38" s="37" t="s">
        <v>19</v>
      </c>
      <c r="C38" s="575">
        <v>-25.284538726779101268917021260</v>
      </c>
      <c r="D38" s="576">
        <v>-26.734217396585532193869210590</v>
      </c>
      <c r="E38" s="576">
        <v>-13.276336324159390035581028650</v>
      </c>
      <c r="F38" s="576">
        <v>-22.205012591597647025436480670</v>
      </c>
      <c r="G38" s="576">
        <v>-18.760678294909953957824724050</v>
      </c>
      <c r="H38" s="1027">
        <v>-15.954709556446039139493143580</v>
      </c>
      <c r="I38" s="576">
        <v>0.8851562482475207325307258700</v>
      </c>
      <c r="J38" s="576">
        <v>13.964555571092353430850338400</v>
      </c>
      <c r="K38" s="576">
        <v>10.300306481156901565608938440</v>
      </c>
      <c r="L38" s="576">
        <v>0.3312566264823686483939370200</v>
      </c>
      <c r="M38" s="576">
        <v>2.3517360043563829983197933600</v>
      </c>
      <c r="N38" s="576">
        <v>8.527861777005123048235693380</v>
      </c>
      <c r="O38" s="576">
        <v>9.931641515438440715523304010</v>
      </c>
      <c r="P38" s="576">
        <v>-6.2301543771215364156719831700</v>
      </c>
      <c r="Q38" s="576">
        <v>-11.033059542831884678744901230</v>
      </c>
      <c r="R38" s="576">
        <v>-7.7556985622953634753938267300</v>
      </c>
      <c r="S38" s="576">
        <v>-2.4383257253700759834972395700</v>
      </c>
      <c r="T38" s="1027">
        <v>-8.499851195866898020326574740</v>
      </c>
      <c r="U38" s="113"/>
      <c r="V38" s="575">
        <v>-2.3066590508155678507869120300</v>
      </c>
      <c r="W38" s="576">
        <v>-22.012809132085917965566863110</v>
      </c>
      <c r="X38" s="577">
        <v>8.093746079968039254002769300</v>
      </c>
      <c r="Y38" s="113"/>
      <c r="Z38" s="575">
        <v>13.273801291269360737075937310</v>
      </c>
      <c r="AA38" s="576">
        <v>-19.315697869764938667618091930</v>
      </c>
      <c r="AB38" s="577">
        <v>-5.6143334766376459539165373800</v>
      </c>
      <c r="AC38" s="113"/>
      <c r="AD38" s="575">
        <v>-2.3066590508155678507869120300</v>
      </c>
      <c r="AE38" s="576">
        <v>-22.012809132085917965566863110</v>
      </c>
      <c r="AF38" s="577">
        <v>8.093746079968039254002769300</v>
      </c>
      <c r="AG38" s="113"/>
    </row>
    <row r="39" ht="21.95" customHeight="1">
      <c r="B39" s="38" t="s">
        <v>35</v>
      </c>
      <c r="C39" s="273">
        <v>-1.9042396994745372525157922900</v>
      </c>
      <c r="D39" s="92">
        <v>-0.2994183670706923715909585800</v>
      </c>
      <c r="E39" s="92">
        <v>-7.0889942467647975175788638500</v>
      </c>
      <c r="F39" s="92">
        <v>-3.5507761894993816741979906500</v>
      </c>
      <c r="G39" s="92">
        <v>-3.6874284354269413282171605400</v>
      </c>
      <c r="H39" s="1028">
        <v>5.5330973645467741035807761400</v>
      </c>
      <c r="I39" s="92">
        <v>-1.7131470653852444137669427400</v>
      </c>
      <c r="J39" s="92">
        <v>-1.0268491936727780703464803100</v>
      </c>
      <c r="K39" s="92">
        <v>-2.3993227496214350095946072300</v>
      </c>
      <c r="L39" s="92">
        <v>6.2361632717289257582266412800</v>
      </c>
      <c r="M39" s="92">
        <v>-3.7927786464950174425041626200</v>
      </c>
      <c r="N39" s="92">
        <v>-2.2494530857189930163064436200</v>
      </c>
      <c r="O39" s="92">
        <v>-2.5283006124155466641185582600</v>
      </c>
      <c r="P39" s="92">
        <v>-6.3214111033684063362291529600</v>
      </c>
      <c r="Q39" s="92">
        <v>-11.064651378170750439360516990</v>
      </c>
      <c r="R39" s="92">
        <v>-8.256048166570023341471412300</v>
      </c>
      <c r="S39" s="92">
        <v>-2.349137881193867842082826200</v>
      </c>
      <c r="T39" s="1028">
        <v>-7.2712071823125272574692969300</v>
      </c>
      <c r="U39" s="113"/>
      <c r="V39" s="273">
        <v>-3.0120905300640281867565344900</v>
      </c>
      <c r="W39" s="92">
        <v>3.0715301536025415822414434700</v>
      </c>
      <c r="X39" s="274">
        <v>-2.2196806594518564975247652500</v>
      </c>
      <c r="Y39" s="113"/>
      <c r="Z39" s="273">
        <v>8.393868343007695044214150780</v>
      </c>
      <c r="AA39" s="92">
        <v>0.0448231633642116890354035800</v>
      </c>
      <c r="AB39" s="274">
        <v>-6.2024059147243122102445497600</v>
      </c>
      <c r="AC39" s="113"/>
      <c r="AD39" s="273">
        <v>-3.0120905300640281867565344900</v>
      </c>
      <c r="AE39" s="92">
        <v>3.0715301536025415822414434700</v>
      </c>
      <c r="AF39" s="274">
        <v>-2.2196806594518564975247652500</v>
      </c>
      <c r="AG39" s="113"/>
    </row>
    <row r="40" ht="21.95" customHeight="1">
      <c r="B40" s="40" t="s">
        <v>101</v>
      </c>
      <c r="C40" s="578">
        <v>-23.834158536186323224936809530</v>
      </c>
      <c r="D40" s="113">
        <v>-26.514187376399318312432917850</v>
      </c>
      <c r="E40" s="113">
        <v>-6.6594285867787482421560547400</v>
      </c>
      <c r="F40" s="113">
        <v>-19.340991731306542281482895580</v>
      </c>
      <c r="G40" s="113">
        <v>-15.650345136280683859033423820</v>
      </c>
      <c r="H40" s="1029">
        <v>-20.361201800764653869360221520</v>
      </c>
      <c r="I40" s="113">
        <v>2.6435919312232778394386383700</v>
      </c>
      <c r="J40" s="113">
        <v>15.146941006354978978976836780</v>
      </c>
      <c r="K40" s="113">
        <v>13.011824905886171360042495170</v>
      </c>
      <c r="L40" s="113">
        <v>-5.5582830397809965286811960900</v>
      </c>
      <c r="M40" s="113">
        <v>6.3867499387326874184590502400</v>
      </c>
      <c r="N40" s="113">
        <v>11.025324361790950473403340440</v>
      </c>
      <c r="O40" s="113">
        <v>12.783138291565565829634024970</v>
      </c>
      <c r="P40" s="113">
        <v>0.0974147105776389890098849100</v>
      </c>
      <c r="Q40" s="113">
        <v>0.0355222482718322873823058700</v>
      </c>
      <c r="R40" s="113">
        <v>0.5453761193796109801625011400</v>
      </c>
      <c r="S40" s="113">
        <v>-0.0913333914734910088516267200</v>
      </c>
      <c r="T40" s="1029">
        <v>-1.3249865292326054434055536600</v>
      </c>
      <c r="U40" s="113"/>
      <c r="V40" s="578">
        <v>0.7273396066621354699164548800</v>
      </c>
      <c r="W40" s="113">
        <v>-24.336826326635954438281290530</v>
      </c>
      <c r="X40" s="579">
        <v>10.547548636551712093238354050</v>
      </c>
      <c r="Y40" s="113"/>
      <c r="Z40" s="578">
        <v>4.5020378208288770852036459800</v>
      </c>
      <c r="AA40" s="113">
        <v>-19.351846923168786238294364430</v>
      </c>
      <c r="AB40" s="579">
        <v>0.6269589788753245365040512600</v>
      </c>
      <c r="AC40" s="113"/>
      <c r="AD40" s="578">
        <v>0.7273396066621354699164548800</v>
      </c>
      <c r="AE40" s="113">
        <v>-24.336826326635954438281290530</v>
      </c>
      <c r="AF40" s="579">
        <v>10.547548636551712093238354050</v>
      </c>
      <c r="AG40" s="113"/>
    </row>
    <row r="41" ht="21.95" customHeight="1">
      <c r="A41" s="23"/>
      <c r="B41" s="39" t="s">
        <v>23</v>
      </c>
      <c r="C41" s="275" t="s">
        <v>269</v>
      </c>
      <c r="D41" s="276" t="s">
        <v>269</v>
      </c>
      <c r="E41" s="276" t="s">
        <v>271</v>
      </c>
      <c r="F41" s="276" t="s">
        <v>269</v>
      </c>
      <c r="G41" s="276" t="s">
        <v>269</v>
      </c>
      <c r="H41" s="1030" t="s">
        <v>269</v>
      </c>
      <c r="I41" s="276" t="s">
        <v>284</v>
      </c>
      <c r="J41" s="276" t="s">
        <v>285</v>
      </c>
      <c r="K41" s="276" t="s">
        <v>285</v>
      </c>
      <c r="L41" s="276" t="s">
        <v>281</v>
      </c>
      <c r="M41" s="276" t="s">
        <v>284</v>
      </c>
      <c r="N41" s="276" t="s">
        <v>285</v>
      </c>
      <c r="O41" s="276" t="s">
        <v>285</v>
      </c>
      <c r="P41" s="276" t="s">
        <v>271</v>
      </c>
      <c r="Q41" s="276" t="s">
        <v>271</v>
      </c>
      <c r="R41" s="276" t="s">
        <v>275</v>
      </c>
      <c r="S41" s="276" t="s">
        <v>271</v>
      </c>
      <c r="T41" s="1030" t="s">
        <v>275</v>
      </c>
      <c r="U41" s="113"/>
      <c r="V41" s="275" t="s">
        <v>285</v>
      </c>
      <c r="W41" s="276" t="s">
        <v>269</v>
      </c>
      <c r="X41" s="277" t="s">
        <v>285</v>
      </c>
      <c r="Y41" s="113"/>
      <c r="Z41" s="275" t="s">
        <v>285</v>
      </c>
      <c r="AA41" s="276" t="s">
        <v>269</v>
      </c>
      <c r="AB41" s="277" t="s">
        <v>271</v>
      </c>
      <c r="AC41" s="113"/>
      <c r="AD41" s="275" t="s">
        <v>285</v>
      </c>
      <c r="AE41" s="276" t="s">
        <v>269</v>
      </c>
      <c r="AF41" s="277" t="s">
        <v>285</v>
      </c>
      <c r="AG41" s="113"/>
    </row>
    <row r="42" ht="21.95" customHeight="1">
      <c r="A42" s="8"/>
      <c r="B42" s="25"/>
      <c r="F42" s="4"/>
      <c r="G42" s="4"/>
      <c r="H42" s="4"/>
      <c r="I42" s="4"/>
      <c r="J42" s="4"/>
      <c r="K42" s="4"/>
      <c r="L42" s="4"/>
      <c r="M42" s="4"/>
      <c r="N42" s="4"/>
      <c r="O42" s="4"/>
      <c r="P42" s="4"/>
      <c r="Q42" s="4"/>
      <c r="U42" s="9"/>
      <c r="X42" s="102"/>
      <c r="Y42" s="116"/>
      <c r="Z42" s="4"/>
      <c r="AA42" s="4"/>
      <c r="AB42" s="102"/>
      <c r="AC42" s="116"/>
      <c r="AF42" s="102"/>
      <c r="AG42" s="116"/>
    </row>
    <row r="43" s="117" customFormat="1" ht="15.95" customHeight="1">
      <c r="B43" s="983" t="s">
        <v>10</v>
      </c>
      <c r="C43" s="1023">
        <v>2018</v>
      </c>
      <c r="D43" s="1023"/>
      <c r="E43" s="1023"/>
      <c r="F43" s="1023"/>
      <c r="G43" s="1023"/>
      <c r="H43" s="1023"/>
      <c r="I43" s="1023">
        <v>2019</v>
      </c>
      <c r="J43" s="1023"/>
      <c r="K43" s="1023"/>
      <c r="L43" s="1023"/>
      <c r="M43" s="1023"/>
      <c r="N43" s="1023"/>
      <c r="O43" s="1023"/>
      <c r="P43" s="1023"/>
      <c r="Q43" s="1023"/>
      <c r="R43" s="1023"/>
      <c r="S43" s="1023"/>
      <c r="T43" s="1023"/>
      <c r="U43" s="119"/>
      <c r="V43" s="1024" t="s">
        <v>60</v>
      </c>
      <c r="W43" s="1024"/>
      <c r="X43" s="1024"/>
      <c r="Y43" s="119"/>
      <c r="Z43" s="1024" t="s">
        <v>44</v>
      </c>
      <c r="AA43" s="1024"/>
      <c r="AB43" s="1024"/>
      <c r="AC43" s="119"/>
      <c r="AD43" s="1025" t="s">
        <v>45</v>
      </c>
      <c r="AE43" s="1025"/>
      <c r="AF43" s="1025"/>
      <c r="AG43" s="119"/>
      <c r="AH43" s="237"/>
      <c r="AI43" s="237"/>
      <c r="AJ43" s="237"/>
      <c r="AK43" s="237"/>
      <c r="AL43" s="237"/>
      <c r="AM43" s="237"/>
      <c r="AN43" s="237"/>
      <c r="AO43" s="237"/>
      <c r="AP43" s="237"/>
      <c r="AQ43" s="237"/>
      <c r="AR43" s="237"/>
      <c r="AS43" s="237"/>
      <c r="AT43" s="237"/>
      <c r="AU43" s="237"/>
      <c r="AV43" s="237"/>
    </row>
    <row r="44" s="118" customFormat="1" ht="15.95" customHeight="1">
      <c r="B44" s="983"/>
      <c r="C44" s="271" t="s">
        <v>268</v>
      </c>
      <c r="D44" s="271" t="s">
        <v>270</v>
      </c>
      <c r="E44" s="271" t="s">
        <v>272</v>
      </c>
      <c r="F44" s="271" t="s">
        <v>273</v>
      </c>
      <c r="G44" s="271" t="s">
        <v>274</v>
      </c>
      <c r="H44" s="1026" t="s">
        <v>276</v>
      </c>
      <c r="I44" s="271" t="s">
        <v>277</v>
      </c>
      <c r="J44" s="271" t="s">
        <v>278</v>
      </c>
      <c r="K44" s="271" t="s">
        <v>279</v>
      </c>
      <c r="L44" s="271" t="s">
        <v>280</v>
      </c>
      <c r="M44" s="271" t="s">
        <v>282</v>
      </c>
      <c r="N44" s="271" t="s">
        <v>283</v>
      </c>
      <c r="O44" s="271" t="s">
        <v>268</v>
      </c>
      <c r="P44" s="271" t="s">
        <v>270</v>
      </c>
      <c r="Q44" s="271" t="s">
        <v>272</v>
      </c>
      <c r="R44" s="271" t="s">
        <v>273</v>
      </c>
      <c r="S44" s="271" t="s">
        <v>274</v>
      </c>
      <c r="T44" s="1026" t="s">
        <v>276</v>
      </c>
      <c r="U44" s="144"/>
      <c r="V44" s="270">
        <v>2017</v>
      </c>
      <c r="W44" s="271">
        <v>2018</v>
      </c>
      <c r="X44" s="272">
        <v>2019</v>
      </c>
      <c r="Y44" s="144"/>
      <c r="Z44" s="270">
        <v>2017</v>
      </c>
      <c r="AA44" s="271">
        <v>2018</v>
      </c>
      <c r="AB44" s="272">
        <v>2019</v>
      </c>
      <c r="AC44" s="144"/>
      <c r="AD44" s="270">
        <v>2017</v>
      </c>
      <c r="AE44" s="271">
        <v>2018</v>
      </c>
      <c r="AF44" s="272">
        <v>2019</v>
      </c>
      <c r="AG44" s="144"/>
      <c r="AH44" s="237"/>
      <c r="AI44" s="237"/>
      <c r="AJ44" s="237"/>
      <c r="AK44" s="237"/>
      <c r="AL44" s="237"/>
      <c r="AM44" s="237"/>
      <c r="AN44" s="237"/>
      <c r="AO44" s="237"/>
      <c r="AP44" s="237"/>
      <c r="AQ44" s="237"/>
      <c r="AR44" s="237"/>
      <c r="AS44" s="237"/>
      <c r="AT44" s="237"/>
      <c r="AU44" s="237"/>
      <c r="AV44" s="237"/>
    </row>
    <row r="45" ht="21.95" customHeight="1">
      <c r="B45" s="265" t="s">
        <v>19</v>
      </c>
      <c r="C45" s="580">
        <v>63.647661915478869717429357339</v>
      </c>
      <c r="D45" s="581">
        <v>65.583895973993498374593648412</v>
      </c>
      <c r="E45" s="581">
        <v>51.538131313131313131313131313</v>
      </c>
      <c r="F45" s="581">
        <v>71.16935483870967741935483871</v>
      </c>
      <c r="G45" s="581">
        <v>78.58459595959595959595959596</v>
      </c>
      <c r="H45" s="1031">
        <v>138.56011730205278592375366569</v>
      </c>
      <c r="I45" s="581">
        <v>157.01124144672531769305962854</v>
      </c>
      <c r="J45" s="581">
        <v>186.50189393939393939393939394</v>
      </c>
      <c r="K45" s="581">
        <v>194.11608015640273704789833822</v>
      </c>
      <c r="L45" s="581">
        <v>151.44318181818181818181818182</v>
      </c>
      <c r="M45" s="581">
        <v>116.35801564027370478983382209</v>
      </c>
      <c r="N45" s="581">
        <v>84.22171717171717171717171717</v>
      </c>
      <c r="O45" s="581">
        <v>96.19965786901270772238514174</v>
      </c>
      <c r="P45" s="581">
        <v>92.8218475073313782991202346</v>
      </c>
      <c r="Q45" s="581">
        <v>66.074242424242424242424242424</v>
      </c>
      <c r="R45" s="581">
        <v>95.92790811339198435972629521</v>
      </c>
      <c r="S45" s="581">
        <v>127.10934343434343434343434343</v>
      </c>
      <c r="T45" s="1031">
        <v>213.44819159335288367546432063</v>
      </c>
      <c r="U45" s="113"/>
      <c r="V45" s="580">
        <v>148.80796571916554837135537392</v>
      </c>
      <c r="W45" s="581">
        <v>71.221631634050092614963356688</v>
      </c>
      <c r="X45" s="582">
        <v>131.58870900788709007887090079</v>
      </c>
      <c r="Y45" s="113"/>
      <c r="Z45" s="580">
        <v>125.53768115942028985507246377</v>
      </c>
      <c r="AA45" s="581">
        <v>96.29512516469038208168642951</v>
      </c>
      <c r="AB45" s="582">
        <v>145.6949934123847167325428195</v>
      </c>
      <c r="AC45" s="113"/>
      <c r="AD45" s="580">
        <v>148.80796571916554837135537392</v>
      </c>
      <c r="AE45" s="581">
        <v>71.221631634050092614963356688</v>
      </c>
      <c r="AF45" s="582">
        <v>131.58870900788709007887090079</v>
      </c>
      <c r="AG45" s="113"/>
    </row>
    <row r="46" ht="21.95" customHeight="1">
      <c r="B46" s="38" t="s">
        <v>35</v>
      </c>
      <c r="C46" s="278">
        <v>135.5358462692596225979571816</v>
      </c>
      <c r="D46" s="94">
        <v>129.69952361751152073732718894</v>
      </c>
      <c r="E46" s="94">
        <v>97.72632326820603907637655417</v>
      </c>
      <c r="F46" s="94">
        <v>121.40838938864378616856700854</v>
      </c>
      <c r="G46" s="94">
        <v>146.48806098283007696862048549</v>
      </c>
      <c r="H46" s="1032">
        <v>239.15032659141694837563742623</v>
      </c>
      <c r="I46" s="94">
        <v>214.79816020168452415057583224</v>
      </c>
      <c r="J46" s="94">
        <v>260.07717964983506724181679777</v>
      </c>
      <c r="K46" s="94">
        <v>267.00099696327278977826161691</v>
      </c>
      <c r="L46" s="94">
        <v>211.42446773238602723505032564</v>
      </c>
      <c r="M46" s="94">
        <v>150.80219389216753566722053515</v>
      </c>
      <c r="N46" s="94">
        <v>127.60344937833037300177619893</v>
      </c>
      <c r="O46" s="94">
        <v>130.45376267690368418037013694</v>
      </c>
      <c r="P46" s="94">
        <v>121.62145075345212857388414599</v>
      </c>
      <c r="Q46" s="94">
        <v>87.00065778567199526346950858</v>
      </c>
      <c r="R46" s="94">
        <v>125.2354196986191485704463416</v>
      </c>
      <c r="S46" s="94">
        <v>163.33910953226761397276494967</v>
      </c>
      <c r="T46" s="1032">
        <v>248.93317939609236234458259325</v>
      </c>
      <c r="U46" s="113"/>
      <c r="V46" s="278">
        <v>180.19576566776412861714007973</v>
      </c>
      <c r="W46" s="94">
        <v>169.2424486981912563873793495</v>
      </c>
      <c r="X46" s="279">
        <v>175.30792228521375215941993722</v>
      </c>
      <c r="Y46" s="113"/>
      <c r="Z46" s="278">
        <v>187.966926898186127062255036</v>
      </c>
      <c r="AA46" s="94">
        <v>169.26045679203027260792339177</v>
      </c>
      <c r="AB46" s="279">
        <v>179.34130280330527453857440729</v>
      </c>
      <c r="AC46" s="113"/>
      <c r="AD46" s="278">
        <v>180.19576566776412861714007973</v>
      </c>
      <c r="AE46" s="94">
        <v>169.2424486981912563873793495</v>
      </c>
      <c r="AF46" s="279">
        <v>175.30792228521375215941993722</v>
      </c>
      <c r="AG46" s="113"/>
    </row>
    <row r="47" ht="21.95" customHeight="1">
      <c r="B47" s="40" t="s">
        <v>102</v>
      </c>
      <c r="C47" s="578">
        <v>46.960021033132809981275831770</v>
      </c>
      <c r="D47" s="113">
        <v>50.566026878712928512009888100</v>
      </c>
      <c r="E47" s="113">
        <v>52.737204869241775147854255210</v>
      </c>
      <c r="F47" s="113">
        <v>58.619799831861262822928940780</v>
      </c>
      <c r="G47" s="113">
        <v>53.645734288753327742495622880</v>
      </c>
      <c r="H47" s="1029">
        <v>57.938502228675475068501680260</v>
      </c>
      <c r="I47" s="113">
        <v>73.097107209530921889498927070</v>
      </c>
      <c r="J47" s="113">
        <v>71.710210865289277225756975760</v>
      </c>
      <c r="K47" s="113">
        <v>72.702380277293231638587285210</v>
      </c>
      <c r="L47" s="113">
        <v>71.629922232971397973633255370</v>
      </c>
      <c r="M47" s="113">
        <v>77.159365283157982328953499390</v>
      </c>
      <c r="N47" s="113">
        <v>66.002696308004123449570825380</v>
      </c>
      <c r="O47" s="113">
        <v>73.742340500573749703874563860</v>
      </c>
      <c r="P47" s="113">
        <v>76.320292951855537423325088600</v>
      </c>
      <c r="Q47" s="113">
        <v>75.946830869966238079084738180</v>
      </c>
      <c r="R47" s="113">
        <v>76.598064943802547766375419720</v>
      </c>
      <c r="S47" s="113">
        <v>77.819294961463595250555682690</v>
      </c>
      <c r="T47" s="1029">
        <v>85.74517551705021706787886790</v>
      </c>
      <c r="U47" s="113"/>
      <c r="V47" s="578">
        <v>82.58127773852920387988338812</v>
      </c>
      <c r="W47" s="113">
        <v>42.082605269472952886789158120</v>
      </c>
      <c r="X47" s="579">
        <v>75.061473145407225860973688840</v>
      </c>
      <c r="Y47" s="113"/>
      <c r="Z47" s="578">
        <v>66.787111557885305405566262070</v>
      </c>
      <c r="AA47" s="113">
        <v>56.89168456103593255218080500</v>
      </c>
      <c r="AB47" s="579">
        <v>81.23895117020391488095578505</v>
      </c>
      <c r="AC47" s="113"/>
      <c r="AD47" s="578">
        <v>82.58127773852920387988338812</v>
      </c>
      <c r="AE47" s="113">
        <v>42.082605269472952886789158120</v>
      </c>
      <c r="AF47" s="579">
        <v>75.061473145407225860973688840</v>
      </c>
      <c r="AG47" s="113"/>
    </row>
    <row r="48" ht="21.95" customHeight="1">
      <c r="A48" s="23"/>
      <c r="B48" s="39" t="s">
        <v>23</v>
      </c>
      <c r="C48" s="275" t="s">
        <v>269</v>
      </c>
      <c r="D48" s="276" t="s">
        <v>269</v>
      </c>
      <c r="E48" s="276" t="s">
        <v>269</v>
      </c>
      <c r="F48" s="276" t="s">
        <v>269</v>
      </c>
      <c r="G48" s="276" t="s">
        <v>269</v>
      </c>
      <c r="H48" s="1030" t="s">
        <v>269</v>
      </c>
      <c r="I48" s="276" t="s">
        <v>269</v>
      </c>
      <c r="J48" s="276" t="s">
        <v>269</v>
      </c>
      <c r="K48" s="276" t="s">
        <v>269</v>
      </c>
      <c r="L48" s="276" t="s">
        <v>269</v>
      </c>
      <c r="M48" s="276" t="s">
        <v>281</v>
      </c>
      <c r="N48" s="276" t="s">
        <v>269</v>
      </c>
      <c r="O48" s="276" t="s">
        <v>281</v>
      </c>
      <c r="P48" s="276" t="s">
        <v>281</v>
      </c>
      <c r="Q48" s="276" t="s">
        <v>269</v>
      </c>
      <c r="R48" s="276" t="s">
        <v>269</v>
      </c>
      <c r="S48" s="276" t="s">
        <v>281</v>
      </c>
      <c r="T48" s="1030" t="s">
        <v>271</v>
      </c>
      <c r="U48" s="113"/>
      <c r="V48" s="275" t="s">
        <v>271</v>
      </c>
      <c r="W48" s="276" t="s">
        <v>269</v>
      </c>
      <c r="X48" s="277" t="s">
        <v>269</v>
      </c>
      <c r="Y48" s="113"/>
      <c r="Z48" s="275" t="s">
        <v>269</v>
      </c>
      <c r="AA48" s="276" t="s">
        <v>269</v>
      </c>
      <c r="AB48" s="277" t="s">
        <v>271</v>
      </c>
      <c r="AC48" s="113"/>
      <c r="AD48" s="275" t="s">
        <v>271</v>
      </c>
      <c r="AE48" s="276" t="s">
        <v>269</v>
      </c>
      <c r="AF48" s="277" t="s">
        <v>269</v>
      </c>
      <c r="AG48" s="113"/>
    </row>
    <row r="49" ht="21.95" customHeight="1">
      <c r="B49" s="25" t="s">
        <v>70</v>
      </c>
      <c r="F49" s="4"/>
      <c r="G49" s="4"/>
      <c r="H49" s="4"/>
      <c r="I49" s="4"/>
      <c r="J49" s="4"/>
      <c r="K49" s="4"/>
      <c r="L49" s="4"/>
      <c r="M49" s="4"/>
      <c r="N49" s="4"/>
      <c r="O49" s="4"/>
      <c r="P49" s="4"/>
      <c r="Q49" s="4"/>
      <c r="S49" s="98"/>
      <c r="T49" s="98"/>
      <c r="U49" s="9"/>
      <c r="V49" s="98"/>
      <c r="W49" s="98"/>
      <c r="X49" s="98"/>
      <c r="Y49" s="9"/>
      <c r="Z49" s="98"/>
      <c r="AA49" s="98"/>
      <c r="AB49" s="98"/>
      <c r="AC49" s="9"/>
      <c r="AD49" s="98"/>
      <c r="AE49" s="98"/>
      <c r="AF49" s="98"/>
      <c r="AG49" s="9"/>
    </row>
    <row r="50" ht="21.95" customHeight="1">
      <c r="B50" s="37" t="s">
        <v>19</v>
      </c>
      <c r="C50" s="575">
        <v>-48.193626235947581924014962850</v>
      </c>
      <c r="D50" s="576">
        <v>-29.443243603879962494556760700</v>
      </c>
      <c r="E50" s="576">
        <v>6.3031539208373786913457812300</v>
      </c>
      <c r="F50" s="576">
        <v>-11.168846855874879209763430080</v>
      </c>
      <c r="G50" s="576">
        <v>-30.411861658704948112175257590</v>
      </c>
      <c r="H50" s="1027">
        <v>-24.350467640527873239832505450</v>
      </c>
      <c r="I50" s="576">
        <v>45.348219032429558745348219030</v>
      </c>
      <c r="J50" s="576">
        <v>106.81584292687902981424975322</v>
      </c>
      <c r="K50" s="576">
        <v>112.92326085091782466975467490</v>
      </c>
      <c r="L50" s="576">
        <v>122.41321762349799732977303071</v>
      </c>
      <c r="M50" s="576">
        <v>300.25780149109238860989338393</v>
      </c>
      <c r="N50" s="576">
        <v>87.48126007589571215894906871</v>
      </c>
      <c r="O50" s="576">
        <v>51.144056158357195182365007180</v>
      </c>
      <c r="P50" s="576">
        <v>41.531463065473817752004353590</v>
      </c>
      <c r="Q50" s="576">
        <v>28.204575409988681519518254110</v>
      </c>
      <c r="R50" s="576">
        <v>34.788222164992703236329298650</v>
      </c>
      <c r="S50" s="576">
        <v>61.748421407798968492424364140</v>
      </c>
      <c r="T50" s="1027">
        <v>54.047351972175777970609607260</v>
      </c>
      <c r="U50" s="113"/>
      <c r="V50" s="575">
        <v>-17.345037901148051372008744520</v>
      </c>
      <c r="W50" s="576">
        <v>-52.138562415091744216081502640</v>
      </c>
      <c r="X50" s="577">
        <v>84.75946982514273021582185234</v>
      </c>
      <c r="Y50" s="113"/>
      <c r="Z50" s="575">
        <v>-18.868021354416232794626922570</v>
      </c>
      <c r="AA50" s="576">
        <v>-23.293847492367481746500691100</v>
      </c>
      <c r="AB50" s="577">
        <v>51.300487084063047285464098080</v>
      </c>
      <c r="AC50" s="113"/>
      <c r="AD50" s="575">
        <v>-17.345037901148051372008744520</v>
      </c>
      <c r="AE50" s="576">
        <v>-52.138562415091744216081502640</v>
      </c>
      <c r="AF50" s="577">
        <v>84.75946982514273021582185234</v>
      </c>
      <c r="AG50" s="113"/>
    </row>
    <row r="51" ht="21.95" customHeight="1">
      <c r="B51" s="38" t="s">
        <v>35</v>
      </c>
      <c r="C51" s="273">
        <v>-16.277590963456181091387021500</v>
      </c>
      <c r="D51" s="92">
        <v>-5.089333128743985540806955600</v>
      </c>
      <c r="E51" s="92">
        <v>-1.7943977064285912489655321200</v>
      </c>
      <c r="F51" s="92">
        <v>-11.129949074364867971798636960</v>
      </c>
      <c r="G51" s="92">
        <v>-12.784230944543301681026732760</v>
      </c>
      <c r="H51" s="1028">
        <v>-7.5502786254649169514873129100</v>
      </c>
      <c r="I51" s="92">
        <v>-3.1630903332561590635338631200</v>
      </c>
      <c r="J51" s="92">
        <v>-3.3521828311093274735754107600</v>
      </c>
      <c r="K51" s="92">
        <v>-4.3295270957541310080585910500</v>
      </c>
      <c r="L51" s="92">
        <v>20.583847258219417262534147220</v>
      </c>
      <c r="M51" s="92">
        <v>8.124723038019888078758630270</v>
      </c>
      <c r="N51" s="92">
        <v>7.3349885792065047683113207800</v>
      </c>
      <c r="O51" s="92">
        <v>-3.7496232415590758392578954300</v>
      </c>
      <c r="P51" s="92">
        <v>-6.2282980220358515362593788900</v>
      </c>
      <c r="Q51" s="92">
        <v>-10.975206191987677675043269180</v>
      </c>
      <c r="R51" s="92">
        <v>3.1521959308137667397210970400</v>
      </c>
      <c r="S51" s="92">
        <v>11.503359684317655763062183730</v>
      </c>
      <c r="T51" s="1028">
        <v>4.0906708947921287779784072700</v>
      </c>
      <c r="U51" s="113"/>
      <c r="V51" s="273">
        <v>-4.2966904858492593629180579500</v>
      </c>
      <c r="W51" s="92">
        <v>-6.0785651255357720459198444700</v>
      </c>
      <c r="X51" s="274">
        <v>3.5838961405238278525127901100</v>
      </c>
      <c r="Y51" s="113"/>
      <c r="Z51" s="273">
        <v>10.820243009847096710189596100</v>
      </c>
      <c r="AA51" s="92">
        <v>-9.952000819957210836311760220</v>
      </c>
      <c r="AB51" s="274">
        <v>5.9558187436899700299575866300</v>
      </c>
      <c r="AC51" s="113"/>
      <c r="AD51" s="273">
        <v>-4.2966904858492593629180579500</v>
      </c>
      <c r="AE51" s="92">
        <v>-6.0785651255357720459198444700</v>
      </c>
      <c r="AF51" s="274">
        <v>3.5838961405238278525127901100</v>
      </c>
      <c r="AG51" s="113"/>
    </row>
    <row r="52" ht="21.95" customHeight="1">
      <c r="B52" s="40" t="s">
        <v>102</v>
      </c>
      <c r="C52" s="578">
        <v>-38.121257665388531122775758660</v>
      </c>
      <c r="D52" s="113">
        <v>-25.659824420127041773918432160</v>
      </c>
      <c r="E52" s="113">
        <v>8.245508848934619283534095160</v>
      </c>
      <c r="F52" s="113">
        <v>-0.0437692800947759164889867900</v>
      </c>
      <c r="G52" s="113">
        <v>-20.211517831085117144215242220</v>
      </c>
      <c r="H52" s="1029">
        <v>-18.172244075243371312449937460</v>
      </c>
      <c r="I52" s="113">
        <v>50.095887541881859385790950660</v>
      </c>
      <c r="J52" s="113">
        <v>113.98915049004295091117620778</v>
      </c>
      <c r="K52" s="113">
        <v>122.55901365098014532797094752</v>
      </c>
      <c r="L52" s="113">
        <v>84.44694101293698241987341513</v>
      </c>
      <c r="M52" s="113">
        <v>270.18157387589309110562219382</v>
      </c>
      <c r="N52" s="113">
        <v>74.669287766818249032698922590</v>
      </c>
      <c r="O52" s="113">
        <v>57.032170936517636774493611300</v>
      </c>
      <c r="P52" s="113">
        <v>50.931955035574548155708342180</v>
      </c>
      <c r="Q52" s="113">
        <v>44.009966129739172564241913290</v>
      </c>
      <c r="R52" s="113">
        <v>30.669270730210968735205991400</v>
      </c>
      <c r="S52" s="113">
        <v>45.061477847602477940110604880</v>
      </c>
      <c r="T52" s="1029">
        <v>47.993427891224289449977936790</v>
      </c>
      <c r="U52" s="113"/>
      <c r="V52" s="578">
        <v>-13.634165298504600449233442250</v>
      </c>
      <c r="W52" s="113">
        <v>-49.040985533408802770586140350</v>
      </c>
      <c r="X52" s="579">
        <v>78.366982426008207767910503130</v>
      </c>
      <c r="Y52" s="113"/>
      <c r="Z52" s="578">
        <v>-26.789568004850282484163928320</v>
      </c>
      <c r="AA52" s="113">
        <v>-14.816372150295600947140202880</v>
      </c>
      <c r="AB52" s="579">
        <v>42.795826485058902659502196440</v>
      </c>
      <c r="AC52" s="113"/>
      <c r="AD52" s="578">
        <v>-13.634165298504600449233442250</v>
      </c>
      <c r="AE52" s="113">
        <v>-49.040985533408802770586140350</v>
      </c>
      <c r="AF52" s="579">
        <v>78.366982426008207767910503130</v>
      </c>
      <c r="AG52" s="113"/>
    </row>
    <row r="53" ht="21.95" customHeight="1">
      <c r="A53" s="23"/>
      <c r="B53" s="39" t="s">
        <v>23</v>
      </c>
      <c r="C53" s="275" t="s">
        <v>269</v>
      </c>
      <c r="D53" s="276" t="s">
        <v>269</v>
      </c>
      <c r="E53" s="276" t="s">
        <v>271</v>
      </c>
      <c r="F53" s="276" t="s">
        <v>281</v>
      </c>
      <c r="G53" s="276" t="s">
        <v>269</v>
      </c>
      <c r="H53" s="1030" t="s">
        <v>269</v>
      </c>
      <c r="I53" s="276" t="s">
        <v>285</v>
      </c>
      <c r="J53" s="276" t="s">
        <v>285</v>
      </c>
      <c r="K53" s="276" t="s">
        <v>285</v>
      </c>
      <c r="L53" s="276" t="s">
        <v>285</v>
      </c>
      <c r="M53" s="276" t="s">
        <v>285</v>
      </c>
      <c r="N53" s="276" t="s">
        <v>285</v>
      </c>
      <c r="O53" s="276" t="s">
        <v>285</v>
      </c>
      <c r="P53" s="276" t="s">
        <v>285</v>
      </c>
      <c r="Q53" s="276" t="s">
        <v>285</v>
      </c>
      <c r="R53" s="276" t="s">
        <v>285</v>
      </c>
      <c r="S53" s="276" t="s">
        <v>285</v>
      </c>
      <c r="T53" s="1030" t="s">
        <v>285</v>
      </c>
      <c r="U53" s="113"/>
      <c r="V53" s="275" t="s">
        <v>281</v>
      </c>
      <c r="W53" s="276" t="s">
        <v>269</v>
      </c>
      <c r="X53" s="277" t="s">
        <v>285</v>
      </c>
      <c r="Y53" s="113"/>
      <c r="Z53" s="275" t="s">
        <v>269</v>
      </c>
      <c r="AA53" s="276" t="s">
        <v>269</v>
      </c>
      <c r="AB53" s="277" t="s">
        <v>285</v>
      </c>
      <c r="AC53" s="113"/>
      <c r="AD53" s="275" t="s">
        <v>281</v>
      </c>
      <c r="AE53" s="276" t="s">
        <v>269</v>
      </c>
      <c r="AF53" s="277" t="s">
        <v>285</v>
      </c>
      <c r="AG53" s="113"/>
    </row>
    <row r="54" ht="10" customHeight="1">
      <c r="A54" s="23"/>
      <c r="B54" s="146"/>
      <c r="C54" s="113"/>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row>
    <row r="55" ht="10" customHeight="1">
      <c r="B55" s="1033" t="s">
        <v>103</v>
      </c>
      <c r="C55" s="1033"/>
      <c r="D55" s="1033"/>
      <c r="E55" s="1033"/>
      <c r="F55" s="1033"/>
      <c r="G55" s="1033"/>
      <c r="H55" s="1033"/>
      <c r="I55" s="1033"/>
      <c r="J55" s="1033"/>
      <c r="K55" s="1033"/>
      <c r="L55" s="1033"/>
      <c r="M55" s="1033"/>
      <c r="N55" s="1033"/>
      <c r="O55" s="1033"/>
      <c r="P55" s="1033"/>
      <c r="Q55" s="1033"/>
      <c r="R55" s="1033"/>
      <c r="S55" s="1033"/>
      <c r="T55" s="1033"/>
      <c r="AD55" s="233"/>
      <c r="AE55" s="234"/>
      <c r="AF55" s="5"/>
    </row>
    <row r="56" ht="10" customHeight="1">
      <c r="B56" s="146"/>
      <c r="C56" s="93"/>
      <c r="D56" s="93"/>
      <c r="E56" s="93"/>
      <c r="F56" s="4"/>
      <c r="G56" s="4"/>
      <c r="H56" s="4"/>
      <c r="I56" s="4"/>
      <c r="J56" s="4"/>
      <c r="K56" s="4"/>
      <c r="L56" s="4"/>
      <c r="M56" s="4"/>
      <c r="N56" s="4"/>
      <c r="O56" s="4"/>
      <c r="P56" s="4"/>
      <c r="Q56" s="4"/>
      <c r="R56" s="4"/>
      <c r="S56" s="4"/>
      <c r="T56" s="4"/>
      <c r="AD56" s="145"/>
    </row>
    <row r="57" ht="24.95" customHeight="1">
      <c r="B57" s="1034" t="s">
        <v>138</v>
      </c>
      <c r="C57" s="1034"/>
      <c r="D57" s="1034"/>
      <c r="E57" s="1034"/>
      <c r="F57" s="1034"/>
      <c r="G57" s="1034"/>
      <c r="H57" s="1034"/>
      <c r="I57" s="1034"/>
      <c r="J57" s="1034"/>
      <c r="K57" s="1034"/>
      <c r="L57" s="1034"/>
      <c r="M57" s="1034"/>
      <c r="N57" s="1034"/>
      <c r="O57" s="1034"/>
      <c r="P57" s="1034"/>
      <c r="Q57" s="1034"/>
      <c r="R57" s="1034"/>
      <c r="S57" s="1034"/>
      <c r="T57" s="1034"/>
      <c r="U57" s="1034"/>
      <c r="V57" s="1034"/>
      <c r="W57" s="1034"/>
      <c r="X57" s="1034"/>
      <c r="Y57" s="1034"/>
      <c r="Z57" s="1034"/>
      <c r="AA57" s="1034"/>
      <c r="AB57" s="1034"/>
      <c r="AC57" s="1034"/>
      <c r="AD57" s="1034"/>
      <c r="AE57" s="1034"/>
      <c r="AF57" s="1034"/>
    </row>
    <row r="58">
      <c r="A58"/>
    </row>
    <row r="59" s="283" customFormat="1">
      <c r="A59" s="1035"/>
      <c r="B59" s="1035" t="s">
        <v>117</v>
      </c>
      <c r="C59" s="1035"/>
      <c r="D59" s="1035"/>
      <c r="E59" s="1035"/>
      <c r="F59" s="1035"/>
      <c r="G59" s="1035"/>
      <c r="H59" s="1035"/>
      <c r="I59" s="1035"/>
      <c r="J59" s="1035"/>
      <c r="K59" s="1035"/>
      <c r="L59" s="1035"/>
      <c r="M59" s="1035"/>
      <c r="N59" s="1035"/>
      <c r="O59" s="1035"/>
      <c r="P59" s="1035"/>
      <c r="Q59" s="1035"/>
      <c r="R59" s="1035"/>
      <c r="S59" s="1035"/>
      <c r="T59" s="1035"/>
      <c r="U59" s="1035"/>
      <c r="V59" s="1035"/>
      <c r="W59" s="1035"/>
      <c r="X59" s="1035"/>
      <c r="Y59" s="1035"/>
      <c r="Z59" s="1035"/>
      <c r="AA59" s="1035"/>
      <c r="AB59" s="1035"/>
      <c r="AC59" s="1035"/>
      <c r="AD59" s="1035"/>
      <c r="AE59" s="1035"/>
      <c r="AF59" s="1035"/>
      <c r="AG59" s="1035"/>
    </row>
    <row r="60" s="283" customFormat="1">
      <c r="A60" s="1035"/>
      <c r="B60" s="1035" t="s">
        <v>118</v>
      </c>
      <c r="C60" s="1035">
        <v>100</v>
      </c>
      <c r="D60" s="1035">
        <v>100</v>
      </c>
      <c r="E60" s="1035">
        <v>100</v>
      </c>
      <c r="F60" s="1035">
        <v>100</v>
      </c>
      <c r="G60" s="1035">
        <v>100</v>
      </c>
      <c r="H60" s="1035">
        <v>100</v>
      </c>
      <c r="I60" s="1035">
        <v>100</v>
      </c>
      <c r="J60" s="1035">
        <v>100</v>
      </c>
      <c r="K60" s="1035">
        <v>100</v>
      </c>
      <c r="L60" s="1035">
        <v>100</v>
      </c>
      <c r="M60" s="1035">
        <v>100</v>
      </c>
      <c r="N60" s="1035">
        <v>100</v>
      </c>
      <c r="O60" s="1035">
        <v>100</v>
      </c>
      <c r="P60" s="1035">
        <v>100</v>
      </c>
      <c r="Q60" s="1035">
        <v>100</v>
      </c>
      <c r="R60" s="1035">
        <v>100</v>
      </c>
      <c r="S60" s="1035">
        <v>100</v>
      </c>
      <c r="T60" s="1035">
        <v>100</v>
      </c>
      <c r="U60" s="1035"/>
      <c r="V60" s="1035"/>
      <c r="W60" s="1035"/>
      <c r="X60" s="1035"/>
      <c r="Y60" s="1035"/>
      <c r="Z60" s="1035"/>
      <c r="AA60" s="1035"/>
      <c r="AB60" s="1035"/>
      <c r="AC60" s="1035"/>
      <c r="AD60" s="1035"/>
      <c r="AE60" s="1035"/>
      <c r="AF60" s="1035"/>
      <c r="AG60" s="1035"/>
    </row>
    <row r="61" s="283" customFormat="1">
      <c r="A61" s="1035"/>
      <c r="B61" s="1035" t="s">
        <v>119</v>
      </c>
      <c r="C61" s="1035"/>
      <c r="D61" s="1035"/>
      <c r="E61" s="1035"/>
      <c r="F61" s="1035"/>
      <c r="G61" s="1035"/>
      <c r="H61" s="1035"/>
      <c r="I61" s="1035"/>
      <c r="J61" s="1035"/>
      <c r="K61" s="1035"/>
      <c r="L61" s="1035"/>
      <c r="M61" s="1035"/>
      <c r="N61" s="1035"/>
      <c r="O61" s="1035"/>
      <c r="P61" s="1035"/>
      <c r="Q61" s="1035"/>
      <c r="R61" s="1035"/>
      <c r="S61" s="1035"/>
      <c r="T61" s="1035"/>
      <c r="U61" s="1035"/>
      <c r="V61" s="1035"/>
      <c r="W61" s="1035"/>
      <c r="X61" s="1035"/>
      <c r="Y61" s="1035"/>
      <c r="Z61" s="1035"/>
      <c r="AA61" s="1035"/>
      <c r="AB61" s="1035"/>
      <c r="AC61" s="1035"/>
      <c r="AD61" s="1035"/>
      <c r="AE61" s="1035"/>
      <c r="AF61" s="1035"/>
      <c r="AG61" s="1035"/>
    </row>
    <row r="62" s="283" customFormat="1">
      <c r="A62" s="1035"/>
      <c r="B62" s="1035"/>
      <c r="C62" s="1035"/>
      <c r="D62" s="1035"/>
      <c r="E62" s="1035"/>
      <c r="F62" s="1035"/>
      <c r="G62" s="1035"/>
      <c r="H62" s="1035"/>
      <c r="I62" s="1035"/>
      <c r="J62" s="1035"/>
      <c r="K62" s="1035"/>
      <c r="L62" s="1035"/>
      <c r="M62" s="1035"/>
      <c r="N62" s="1035"/>
      <c r="O62" s="1035"/>
      <c r="P62" s="1035"/>
      <c r="Q62" s="1035"/>
      <c r="R62" s="1035"/>
      <c r="S62" s="1035"/>
      <c r="T62" s="1035"/>
      <c r="U62" s="1035"/>
      <c r="V62" s="1035"/>
      <c r="W62" s="1035"/>
      <c r="X62" s="1035"/>
      <c r="Y62" s="1035"/>
      <c r="Z62" s="1035"/>
      <c r="AA62" s="1035"/>
      <c r="AB62" s="1035"/>
      <c r="AC62" s="1035"/>
      <c r="AD62" s="1035"/>
      <c r="AE62" s="1035"/>
      <c r="AF62" s="1035"/>
      <c r="AG62" s="1035"/>
    </row>
    <row r="63" s="283" customFormat="1">
      <c r="A63" s="1035"/>
      <c r="B63" s="1035"/>
      <c r="C63" s="1035"/>
      <c r="D63" s="1035"/>
      <c r="E63" s="1035"/>
      <c r="F63" s="1035"/>
      <c r="G63" s="1035"/>
      <c r="H63" s="1035"/>
      <c r="I63" s="1035"/>
      <c r="J63" s="1035"/>
      <c r="K63" s="1035"/>
      <c r="L63" s="1035"/>
      <c r="M63" s="1035"/>
      <c r="N63" s="1035"/>
      <c r="O63" s="1035"/>
      <c r="P63" s="1035"/>
      <c r="Q63" s="1035"/>
      <c r="R63" s="1035"/>
      <c r="S63" s="1035"/>
      <c r="T63" s="1035"/>
      <c r="U63" s="1035"/>
      <c r="V63" s="1035"/>
      <c r="W63" s="1035"/>
      <c r="X63" s="1035"/>
      <c r="Y63" s="1035"/>
      <c r="Z63" s="1035"/>
      <c r="AA63" s="1035"/>
      <c r="AB63" s="1035"/>
      <c r="AC63" s="1035"/>
      <c r="AD63" s="1035"/>
      <c r="AE63" s="1035"/>
      <c r="AF63" s="1035"/>
      <c r="AG63" s="1035"/>
    </row>
    <row r="64" s="283" customFormat="1">
      <c r="A64" s="1035"/>
      <c r="B64" s="1035"/>
      <c r="C64" s="1035"/>
      <c r="D64" s="1035"/>
      <c r="E64" s="1035"/>
      <c r="F64" s="1035"/>
      <c r="G64" s="1035"/>
      <c r="H64" s="1035"/>
      <c r="I64" s="1035"/>
      <c r="J64" s="1035"/>
      <c r="K64" s="1035"/>
      <c r="L64" s="1035"/>
      <c r="M64" s="1035"/>
      <c r="N64" s="1035"/>
      <c r="O64" s="1035"/>
      <c r="P64" s="1035"/>
      <c r="Q64" s="1035"/>
      <c r="R64" s="1035"/>
      <c r="S64" s="1035"/>
      <c r="T64" s="1035"/>
      <c r="U64" s="1035"/>
      <c r="V64" s="1035"/>
      <c r="W64" s="1035"/>
      <c r="X64" s="1035"/>
      <c r="Y64" s="1035"/>
      <c r="Z64" s="1035"/>
      <c r="AA64" s="1035"/>
      <c r="AB64" s="1035"/>
      <c r="AC64" s="1035"/>
      <c r="AD64" s="1035"/>
      <c r="AE64" s="1035"/>
      <c r="AF64" s="1035"/>
      <c r="AG64" s="1035"/>
    </row>
    <row r="65" s="283" customFormat="1">
      <c r="A65" s="1035"/>
      <c r="B65" s="1035"/>
      <c r="C65" s="1035"/>
      <c r="D65" s="1035"/>
      <c r="E65" s="1035"/>
      <c r="F65" s="1035"/>
      <c r="G65" s="1035"/>
      <c r="H65" s="1035"/>
      <c r="I65" s="1035"/>
      <c r="J65" s="1035"/>
      <c r="K65" s="1035"/>
      <c r="L65" s="1035"/>
      <c r="M65" s="1035"/>
      <c r="N65" s="1035"/>
      <c r="O65" s="1035"/>
      <c r="P65" s="1035"/>
      <c r="Q65" s="1035"/>
      <c r="R65" s="1035"/>
      <c r="S65" s="1035"/>
      <c r="T65" s="1035"/>
      <c r="U65" s="1035"/>
      <c r="V65" s="1035"/>
      <c r="W65" s="1035"/>
      <c r="X65" s="1035"/>
      <c r="Y65" s="1035"/>
      <c r="Z65" s="1035"/>
      <c r="AA65" s="1035"/>
      <c r="AB65" s="1035"/>
      <c r="AC65" s="1035"/>
      <c r="AD65" s="1035"/>
      <c r="AE65" s="1035"/>
      <c r="AF65" s="1035"/>
      <c r="AG65" s="1035"/>
    </row>
    <row r="66" s="283" customFormat="1" ht="10.5" customHeight="1">
      <c r="A66" s="1035"/>
      <c r="B66" s="1035"/>
      <c r="C66" s="1035"/>
      <c r="D66" s="1035"/>
      <c r="E66" s="1035"/>
      <c r="F66" s="1035"/>
      <c r="G66" s="1035"/>
      <c r="H66" s="1035"/>
      <c r="I66" s="1035"/>
      <c r="J66" s="1035"/>
      <c r="K66" s="1035"/>
      <c r="L66" s="1035"/>
      <c r="M66" s="1035"/>
      <c r="N66" s="1035"/>
      <c r="O66" s="1035"/>
      <c r="P66" s="1035"/>
      <c r="Q66" s="1035"/>
      <c r="R66" s="1035"/>
      <c r="S66" s="1035"/>
      <c r="T66" s="1035"/>
      <c r="U66" s="1035"/>
      <c r="V66" s="1035"/>
      <c r="W66" s="1035"/>
      <c r="X66" s="1035"/>
      <c r="Y66" s="1035"/>
      <c r="Z66" s="1035"/>
      <c r="AA66" s="1035"/>
      <c r="AB66" s="1035"/>
      <c r="AC66" s="1035"/>
      <c r="AD66" s="1035"/>
      <c r="AE66" s="1035"/>
      <c r="AF66" s="1035"/>
      <c r="AG66" s="1035"/>
    </row>
    <row r="67" s="283" customFormat="1">
      <c r="A67" s="1035"/>
      <c r="B67" s="1035" t="s">
        <v>37</v>
      </c>
      <c r="C67" s="1035"/>
      <c r="D67" s="1035"/>
      <c r="E67" s="1035"/>
      <c r="F67" s="1035"/>
      <c r="G67" s="1035"/>
      <c r="H67" s="1035"/>
      <c r="I67" s="1035"/>
      <c r="J67" s="1035"/>
      <c r="K67" s="1035"/>
      <c r="L67" s="1035"/>
      <c r="M67" s="1035"/>
      <c r="N67" s="1035"/>
      <c r="O67" s="1035"/>
      <c r="P67" s="1035"/>
      <c r="Q67" s="1035"/>
      <c r="R67" s="1035"/>
      <c r="S67" s="1035"/>
      <c r="T67" s="1035"/>
      <c r="U67" s="1035"/>
      <c r="V67" s="1035"/>
      <c r="W67" s="1035"/>
      <c r="X67" s="1035"/>
      <c r="Y67" s="1035"/>
      <c r="Z67" s="1035"/>
      <c r="AA67" s="1035"/>
      <c r="AB67" s="1035"/>
      <c r="AC67" s="1035"/>
      <c r="AD67" s="1035"/>
      <c r="AE67" s="1035"/>
      <c r="AF67" s="1035"/>
      <c r="AG67" s="1035"/>
    </row>
    <row r="68" s="283" customFormat="1">
      <c r="A68" s="1035"/>
      <c r="B68" s="1035" t="s">
        <v>44</v>
      </c>
      <c r="C68" s="1035"/>
      <c r="D68" s="1035"/>
      <c r="E68" s="1035"/>
      <c r="F68" s="1035"/>
      <c r="G68" s="1035"/>
      <c r="H68" s="1035"/>
      <c r="I68" s="1035"/>
      <c r="J68" s="1035"/>
      <c r="K68" s="1035"/>
      <c r="L68" s="1035"/>
      <c r="M68" s="1035"/>
      <c r="N68" s="1035"/>
      <c r="O68" s="1035"/>
      <c r="P68" s="1035"/>
      <c r="Q68" s="1035"/>
      <c r="R68" s="1035"/>
      <c r="S68" s="1035"/>
      <c r="T68" s="1035"/>
      <c r="U68" s="1035"/>
      <c r="V68" s="1035"/>
      <c r="W68" s="1035"/>
      <c r="X68" s="1035"/>
      <c r="Y68" s="1035"/>
      <c r="Z68" s="1035"/>
      <c r="AA68" s="1035"/>
      <c r="AB68" s="1035"/>
      <c r="AC68" s="1035"/>
      <c r="AD68" s="1035"/>
      <c r="AE68" s="1035"/>
      <c r="AF68" s="1035"/>
      <c r="AG68" s="1035"/>
    </row>
    <row r="69" s="283" customFormat="1">
      <c r="A69" s="1035"/>
      <c r="B69" s="1035" t="s">
        <v>45</v>
      </c>
      <c r="C69" s="1035"/>
      <c r="D69" s="1035"/>
      <c r="E69" s="1035"/>
      <c r="F69" s="1035"/>
      <c r="G69" s="1035"/>
      <c r="H69" s="1035"/>
      <c r="I69" s="1035"/>
      <c r="J69" s="1035"/>
      <c r="K69" s="1035"/>
      <c r="L69" s="1035"/>
      <c r="M69" s="1035"/>
      <c r="N69" s="1035"/>
      <c r="O69" s="1035"/>
      <c r="P69" s="1035"/>
      <c r="Q69" s="1035"/>
      <c r="R69" s="1035"/>
      <c r="S69" s="1035"/>
      <c r="T69" s="1035"/>
      <c r="U69" s="1035"/>
      <c r="V69" s="1035"/>
      <c r="W69" s="1035"/>
      <c r="X69" s="1035"/>
      <c r="Y69" s="1035"/>
      <c r="Z69" s="1035"/>
      <c r="AA69" s="1035"/>
      <c r="AB69" s="1035"/>
      <c r="AC69" s="1035"/>
      <c r="AD69" s="1035"/>
      <c r="AE69" s="1035"/>
      <c r="AF69" s="1035"/>
      <c r="AG69" s="1035"/>
    </row>
    <row r="70" s="283" customFormat="1">
      <c r="A70" s="1035"/>
      <c r="B70" s="1035"/>
      <c r="C70" s="1035"/>
      <c r="D70" s="1035"/>
      <c r="E70" s="1035"/>
      <c r="F70" s="1035"/>
      <c r="G70" s="1035"/>
      <c r="H70" s="1035"/>
      <c r="I70" s="1035"/>
      <c r="J70" s="1035"/>
      <c r="K70" s="1035"/>
      <c r="L70" s="1035"/>
      <c r="M70" s="1035"/>
      <c r="N70" s="1035"/>
      <c r="O70" s="1035"/>
      <c r="P70" s="1035"/>
      <c r="Q70" s="1035"/>
      <c r="R70" s="1035"/>
      <c r="S70" s="1035"/>
      <c r="T70" s="1035"/>
      <c r="U70" s="1035"/>
      <c r="V70" s="1035"/>
      <c r="W70" s="1035"/>
      <c r="X70" s="1035"/>
      <c r="Y70" s="1035"/>
      <c r="Z70" s="1035"/>
      <c r="AA70" s="1035"/>
      <c r="AB70" s="1035"/>
      <c r="AC70" s="1035"/>
      <c r="AD70" s="1035"/>
      <c r="AE70" s="1035"/>
      <c r="AF70" s="1035"/>
      <c r="AG70" s="1035"/>
    </row>
    <row r="71" s="283" customFormat="1">
      <c r="A71" s="1035"/>
      <c r="B71" s="1035"/>
      <c r="C71" s="1035"/>
      <c r="D71" s="1035"/>
      <c r="E71" s="1035"/>
      <c r="F71" s="1035"/>
      <c r="G71" s="1035"/>
      <c r="H71" s="1035"/>
      <c r="I71" s="1035"/>
      <c r="J71" s="1035"/>
      <c r="K71" s="1035"/>
      <c r="L71" s="1035"/>
      <c r="M71" s="1035"/>
      <c r="N71" s="1035"/>
      <c r="O71" s="1035"/>
      <c r="P71" s="1035"/>
      <c r="Q71" s="1035"/>
      <c r="R71" s="1035"/>
      <c r="S71" s="1035"/>
      <c r="T71" s="1035"/>
      <c r="U71" s="1035"/>
      <c r="V71" s="1035"/>
      <c r="W71" s="1035"/>
      <c r="X71" s="1035"/>
      <c r="Y71" s="1035"/>
      <c r="Z71" s="1035"/>
      <c r="AA71" s="1035"/>
      <c r="AB71" s="1035"/>
      <c r="AC71" s="1035"/>
      <c r="AD71" s="1035"/>
      <c r="AE71" s="1035"/>
      <c r="AF71" s="1035"/>
      <c r="AG71" s="1035"/>
    </row>
    <row r="72" s="283" customFormat="1">
      <c r="A72" s="1035"/>
      <c r="B72" s="1035"/>
      <c r="C72" s="1035"/>
      <c r="D72" s="1035"/>
      <c r="E72" s="1035"/>
      <c r="F72" s="1035"/>
      <c r="G72" s="1035"/>
      <c r="H72" s="1035"/>
      <c r="I72" s="1035"/>
      <c r="J72" s="1035"/>
      <c r="K72" s="1035"/>
      <c r="L72" s="1035"/>
      <c r="M72" s="1035"/>
      <c r="N72" s="1035"/>
      <c r="O72" s="1035"/>
      <c r="P72" s="1035"/>
      <c r="Q72" s="1035"/>
      <c r="R72" s="1035"/>
      <c r="S72" s="1035"/>
      <c r="T72" s="1035"/>
      <c r="U72" s="1035"/>
      <c r="V72" s="1035"/>
      <c r="W72" s="1035"/>
      <c r="X72" s="1035"/>
      <c r="Y72" s="1035"/>
      <c r="Z72" s="1035"/>
      <c r="AA72" s="1035"/>
      <c r="AB72" s="1035"/>
      <c r="AC72" s="1035"/>
      <c r="AD72" s="1035"/>
      <c r="AE72" s="1035"/>
      <c r="AF72" s="1035"/>
      <c r="AG72" s="1035"/>
    </row>
    <row r="73" s="283" customFormat="1">
      <c r="A73" s="1035"/>
      <c r="B73" s="1035"/>
      <c r="C73" s="1035"/>
      <c r="D73" s="1035"/>
      <c r="E73" s="1035"/>
      <c r="F73" s="1035"/>
      <c r="G73" s="1035"/>
      <c r="H73" s="1035"/>
      <c r="I73" s="1035"/>
      <c r="J73" s="1035"/>
      <c r="K73" s="1035"/>
      <c r="L73" s="1035"/>
      <c r="M73" s="1035"/>
      <c r="N73" s="1035"/>
      <c r="O73" s="1035"/>
      <c r="P73" s="1035"/>
      <c r="Q73" s="1035"/>
      <c r="R73" s="1035"/>
      <c r="S73" s="1035"/>
      <c r="T73" s="1035"/>
      <c r="U73" s="1035"/>
      <c r="V73" s="1035"/>
      <c r="W73" s="1035"/>
      <c r="X73" s="1035"/>
      <c r="Y73" s="1035"/>
      <c r="Z73" s="1035"/>
      <c r="AA73" s="1035"/>
      <c r="AB73" s="1035"/>
      <c r="AC73" s="1035"/>
      <c r="AD73" s="1035"/>
      <c r="AE73" s="1035"/>
      <c r="AF73" s="1035"/>
      <c r="AG73" s="1035"/>
    </row>
    <row r="74" s="283" customFormat="1"/>
    <row r="75" s="283" customFormat="1"/>
    <row r="76" s="283" customFormat="1"/>
    <row r="77" s="283" customFormat="1"/>
    <row r="78" s="283" customFormat="1"/>
    <row r="79" s="283" customFormat="1"/>
    <row r="80" s="283" customFormat="1"/>
    <row r="81" s="283" customFormat="1"/>
    <row r="82" s="283" customFormat="1"/>
    <row r="83" s="283" customFormat="1"/>
    <row r="84" s="283" customFormat="1"/>
    <row r="85" s="283" customFormat="1"/>
    <row r="86" s="283" customFormat="1"/>
    <row r="87" s="283" customFormat="1"/>
    <row r="88" s="283" customFormat="1"/>
    <row r="89" s="283" customFormat="1"/>
    <row r="90" s="283" customFormat="1"/>
    <row r="91" s="283" customFormat="1"/>
    <row r="92" s="283" customFormat="1"/>
    <row r="93" s="283" customFormat="1"/>
    <row r="94" s="283" customFormat="1"/>
  </sheetData>
  <mergeCells count="25">
    <mergeCell ref="X18:AG18"/>
    <mergeCell ref="V19:X19"/>
    <mergeCell ref="AD19:AF19"/>
    <mergeCell ref="B2:AE2"/>
    <mergeCell ref="B57:AF57"/>
    <mergeCell ref="AA1:AF1"/>
    <mergeCell ref="AD43:AF43"/>
    <mergeCell ref="AD31:AF31"/>
    <mergeCell ref="B43:B44"/>
    <mergeCell ref="Z31:AB31"/>
    <mergeCell ref="Z43:AB43"/>
    <mergeCell ref="V31:X31"/>
    <mergeCell ref="B31:B32"/>
    <mergeCell ref="V43:X43"/>
    <mergeCell ref="B3:T3"/>
    <mergeCell ref="U3:AF3"/>
    <mergeCell ref="B4:AE4"/>
    <mergeCell ref="B19:B20"/>
    <mergeCell ref="Z19:AB19"/>
    <mergeCell ref="C19:H19"/>
    <mergeCell ref="C31:H31"/>
    <mergeCell ref="C43:H43"/>
    <mergeCell ref="I19:T19"/>
    <mergeCell ref="I31:T31"/>
    <mergeCell ref="I43:T43"/>
  </mergeCells>
  <phoneticPr fontId="0" type="noConversion"/>
  <printOptions horizontalCentered="1" verticalCentered="1"/>
  <pageMargins left="0.25" right="0.25" top="0.25" bottom="0.25" header="0" footer="0"/>
  <pageSetup scale="45" fitToWidth="1" fitToHeight="1" orientation="landscape" r:id="rId1"/>
  <headerFooter alignWithMargins="0">
    <oddHeader/>
    <oddFooter/>
  </headerFooter>
  <rowBreaks count="1" manualBreakCount="1">
    <brk id="58" max="16383" man="1"/>
  </rowBreaks>
  <colBreaks count="1" manualBreakCount="1">
    <brk id="34" max="1048575" man="1"/>
  </colBreaks>
  <drawing r:id="rId31"/>
</worksheet>
</file>

<file path=xl/worksheets/sheet3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
    <pageSetUpPr fitToPage="1"/>
  </sheetPr>
  <dimension ref="A1:AO79"/>
  <sheetViews>
    <sheetView showGridLines="0" workbookViewId="0"/>
  </sheetViews>
  <sheetFormatPr defaultRowHeight="12.75"/>
  <cols>
    <col min="1" max="1" width="2.7109375" customWidth="1"/>
    <col min="2" max="2" width="19.5703125" customWidth="1"/>
    <col min="3" max="3" width="4.42578125" customWidth="1"/>
    <col min="4" max="4" width="12.28515625" customWidth="1"/>
    <col min="5" max="5" width="9.42578125" customWidth="1"/>
    <col min="6" max="6" width="7.7109375" customWidth="1"/>
    <col min="7" max="7" width="2.7109375" customWidth="1"/>
    <col min="8" max="8" width="12.28515625" customWidth="1"/>
    <col min="9" max="9" width="9.42578125" customWidth="1"/>
    <col min="10" max="10" width="7.7109375" customWidth="1"/>
    <col min="11" max="11" width="2.7109375" customWidth="1"/>
    <col min="12" max="12" width="12.28515625" customWidth="1"/>
    <col min="13" max="13" width="8.7109375" customWidth="1"/>
    <col min="14" max="14" width="7.7109375" customWidth="1"/>
    <col min="15" max="15" width="2.7109375" customWidth="1"/>
    <col min="16" max="16" width="12.28515625" customWidth="1"/>
    <col min="17" max="17" width="9.42578125" customWidth="1"/>
    <col min="18" max="18" width="7.7109375" customWidth="1"/>
    <col min="19" max="20" width="2.7109375" customWidth="1"/>
    <col min="21" max="41" width="9.140625" style="237" customWidth="1"/>
  </cols>
  <sheetData>
    <row r="1" ht="26.25" customHeight="1">
      <c r="B1" s="20" t="s">
        <v>151</v>
      </c>
      <c r="C1" s="12"/>
      <c r="D1" s="12"/>
      <c r="E1" s="12"/>
      <c r="F1" s="12"/>
      <c r="G1" s="12"/>
      <c r="H1" s="2"/>
      <c r="I1" s="2"/>
      <c r="J1" s="2"/>
      <c r="K1" s="2"/>
      <c r="L1" s="2"/>
      <c r="M1" s="2"/>
      <c r="N1" s="2"/>
      <c r="O1" s="2"/>
      <c r="P1" s="131"/>
      <c r="Q1" s="2"/>
      <c r="R1" s="2"/>
      <c r="S1" s="223"/>
      <c r="T1" s="2"/>
      <c r="U1" s="237"/>
    </row>
    <row r="2" ht="14.25" customHeight="1">
      <c r="B2" s="1020" t="s">
        <v>258</v>
      </c>
      <c r="C2" s="1020"/>
      <c r="D2" s="1020"/>
      <c r="E2" s="1020"/>
      <c r="F2" s="1020"/>
      <c r="G2" s="1020"/>
      <c r="H2" s="1020"/>
      <c r="I2" s="1020"/>
      <c r="J2" s="1020"/>
      <c r="K2" s="1020"/>
      <c r="L2" s="1020"/>
      <c r="M2" s="1020"/>
      <c r="N2" s="1020"/>
      <c r="O2" s="1020"/>
      <c r="P2" s="1020"/>
      <c r="Q2" s="1020"/>
      <c r="R2" s="1020"/>
      <c r="S2" s="1020"/>
      <c r="T2" s="2"/>
    </row>
    <row r="3" ht="14.25" customHeight="1">
      <c r="B3" s="1049" t="s">
        <v>259</v>
      </c>
      <c r="C3" s="1049"/>
      <c r="D3" s="1049"/>
      <c r="E3" s="1049"/>
      <c r="F3" s="1049"/>
      <c r="G3" s="1049"/>
      <c r="H3" s="1049"/>
      <c r="I3" s="1049"/>
      <c r="J3" s="1049"/>
      <c r="K3" s="1049"/>
      <c r="L3" s="1049"/>
      <c r="M3" s="1049"/>
      <c r="N3" s="1049"/>
      <c r="O3" s="1049"/>
      <c r="P3" s="1049"/>
      <c r="Q3" s="1049"/>
      <c r="R3" s="1049"/>
      <c r="S3" s="1049"/>
      <c r="T3" s="2"/>
    </row>
    <row r="4" ht="14.25" customHeight="1">
      <c r="B4" s="1049" t="s">
        <v>260</v>
      </c>
      <c r="C4" s="1049"/>
      <c r="D4" s="1049"/>
      <c r="E4" s="1049"/>
      <c r="F4" s="1049"/>
      <c r="G4" s="1049"/>
      <c r="H4" s="1049"/>
      <c r="I4" s="1049"/>
      <c r="J4" s="1049"/>
      <c r="K4" s="1049"/>
      <c r="L4" s="1049"/>
      <c r="M4" s="1049"/>
      <c r="N4" s="1049"/>
      <c r="O4" s="1049"/>
      <c r="P4" s="1049"/>
      <c r="Q4" s="1049"/>
      <c r="R4" s="1049"/>
      <c r="S4" s="1049"/>
      <c r="T4" s="2"/>
    </row>
    <row r="5" ht="15" customHeight="1">
      <c r="A5" s="14"/>
      <c r="B5" s="13"/>
      <c r="C5" s="2"/>
      <c r="D5" s="2"/>
      <c r="E5" s="2"/>
      <c r="F5" s="2"/>
      <c r="G5" s="2"/>
      <c r="H5" s="2"/>
      <c r="I5" s="2"/>
      <c r="J5" s="2"/>
      <c r="K5" s="2"/>
      <c r="L5" s="2"/>
      <c r="M5" s="2"/>
      <c r="N5" s="2"/>
      <c r="O5" s="2"/>
      <c r="P5" s="2"/>
      <c r="Q5" s="2"/>
      <c r="R5" s="2"/>
      <c r="S5" s="2"/>
      <c r="T5" s="2"/>
    </row>
    <row r="6" s="0" customFormat="1" ht="18" customHeight="1">
      <c r="A6" s="14"/>
      <c r="B6" s="1050" t="s">
        <v>261</v>
      </c>
      <c r="C6" s="1050"/>
      <c r="D6" s="1050"/>
      <c r="E6" s="1050"/>
      <c r="F6" s="1050"/>
      <c r="G6" s="1050"/>
      <c r="H6" s="1050"/>
      <c r="I6" s="1050"/>
      <c r="J6" s="1050"/>
      <c r="K6" s="1050"/>
      <c r="L6" s="1050"/>
      <c r="M6" s="1050"/>
      <c r="N6" s="1050"/>
      <c r="O6" s="1050"/>
      <c r="P6" s="1050"/>
      <c r="Q6" s="1050"/>
      <c r="R6" s="1050"/>
      <c r="S6" s="1050"/>
      <c r="T6" s="2"/>
      <c r="U6" s="237"/>
      <c r="V6" s="237"/>
      <c r="W6" s="237"/>
      <c r="X6" s="237"/>
      <c r="Y6" s="237"/>
      <c r="Z6" s="237"/>
      <c r="AA6" s="237"/>
      <c r="AB6" s="237"/>
      <c r="AC6" s="237"/>
      <c r="AD6" s="237"/>
      <c r="AE6" s="237"/>
      <c r="AF6" s="237"/>
      <c r="AG6" s="237"/>
      <c r="AH6" s="237"/>
      <c r="AI6" s="237"/>
      <c r="AJ6" s="237"/>
      <c r="AK6" s="237"/>
      <c r="AL6" s="237"/>
      <c r="AM6" s="237"/>
      <c r="AN6" s="237"/>
      <c r="AO6" s="237"/>
    </row>
    <row r="7" ht="15" customHeight="1">
      <c r="A7" s="14"/>
      <c r="B7" s="13"/>
      <c r="C7" s="2"/>
      <c r="D7" s="2"/>
      <c r="E7" s="2"/>
      <c r="F7" s="2"/>
      <c r="G7" s="2"/>
      <c r="H7" s="2"/>
      <c r="I7" s="2"/>
      <c r="J7" s="2"/>
      <c r="K7" s="2"/>
      <c r="L7" s="2"/>
      <c r="M7" s="2"/>
      <c r="N7" s="2"/>
      <c r="O7" s="2"/>
      <c r="P7" s="2"/>
      <c r="Q7" s="2"/>
      <c r="R7" s="2"/>
      <c r="S7" s="2"/>
      <c r="T7" s="2"/>
    </row>
    <row r="8" ht="15" customHeight="1">
      <c r="A8" s="2"/>
      <c r="B8" s="2"/>
      <c r="C8" s="15"/>
      <c r="D8" s="1051" t="s">
        <v>11</v>
      </c>
      <c r="E8" s="1051"/>
      <c r="F8" s="1051"/>
      <c r="G8" s="2"/>
      <c r="H8" s="1051" t="s">
        <v>13</v>
      </c>
      <c r="I8" s="1051"/>
      <c r="J8" s="1051"/>
      <c r="K8" s="2"/>
      <c r="L8" s="1051" t="s">
        <v>14</v>
      </c>
      <c r="M8" s="1051"/>
      <c r="N8" s="1051"/>
      <c r="O8" s="2"/>
      <c r="P8" s="1051" t="s">
        <v>12</v>
      </c>
      <c r="Q8" s="1051"/>
      <c r="R8" s="1051"/>
      <c r="S8" s="3"/>
      <c r="T8" s="2"/>
    </row>
    <row r="9" ht="15" customHeight="1">
      <c r="A9" s="2"/>
      <c r="B9" s="2"/>
      <c r="C9" s="2"/>
      <c r="D9" s="3"/>
      <c r="E9" s="3"/>
      <c r="F9" s="171" t="s">
        <v>24</v>
      </c>
      <c r="G9" s="50"/>
      <c r="H9" s="2"/>
      <c r="I9" s="2"/>
      <c r="J9" s="171" t="s">
        <v>24</v>
      </c>
      <c r="K9" s="2"/>
      <c r="L9" s="2"/>
      <c r="M9" s="2"/>
      <c r="N9" s="171" t="s">
        <v>24</v>
      </c>
      <c r="O9" s="2"/>
      <c r="P9" s="2"/>
      <c r="Q9" s="2"/>
      <c r="R9" s="171" t="s">
        <v>24</v>
      </c>
      <c r="S9" s="2"/>
      <c r="T9" s="2"/>
    </row>
    <row r="10" ht="15" customHeight="1">
      <c r="A10" s="2"/>
      <c r="B10" s="173" t="s">
        <v>22</v>
      </c>
      <c r="C10" s="45"/>
      <c r="D10" s="18" t="s">
        <v>19</v>
      </c>
      <c r="E10" s="113">
        <v>81.40273704789833822091886608</v>
      </c>
      <c r="F10" s="113">
        <v>79.56873315363881401617250674</v>
      </c>
      <c r="G10" s="665"/>
      <c r="H10" s="18" t="s">
        <v>19</v>
      </c>
      <c r="I10" s="673">
        <v>3.7634408602150537634408602200</v>
      </c>
      <c r="J10" s="113">
        <v>-28.372093023255813953488372030</v>
      </c>
      <c r="K10" s="9"/>
      <c r="L10" s="18" t="s">
        <v>19</v>
      </c>
      <c r="M10" s="673">
        <v>0</v>
      </c>
      <c r="N10" s="113">
        <v>0</v>
      </c>
      <c r="O10" s="9"/>
      <c r="P10" s="18" t="s">
        <v>19</v>
      </c>
      <c r="Q10" s="673">
        <v>85.16617790811339198435972630</v>
      </c>
      <c r="R10" s="113">
        <v>68.357487922705314009661835750</v>
      </c>
      <c r="S10" s="680"/>
      <c r="T10" s="9"/>
    </row>
    <row r="11" ht="15" customHeight="1">
      <c r="A11" s="2"/>
      <c r="B11" s="44"/>
      <c r="C11" s="45"/>
      <c r="D11" s="133" t="s">
        <v>16</v>
      </c>
      <c r="E11" s="92">
        <v>75.688993296281441585973758100</v>
      </c>
      <c r="F11" s="92">
        <v>13.810631515464805720685793070</v>
      </c>
      <c r="G11" s="667"/>
      <c r="H11" s="133" t="s">
        <v>16</v>
      </c>
      <c r="I11" s="674">
        <v>3.9935827651406634962470635400</v>
      </c>
      <c r="J11" s="92">
        <v>-10.869565217391304347826087050</v>
      </c>
      <c r="K11" s="120"/>
      <c r="L11" s="133" t="s">
        <v>16</v>
      </c>
      <c r="M11" s="674">
        <v>0</v>
      </c>
      <c r="N11" s="92">
        <v>0</v>
      </c>
      <c r="O11" s="120"/>
      <c r="P11" s="133" t="s">
        <v>16</v>
      </c>
      <c r="Q11" s="674">
        <v>79.68257606142210508222082164</v>
      </c>
      <c r="R11" s="92">
        <v>12.252804907579304221486802810</v>
      </c>
      <c r="S11" s="680"/>
      <c r="T11" s="9"/>
    </row>
    <row r="12" ht="15" customHeight="1">
      <c r="A12" s="2"/>
      <c r="B12" s="44"/>
      <c r="C12" s="45"/>
      <c r="D12" s="19" t="s">
        <v>100</v>
      </c>
      <c r="E12" s="113">
        <v>107.54897575298786502420113320</v>
      </c>
      <c r="F12" s="113">
        <v>57.778522764139720990591543180</v>
      </c>
      <c r="G12" s="113"/>
      <c r="H12" s="19" t="s">
        <v>100</v>
      </c>
      <c r="I12" s="673">
        <v>94.23720707795313247250119577</v>
      </c>
      <c r="J12" s="113">
        <v>-19.636982416335791264889392930</v>
      </c>
      <c r="K12" s="9"/>
      <c r="L12" s="19" t="s">
        <v>100</v>
      </c>
      <c r="M12" s="673">
        <v>0</v>
      </c>
      <c r="N12" s="113">
        <v>0</v>
      </c>
      <c r="O12" s="9"/>
      <c r="P12" s="19" t="s">
        <v>100</v>
      </c>
      <c r="Q12" s="673">
        <v>106.88180794062724026051846574</v>
      </c>
      <c r="R12" s="113">
        <v>49.980651317638321368066476090</v>
      </c>
      <c r="S12" s="673"/>
      <c r="T12" s="9"/>
    </row>
    <row r="13" ht="15" customHeight="1">
      <c r="A13" s="2"/>
      <c r="B13" s="17"/>
      <c r="C13" s="2"/>
      <c r="D13" s="2"/>
      <c r="E13" s="668"/>
      <c r="F13" s="665"/>
      <c r="G13" s="668"/>
      <c r="H13" s="2"/>
      <c r="I13" s="9"/>
      <c r="J13" s="665"/>
      <c r="K13" s="9"/>
      <c r="L13" s="2"/>
      <c r="M13" s="9"/>
      <c r="N13" s="665"/>
      <c r="O13" s="9"/>
      <c r="P13" s="2"/>
      <c r="Q13" s="680"/>
      <c r="R13" s="665"/>
      <c r="S13" s="680"/>
      <c r="T13" s="9"/>
    </row>
    <row r="14" ht="15" customHeight="1">
      <c r="A14" s="2"/>
      <c r="B14" s="173" t="s">
        <v>9</v>
      </c>
      <c r="C14" s="45"/>
      <c r="D14" s="18" t="s">
        <v>19</v>
      </c>
      <c r="E14" s="669">
        <v>252.73281296907835484839387571</v>
      </c>
      <c r="F14" s="113">
        <v>-8.388269169150252616772649040</v>
      </c>
      <c r="G14" s="670"/>
      <c r="H14" s="53" t="s">
        <v>19</v>
      </c>
      <c r="I14" s="676">
        <v>205.04545454545454545454545455</v>
      </c>
      <c r="J14" s="113">
        <v>-20.197000964351892993144215040</v>
      </c>
      <c r="K14" s="677"/>
      <c r="L14" s="53" t="s">
        <v>19</v>
      </c>
      <c r="M14" s="676">
        <v>0</v>
      </c>
      <c r="N14" s="113">
        <v>0</v>
      </c>
      <c r="O14" s="677"/>
      <c r="P14" s="53" t="s">
        <v>19</v>
      </c>
      <c r="Q14" s="676">
        <v>250.6255380200860832137733142</v>
      </c>
      <c r="R14" s="113">
        <v>-8.499851195866898020326574740</v>
      </c>
      <c r="S14" s="681"/>
      <c r="T14" s="9"/>
    </row>
    <row r="15" ht="15" customHeight="1">
      <c r="A15" s="2"/>
      <c r="B15" s="44"/>
      <c r="C15" s="45"/>
      <c r="D15" s="133" t="s">
        <v>16</v>
      </c>
      <c r="E15" s="671">
        <v>315.67613844350300354729628683</v>
      </c>
      <c r="F15" s="92">
        <v>-5.0543261672980239319113336700</v>
      </c>
      <c r="G15" s="672"/>
      <c r="H15" s="143" t="s">
        <v>16</v>
      </c>
      <c r="I15" s="678">
        <v>250.42896866761165443359548142</v>
      </c>
      <c r="J15" s="92">
        <v>-37.787744715527636297490652460</v>
      </c>
      <c r="K15" s="679"/>
      <c r="L15" s="143" t="s">
        <v>16</v>
      </c>
      <c r="M15" s="678">
        <v>0</v>
      </c>
      <c r="N15" s="92">
        <v>0</v>
      </c>
      <c r="O15" s="679"/>
      <c r="P15" s="143" t="s">
        <v>16</v>
      </c>
      <c r="Q15" s="678">
        <v>312.40603868555403753505428918</v>
      </c>
      <c r="R15" s="92">
        <v>-7.2712071823125272574692969300</v>
      </c>
      <c r="S15" s="681"/>
      <c r="T15" s="9"/>
    </row>
    <row r="16" ht="15" customHeight="1">
      <c r="A16" s="2"/>
      <c r="B16" s="44"/>
      <c r="C16" s="45"/>
      <c r="D16" s="19" t="s">
        <v>101</v>
      </c>
      <c r="E16" s="113">
        <v>80.06079085204924255498730867</v>
      </c>
      <c r="F16" s="113">
        <v>-3.5114217080883198684852587100</v>
      </c>
      <c r="G16" s="113"/>
      <c r="H16" s="19" t="s">
        <v>101</v>
      </c>
      <c r="I16" s="673">
        <v>81.87768996389808421626186938</v>
      </c>
      <c r="J16" s="113">
        <v>28.275367402676751241990921010</v>
      </c>
      <c r="K16" s="9"/>
      <c r="L16" s="19" t="s">
        <v>101</v>
      </c>
      <c r="M16" s="673">
        <v>0</v>
      </c>
      <c r="N16" s="113">
        <v>0</v>
      </c>
      <c r="O16" s="9"/>
      <c r="P16" s="19" t="s">
        <v>101</v>
      </c>
      <c r="Q16" s="673">
        <v>80.22429370270532308050226263</v>
      </c>
      <c r="R16" s="113">
        <v>-1.3249865292326054434055536600</v>
      </c>
      <c r="S16" s="673"/>
      <c r="T16" s="9"/>
    </row>
    <row r="17" ht="15" customHeight="1">
      <c r="A17" s="2"/>
      <c r="B17" s="17"/>
      <c r="C17" s="2"/>
      <c r="D17" s="2"/>
      <c r="E17" s="668"/>
      <c r="F17" s="113"/>
      <c r="G17" s="668"/>
      <c r="H17" s="2"/>
      <c r="I17" s="9"/>
      <c r="J17" s="113"/>
      <c r="K17" s="9"/>
      <c r="L17" s="2"/>
      <c r="M17" s="9"/>
      <c r="N17" s="113"/>
      <c r="O17" s="9"/>
      <c r="P17" s="2"/>
      <c r="Q17" s="681"/>
      <c r="R17" s="113"/>
      <c r="S17" s="681"/>
      <c r="T17" s="9"/>
    </row>
    <row r="18" ht="15" customHeight="1">
      <c r="A18" s="2"/>
      <c r="B18" s="173" t="s">
        <v>10</v>
      </c>
      <c r="C18" s="45"/>
      <c r="D18" s="18" t="s">
        <v>19</v>
      </c>
      <c r="E18" s="669">
        <v>205.73142717497556207233626588</v>
      </c>
      <c r="F18" s="113">
        <v>64.506024473078441257967819970</v>
      </c>
      <c r="G18" s="670"/>
      <c r="H18" s="53" t="s">
        <v>19</v>
      </c>
      <c r="I18" s="676">
        <v>7.716764418377321603128054741</v>
      </c>
      <c r="J18" s="113">
        <v>-42.838782086093914050903298210</v>
      </c>
      <c r="K18" s="677"/>
      <c r="L18" s="53" t="s">
        <v>19</v>
      </c>
      <c r="M18" s="676">
        <v>0</v>
      </c>
      <c r="N18" s="113">
        <v>0</v>
      </c>
      <c r="O18" s="677"/>
      <c r="P18" s="53" t="s">
        <v>19</v>
      </c>
      <c r="Q18" s="676">
        <v>213.44819159335288367546432063</v>
      </c>
      <c r="R18" s="113">
        <v>54.047351972175777970609607260</v>
      </c>
      <c r="S18" s="681"/>
      <c r="T18" s="9"/>
    </row>
    <row r="19" ht="15" customHeight="1">
      <c r="A19" s="2"/>
      <c r="B19" s="44"/>
      <c r="C19" s="45"/>
      <c r="D19" s="133" t="s">
        <v>16</v>
      </c>
      <c r="E19" s="671">
        <v>238.93209126446311103304783988</v>
      </c>
      <c r="F19" s="92">
        <v>8.058270985611536474493950410</v>
      </c>
      <c r="G19" s="672"/>
      <c r="H19" s="143" t="s">
        <v>16</v>
      </c>
      <c r="I19" s="678">
        <v>10.00108813162925131153475337</v>
      </c>
      <c r="J19" s="92">
        <v>-44.549946376883328004285146750</v>
      </c>
      <c r="K19" s="679"/>
      <c r="L19" s="143" t="s">
        <v>16</v>
      </c>
      <c r="M19" s="678">
        <v>0</v>
      </c>
      <c r="N19" s="92">
        <v>0</v>
      </c>
      <c r="O19" s="679"/>
      <c r="P19" s="143" t="s">
        <v>16</v>
      </c>
      <c r="Q19" s="678">
        <v>248.93317939609236234458259325</v>
      </c>
      <c r="R19" s="92">
        <v>4.0906708947921287779784072700</v>
      </c>
      <c r="S19" s="681"/>
      <c r="T19" s="9"/>
    </row>
    <row r="20" ht="15" customHeight="1">
      <c r="A20" s="2"/>
      <c r="B20" s="44"/>
      <c r="C20" s="45"/>
      <c r="D20" s="19" t="s">
        <v>102</v>
      </c>
      <c r="E20" s="113">
        <v>86.10456054112076662148918075</v>
      </c>
      <c r="F20" s="113">
        <v>52.238253465098647404474006910</v>
      </c>
      <c r="G20" s="113"/>
      <c r="H20" s="19" t="s">
        <v>102</v>
      </c>
      <c r="I20" s="673">
        <v>77.159248241923087014894315440</v>
      </c>
      <c r="J20" s="113">
        <v>3.0859560613229842085381377600</v>
      </c>
      <c r="K20" s="9"/>
      <c r="L20" s="19" t="s">
        <v>102</v>
      </c>
      <c r="M20" s="673">
        <v>0</v>
      </c>
      <c r="N20" s="113">
        <v>0</v>
      </c>
      <c r="O20" s="9"/>
      <c r="P20" s="19" t="s">
        <v>102</v>
      </c>
      <c r="Q20" s="673">
        <v>85.74517551705021706787886790</v>
      </c>
      <c r="R20" s="113">
        <v>47.993427891224289449977936790</v>
      </c>
      <c r="S20" s="673"/>
      <c r="T20" s="9"/>
    </row>
    <row r="21" ht="15" customHeight="1">
      <c r="A21" s="2"/>
      <c r="B21" s="17"/>
      <c r="C21" s="2"/>
      <c r="D21" s="2"/>
      <c r="E21" s="9"/>
      <c r="F21" s="9"/>
      <c r="G21" s="9"/>
      <c r="H21" s="2"/>
      <c r="I21" s="9"/>
      <c r="J21" s="9"/>
      <c r="K21" s="9"/>
      <c r="L21" s="2"/>
      <c r="M21" s="9"/>
      <c r="N21" s="9"/>
      <c r="O21" s="9"/>
      <c r="P21" s="2"/>
      <c r="Q21" s="9"/>
      <c r="R21" s="9"/>
      <c r="S21" s="9"/>
      <c r="T21" s="9"/>
    </row>
    <row r="22" ht="15" customHeight="1">
      <c r="A22" s="2"/>
      <c r="E22" s="4"/>
      <c r="F22" s="4"/>
      <c r="G22" s="4"/>
      <c r="I22" s="4"/>
      <c r="J22" s="4"/>
      <c r="K22" s="4"/>
      <c r="M22" s="4"/>
      <c r="N22" s="4"/>
      <c r="O22" s="4"/>
      <c r="Q22" s="4"/>
      <c r="R22" s="4"/>
      <c r="S22" s="4"/>
      <c r="T22" s="9"/>
    </row>
    <row r="23" s="0" customFormat="1" ht="18" customHeight="1">
      <c r="A23" s="2"/>
      <c r="B23" s="1052" t="s">
        <v>60</v>
      </c>
      <c r="C23" s="1052"/>
      <c r="D23" s="1052"/>
      <c r="E23" s="1052"/>
      <c r="F23" s="1052"/>
      <c r="G23" s="1052"/>
      <c r="H23" s="1052"/>
      <c r="I23" s="1052"/>
      <c r="J23" s="1052"/>
      <c r="K23" s="1052"/>
      <c r="L23" s="1052"/>
      <c r="M23" s="1052"/>
      <c r="N23" s="1052"/>
      <c r="O23" s="1052"/>
      <c r="P23" s="1052"/>
      <c r="Q23" s="1052"/>
      <c r="R23" s="1052"/>
      <c r="S23" s="1052"/>
      <c r="T23" s="2"/>
      <c r="U23" s="237"/>
      <c r="V23" s="237"/>
      <c r="W23" s="237"/>
      <c r="X23" s="237"/>
      <c r="Y23" s="237"/>
      <c r="Z23" s="237"/>
      <c r="AA23" s="237"/>
      <c r="AB23" s="237"/>
      <c r="AC23" s="237"/>
      <c r="AD23" s="237"/>
      <c r="AE23" s="237"/>
      <c r="AF23" s="237"/>
      <c r="AG23" s="237"/>
      <c r="AH23" s="237"/>
      <c r="AI23" s="237"/>
      <c r="AJ23" s="237"/>
      <c r="AK23" s="237"/>
      <c r="AL23" s="237"/>
      <c r="AM23" s="237"/>
      <c r="AN23" s="237"/>
      <c r="AO23" s="237"/>
    </row>
    <row r="24" ht="15" customHeight="1">
      <c r="A24" s="2"/>
      <c r="B24" s="17"/>
      <c r="C24" s="2"/>
      <c r="D24" s="2"/>
      <c r="E24" s="2"/>
      <c r="F24" s="2"/>
      <c r="G24" s="2"/>
      <c r="H24" s="2"/>
      <c r="I24" s="2"/>
      <c r="J24" s="2"/>
      <c r="K24" s="2"/>
      <c r="L24" s="2"/>
      <c r="M24" s="2"/>
      <c r="N24" s="2"/>
      <c r="O24" s="2"/>
      <c r="P24" s="2"/>
      <c r="Q24" s="2"/>
      <c r="R24" s="2"/>
      <c r="S24" s="2"/>
      <c r="T24" s="2"/>
    </row>
    <row r="25" ht="15" customHeight="1">
      <c r="A25" s="2"/>
      <c r="B25" s="2"/>
      <c r="C25" s="15"/>
      <c r="D25" s="1051" t="s">
        <v>11</v>
      </c>
      <c r="E25" s="1051"/>
      <c r="F25" s="1051"/>
      <c r="G25" s="2"/>
      <c r="H25" s="1051" t="s">
        <v>13</v>
      </c>
      <c r="I25" s="1051"/>
      <c r="J25" s="1051"/>
      <c r="K25" s="2"/>
      <c r="L25" s="1051" t="s">
        <v>14</v>
      </c>
      <c r="M25" s="1051"/>
      <c r="N25" s="1051"/>
      <c r="O25" s="2"/>
      <c r="P25" s="1051" t="s">
        <v>12</v>
      </c>
      <c r="Q25" s="1051"/>
      <c r="R25" s="1051"/>
      <c r="S25" s="3"/>
      <c r="T25" s="2"/>
    </row>
    <row r="26" ht="15" customHeight="1">
      <c r="A26" s="2"/>
      <c r="B26" s="17"/>
      <c r="C26" s="2"/>
      <c r="D26" s="2"/>
      <c r="E26" s="2"/>
      <c r="F26" s="171" t="s">
        <v>24</v>
      </c>
      <c r="G26" s="2"/>
      <c r="H26" s="2"/>
      <c r="I26" s="2"/>
      <c r="J26" s="171" t="s">
        <v>24</v>
      </c>
      <c r="K26" s="2"/>
      <c r="L26" s="2"/>
      <c r="M26" s="2"/>
      <c r="N26" s="171" t="s">
        <v>24</v>
      </c>
      <c r="O26" s="2"/>
      <c r="P26" s="2"/>
      <c r="Q26" s="2"/>
      <c r="R26" s="171" t="s">
        <v>24</v>
      </c>
      <c r="S26" s="2"/>
      <c r="T26" s="2"/>
    </row>
    <row r="27" ht="15" customHeight="1">
      <c r="A27" s="2"/>
      <c r="B27" s="173" t="s">
        <v>22</v>
      </c>
      <c r="C27" s="45"/>
      <c r="D27" s="18" t="s">
        <v>19</v>
      </c>
      <c r="E27" s="673">
        <v>61.129099211290992112909921130</v>
      </c>
      <c r="F27" s="113">
        <v>75.216995592474665066020888880</v>
      </c>
      <c r="G27" s="9"/>
      <c r="H27" s="18" t="s">
        <v>19</v>
      </c>
      <c r="I27" s="673">
        <v>6.4591116645911166459111664600</v>
      </c>
      <c r="J27" s="113">
        <v>51.326017998543198853356516950</v>
      </c>
      <c r="K27" s="9"/>
      <c r="L27" s="18" t="s">
        <v>19</v>
      </c>
      <c r="M27" s="673">
        <v>0</v>
      </c>
      <c r="N27" s="113">
        <v>-100</v>
      </c>
      <c r="O27" s="9"/>
      <c r="P27" s="18" t="s">
        <v>19</v>
      </c>
      <c r="Q27" s="673">
        <v>67.588210875882108758821087590</v>
      </c>
      <c r="R27" s="113">
        <v>70.925216791411027384578705630</v>
      </c>
      <c r="S27" s="680"/>
      <c r="T27" s="9"/>
    </row>
    <row r="28" ht="15" customHeight="1">
      <c r="A28" s="2"/>
      <c r="B28" s="44"/>
      <c r="C28" s="45"/>
      <c r="D28" s="133" t="s">
        <v>16</v>
      </c>
      <c r="E28" s="674">
        <v>70.050852818803377211124358260</v>
      </c>
      <c r="F28" s="92">
        <v>7.1700902004686629608751001100</v>
      </c>
      <c r="G28" s="120"/>
      <c r="H28" s="133" t="s">
        <v>16</v>
      </c>
      <c r="I28" s="674">
        <v>5.8750821187863451665490644500</v>
      </c>
      <c r="J28" s="92">
        <v>-4.9969506451127475256877899300</v>
      </c>
      <c r="K28" s="120"/>
      <c r="L28" s="133" t="s">
        <v>16</v>
      </c>
      <c r="M28" s="674">
        <v>0</v>
      </c>
      <c r="N28" s="92">
        <v>-100</v>
      </c>
      <c r="O28" s="120"/>
      <c r="P28" s="133" t="s">
        <v>16</v>
      </c>
      <c r="Q28" s="674">
        <v>75.925934937589722377673422710</v>
      </c>
      <c r="R28" s="92">
        <v>5.9353219943607010397952374600</v>
      </c>
      <c r="S28" s="680"/>
      <c r="T28" s="9"/>
    </row>
    <row r="29" ht="15" customHeight="1">
      <c r="A29" s="2"/>
      <c r="B29" s="44"/>
      <c r="C29" s="45"/>
      <c r="D29" s="19" t="s">
        <v>100</v>
      </c>
      <c r="E29" s="673">
        <v>87.26389009054638331267184140</v>
      </c>
      <c r="F29" s="113">
        <v>63.494306354244747858763002610</v>
      </c>
      <c r="G29" s="682"/>
      <c r="H29" s="19" t="s">
        <v>100</v>
      </c>
      <c r="I29" s="673">
        <v>109.94078949019725960005923570</v>
      </c>
      <c r="J29" s="113">
        <v>59.28543244255192700831870100</v>
      </c>
      <c r="K29" s="682"/>
      <c r="L29" s="19" t="s">
        <v>100</v>
      </c>
      <c r="M29" s="673">
        <v>0</v>
      </c>
      <c r="N29" s="113">
        <v>-100</v>
      </c>
      <c r="O29" s="682"/>
      <c r="P29" s="19" t="s">
        <v>100</v>
      </c>
      <c r="Q29" s="673">
        <v>89.01860863674430817947200043</v>
      </c>
      <c r="R29" s="113">
        <v>61.348654606921344314346063640</v>
      </c>
      <c r="S29" s="673"/>
      <c r="T29" s="9"/>
    </row>
    <row r="30" ht="15" customHeight="1">
      <c r="A30" s="2"/>
      <c r="B30" s="17"/>
      <c r="C30" s="2"/>
      <c r="D30" s="2"/>
      <c r="E30" s="9"/>
      <c r="F30" s="665"/>
      <c r="G30" s="9"/>
      <c r="H30" s="2"/>
      <c r="I30" s="9"/>
      <c r="J30" s="665"/>
      <c r="K30" s="9"/>
      <c r="L30" s="2"/>
      <c r="M30" s="9"/>
      <c r="N30" s="665"/>
      <c r="O30" s="9"/>
      <c r="P30" s="2"/>
      <c r="Q30" s="680"/>
      <c r="R30" s="665"/>
      <c r="S30" s="680"/>
      <c r="T30" s="9"/>
    </row>
    <row r="31" ht="15" customHeight="1">
      <c r="A31" s="2"/>
      <c r="B31" s="173" t="s">
        <v>9</v>
      </c>
      <c r="C31" s="45"/>
      <c r="D31" s="18" t="s">
        <v>19</v>
      </c>
      <c r="E31" s="676">
        <v>193.27037213092489474399022138</v>
      </c>
      <c r="F31" s="113">
        <v>6.6401237447056537003892814400</v>
      </c>
      <c r="G31" s="677"/>
      <c r="H31" s="53" t="s">
        <v>19</v>
      </c>
      <c r="I31" s="676">
        <v>208.14428020565552699228791774</v>
      </c>
      <c r="J31" s="113">
        <v>19.987022571520039416048012730</v>
      </c>
      <c r="K31" s="677"/>
      <c r="L31" s="53" t="s">
        <v>19</v>
      </c>
      <c r="M31" s="676">
        <v>0</v>
      </c>
      <c r="N31" s="113">
        <v>-100</v>
      </c>
      <c r="O31" s="677"/>
      <c r="P31" s="53" t="s">
        <v>19</v>
      </c>
      <c r="Q31" s="676">
        <v>194.69180690332882938213978627</v>
      </c>
      <c r="R31" s="113">
        <v>8.093746079968039254002769300</v>
      </c>
      <c r="S31" s="681"/>
      <c r="T31" s="9"/>
    </row>
    <row r="32" ht="15" customHeight="1">
      <c r="A32" s="2"/>
      <c r="B32" s="44"/>
      <c r="C32" s="45"/>
      <c r="D32" s="133" t="s">
        <v>16</v>
      </c>
      <c r="E32" s="678">
        <v>228.43853362001408894367471518</v>
      </c>
      <c r="F32" s="92">
        <v>-2.7554162535484671218606095400</v>
      </c>
      <c r="G32" s="679"/>
      <c r="H32" s="143" t="s">
        <v>16</v>
      </c>
      <c r="I32" s="678">
        <v>260.1628540433489507553285077</v>
      </c>
      <c r="J32" s="92">
        <v>4.2512359272797067336621515800</v>
      </c>
      <c r="K32" s="679"/>
      <c r="L32" s="143" t="s">
        <v>16</v>
      </c>
      <c r="M32" s="678">
        <v>0</v>
      </c>
      <c r="N32" s="92">
        <v>-100</v>
      </c>
      <c r="O32" s="679"/>
      <c r="P32" s="143" t="s">
        <v>16</v>
      </c>
      <c r="Q32" s="678">
        <v>230.8933336537968517663949136</v>
      </c>
      <c r="R32" s="92">
        <v>-2.2196806594518564975247652500</v>
      </c>
      <c r="S32" s="681"/>
      <c r="T32" s="9"/>
    </row>
    <row r="33" ht="15" customHeight="1">
      <c r="A33" s="2"/>
      <c r="B33" s="44"/>
      <c r="C33" s="45"/>
      <c r="D33" s="19" t="s">
        <v>101</v>
      </c>
      <c r="E33" s="673">
        <v>84.60497844571699662980484133</v>
      </c>
      <c r="F33" s="113">
        <v>9.661761751946380521588907430</v>
      </c>
      <c r="G33" s="682"/>
      <c r="H33" s="19" t="s">
        <v>101</v>
      </c>
      <c r="I33" s="673">
        <v>80.00538008049913004858831486</v>
      </c>
      <c r="J33" s="113">
        <v>15.094100807799350269318839390</v>
      </c>
      <c r="K33" s="682"/>
      <c r="L33" s="19" t="s">
        <v>101</v>
      </c>
      <c r="M33" s="673">
        <v>0</v>
      </c>
      <c r="N33" s="113">
        <v>-100</v>
      </c>
      <c r="O33" s="682"/>
      <c r="P33" s="19" t="s">
        <v>101</v>
      </c>
      <c r="Q33" s="673">
        <v>84.32110352534090239789571181</v>
      </c>
      <c r="R33" s="113">
        <v>10.547548636551712093238354050</v>
      </c>
      <c r="S33" s="673"/>
      <c r="T33" s="9"/>
    </row>
    <row r="34" ht="15" customHeight="1">
      <c r="A34" s="2"/>
      <c r="B34" s="17"/>
      <c r="C34" s="2"/>
      <c r="D34" s="2"/>
      <c r="E34" s="9"/>
      <c r="F34" s="113"/>
      <c r="G34" s="9"/>
      <c r="H34" s="2"/>
      <c r="I34" s="9"/>
      <c r="J34" s="113"/>
      <c r="K34" s="9"/>
      <c r="L34" s="2"/>
      <c r="M34" s="9"/>
      <c r="N34" s="113"/>
      <c r="O34" s="9"/>
      <c r="P34" s="2"/>
      <c r="Q34" s="681"/>
      <c r="R34" s="113"/>
      <c r="S34" s="681"/>
      <c r="T34" s="9"/>
    </row>
    <row r="35" ht="15" customHeight="1">
      <c r="A35" s="2"/>
      <c r="B35" s="173" t="s">
        <v>10</v>
      </c>
      <c r="C35" s="45"/>
      <c r="D35" s="18" t="s">
        <v>19</v>
      </c>
      <c r="E35" s="676">
        <v>118.14443752594437525944375259</v>
      </c>
      <c r="F35" s="113">
        <v>86.85162092157043399136343684</v>
      </c>
      <c r="G35" s="677"/>
      <c r="H35" s="53" t="s">
        <v>19</v>
      </c>
      <c r="I35" s="676">
        <v>13.444271481942714819427148194</v>
      </c>
      <c r="J35" s="113">
        <v>81.57158337249450539969063174</v>
      </c>
      <c r="K35" s="677"/>
      <c r="L35" s="53" t="s">
        <v>19</v>
      </c>
      <c r="M35" s="676">
        <v>0</v>
      </c>
      <c r="N35" s="113">
        <v>-100</v>
      </c>
      <c r="O35" s="677"/>
      <c r="P35" s="53" t="s">
        <v>19</v>
      </c>
      <c r="Q35" s="676">
        <v>131.58870900788709007887090079</v>
      </c>
      <c r="R35" s="113">
        <v>84.75946982514273021582185234</v>
      </c>
      <c r="S35" s="681"/>
      <c r="T35" s="9"/>
    </row>
    <row r="36" ht="15" customHeight="1">
      <c r="A36" s="2"/>
      <c r="B36" s="44"/>
      <c r="C36" s="45"/>
      <c r="D36" s="133" t="s">
        <v>16</v>
      </c>
      <c r="E36" s="678">
        <v>160.02314096758873995732703436</v>
      </c>
      <c r="F36" s="92">
        <v>4.2171081161423964302614269400</v>
      </c>
      <c r="G36" s="679"/>
      <c r="H36" s="143" t="s">
        <v>16</v>
      </c>
      <c r="I36" s="678">
        <v>15.284781317625012202092902861</v>
      </c>
      <c r="J36" s="92">
        <v>-0.9581468789265089919266359200</v>
      </c>
      <c r="K36" s="679"/>
      <c r="L36" s="143" t="s">
        <v>16</v>
      </c>
      <c r="M36" s="678">
        <v>0</v>
      </c>
      <c r="N36" s="92">
        <v>-100</v>
      </c>
      <c r="O36" s="679"/>
      <c r="P36" s="143" t="s">
        <v>16</v>
      </c>
      <c r="Q36" s="678">
        <v>175.30792228521375215941993722</v>
      </c>
      <c r="R36" s="92">
        <v>3.5838961405238278525127901100</v>
      </c>
      <c r="S36" s="681"/>
      <c r="T36" s="9"/>
    </row>
    <row r="37" ht="15" customHeight="1">
      <c r="A37" s="2"/>
      <c r="B37" s="44"/>
      <c r="C37" s="45"/>
      <c r="D37" s="19" t="s">
        <v>102</v>
      </c>
      <c r="E37" s="673">
        <v>73.829595402000937735398906840</v>
      </c>
      <c r="F37" s="113">
        <v>79.29073671218920774155082556</v>
      </c>
      <c r="G37" s="682"/>
      <c r="H37" s="19" t="s">
        <v>102</v>
      </c>
      <c r="I37" s="673">
        <v>87.95854649513375940077247790</v>
      </c>
      <c r="J37" s="113">
        <v>83.32813618756984576749060169</v>
      </c>
      <c r="K37" s="682"/>
      <c r="L37" s="19" t="s">
        <v>102</v>
      </c>
      <c r="M37" s="673">
        <v>0</v>
      </c>
      <c r="N37" s="113">
        <v>-100</v>
      </c>
      <c r="O37" s="682"/>
      <c r="P37" s="19" t="s">
        <v>102</v>
      </c>
      <c r="Q37" s="673">
        <v>75.061473145407225860973688840</v>
      </c>
      <c r="R37" s="113">
        <v>78.366982426008207767910503130</v>
      </c>
      <c r="S37" s="673"/>
      <c r="T37" s="9"/>
    </row>
    <row r="38" ht="9.95" customHeight="1">
      <c r="A38" s="2"/>
      <c r="B38" s="44"/>
      <c r="C38" s="45"/>
      <c r="D38" s="19"/>
      <c r="E38" s="172"/>
      <c r="F38" s="113"/>
      <c r="G38" s="51"/>
      <c r="H38" s="52"/>
      <c r="I38" s="172"/>
      <c r="J38" s="113"/>
      <c r="K38" s="51"/>
      <c r="L38" s="52"/>
      <c r="M38" s="172"/>
      <c r="N38" s="113"/>
      <c r="O38" s="51"/>
      <c r="P38" s="52"/>
      <c r="Q38" s="172"/>
      <c r="R38" s="113"/>
      <c r="S38" s="172"/>
      <c r="T38" s="2"/>
    </row>
    <row r="39" s="686" customFormat="1" ht="9.75" customHeight="1">
      <c r="A39" s="684"/>
      <c r="B39" s="684"/>
      <c r="C39" s="684"/>
      <c r="D39" s="684"/>
      <c r="E39" s="684"/>
      <c r="F39" s="684"/>
      <c r="G39" s="684"/>
      <c r="H39" s="684"/>
      <c r="I39" s="684"/>
      <c r="J39" s="684"/>
      <c r="K39" s="684"/>
      <c r="L39" s="684"/>
      <c r="M39" s="684"/>
      <c r="N39" s="684"/>
      <c r="O39" s="684"/>
      <c r="P39" s="684"/>
      <c r="Q39" s="684"/>
      <c r="R39" s="684"/>
      <c r="S39" s="684"/>
      <c r="T39" s="684"/>
      <c r="U39" s="685"/>
      <c r="V39" s="685"/>
      <c r="W39" s="685"/>
      <c r="X39" s="685"/>
      <c r="Y39" s="685"/>
      <c r="Z39" s="685"/>
      <c r="AA39" s="685"/>
      <c r="AB39" s="685"/>
      <c r="AC39" s="685"/>
      <c r="AD39" s="685"/>
      <c r="AE39" s="685"/>
      <c r="AF39" s="685"/>
      <c r="AG39" s="685"/>
      <c r="AH39" s="685"/>
      <c r="AI39" s="685"/>
      <c r="AJ39" s="685"/>
      <c r="AK39" s="685"/>
      <c r="AL39" s="685"/>
      <c r="AM39" s="685"/>
      <c r="AN39" s="685"/>
      <c r="AO39" s="685"/>
    </row>
    <row r="40" ht="32.1" customHeight="1">
      <c r="A40" s="2"/>
      <c r="B40" s="1053" t="s">
        <v>138</v>
      </c>
      <c r="C40" s="1053"/>
      <c r="D40" s="1053"/>
      <c r="E40" s="1053"/>
      <c r="F40" s="1053"/>
      <c r="G40" s="1053"/>
      <c r="H40" s="1053"/>
      <c r="I40" s="1053"/>
      <c r="J40" s="1053"/>
      <c r="K40" s="1053"/>
      <c r="L40" s="1053"/>
      <c r="M40" s="1053"/>
      <c r="N40" s="1053"/>
      <c r="O40" s="1053"/>
      <c r="P40" s="1053"/>
      <c r="Q40" s="1053"/>
      <c r="R40" s="1053"/>
      <c r="S40" s="1053"/>
      <c r="T40" s="2"/>
    </row>
    <row r="41" s="689" customFormat="1" ht="15" customHeight="1">
      <c r="A41" s="687"/>
      <c r="B41" s="687"/>
      <c r="C41" s="687"/>
      <c r="D41" s="687"/>
      <c r="E41" s="687"/>
      <c r="F41" s="687"/>
      <c r="G41" s="687"/>
      <c r="H41" s="687"/>
      <c r="I41" s="687"/>
      <c r="J41" s="687"/>
      <c r="K41" s="687"/>
      <c r="L41" s="687"/>
      <c r="M41" s="687"/>
      <c r="N41" s="687"/>
      <c r="O41" s="687"/>
      <c r="P41" s="687"/>
      <c r="Q41" s="687"/>
      <c r="R41" s="687"/>
      <c r="S41" s="687"/>
      <c r="T41" s="687"/>
      <c r="U41" s="688"/>
      <c r="V41" s="688"/>
      <c r="W41" s="688"/>
      <c r="X41" s="688"/>
      <c r="Y41" s="688"/>
      <c r="Z41" s="688"/>
      <c r="AA41" s="688"/>
      <c r="AB41" s="688"/>
      <c r="AC41" s="688"/>
      <c r="AD41" s="688"/>
      <c r="AE41" s="688"/>
      <c r="AF41" s="688"/>
      <c r="AG41" s="688"/>
      <c r="AH41" s="688"/>
      <c r="AI41" s="688"/>
      <c r="AJ41" s="688"/>
      <c r="AK41" s="688"/>
      <c r="AL41" s="688"/>
      <c r="AM41" s="688"/>
      <c r="AN41" s="688"/>
      <c r="AO41" s="688"/>
    </row>
    <row r="42" ht="18" customHeight="1">
      <c r="A42" s="237"/>
      <c r="B42" s="237"/>
      <c r="C42" s="237"/>
      <c r="D42" s="237"/>
      <c r="E42" s="237"/>
      <c r="F42" s="237"/>
      <c r="G42" s="237"/>
      <c r="H42" s="237"/>
      <c r="I42" s="237"/>
      <c r="J42" s="237"/>
      <c r="K42" s="237"/>
      <c r="L42" s="237"/>
      <c r="M42" s="237"/>
      <c r="N42" s="237"/>
      <c r="O42" s="237"/>
      <c r="P42" s="237"/>
      <c r="Q42" s="237"/>
      <c r="R42" s="237"/>
      <c r="S42" s="237"/>
      <c r="T42" s="237"/>
    </row>
    <row r="43">
      <c r="A43" s="237"/>
      <c r="B43" s="237"/>
      <c r="C43" s="237"/>
      <c r="D43" s="237"/>
      <c r="E43" s="237"/>
      <c r="F43" s="237"/>
      <c r="G43" s="237"/>
      <c r="H43" s="237"/>
      <c r="I43" s="237"/>
      <c r="J43" s="237"/>
      <c r="K43" s="237"/>
      <c r="L43" s="237"/>
      <c r="M43" s="237"/>
      <c r="N43" s="237"/>
      <c r="O43" s="237"/>
      <c r="P43" s="237"/>
      <c r="Q43" s="237"/>
      <c r="R43" s="237"/>
      <c r="S43" s="237"/>
      <c r="T43" s="237"/>
    </row>
    <row r="44">
      <c r="A44" s="237"/>
      <c r="B44" s="237"/>
      <c r="C44" s="237"/>
      <c r="D44" s="237"/>
      <c r="E44" s="237"/>
      <c r="F44" s="237"/>
      <c r="G44" s="237"/>
      <c r="H44" s="237"/>
      <c r="I44" s="237"/>
      <c r="J44" s="237"/>
      <c r="K44" s="237"/>
      <c r="L44" s="237"/>
      <c r="M44" s="237"/>
      <c r="N44" s="237"/>
      <c r="O44" s="237"/>
      <c r="P44" s="237"/>
      <c r="Q44" s="237"/>
      <c r="R44" s="237"/>
      <c r="S44" s="237"/>
      <c r="T44" s="237"/>
    </row>
    <row r="45">
      <c r="A45" s="237"/>
      <c r="B45" s="237"/>
      <c r="C45" s="237"/>
      <c r="D45" s="237"/>
      <c r="E45" s="237"/>
      <c r="F45" s="237"/>
      <c r="G45" s="237"/>
      <c r="H45" s="237"/>
      <c r="I45" s="237"/>
      <c r="J45" s="237"/>
      <c r="K45" s="237"/>
      <c r="L45" s="237"/>
      <c r="M45" s="237"/>
      <c r="N45" s="237"/>
      <c r="O45" s="237"/>
      <c r="P45" s="237"/>
      <c r="Q45" s="237"/>
      <c r="R45" s="237"/>
      <c r="S45" s="237"/>
      <c r="T45" s="237"/>
    </row>
    <row r="46">
      <c r="A46" s="237"/>
      <c r="B46" s="237"/>
      <c r="C46" s="237"/>
      <c r="D46" s="237"/>
      <c r="E46" s="237"/>
      <c r="F46" s="237"/>
      <c r="G46" s="237"/>
      <c r="H46" s="237"/>
      <c r="I46" s="237"/>
      <c r="J46" s="237"/>
      <c r="K46" s="237"/>
      <c r="L46" s="237"/>
      <c r="M46" s="237"/>
      <c r="N46" s="237"/>
      <c r="O46" s="237"/>
      <c r="P46" s="237"/>
      <c r="Q46" s="237"/>
      <c r="R46" s="237"/>
      <c r="S46" s="237"/>
      <c r="T46" s="237"/>
    </row>
    <row r="47">
      <c r="A47" s="237"/>
      <c r="B47" s="237"/>
      <c r="C47" s="237"/>
      <c r="D47" s="237"/>
      <c r="E47" s="237"/>
      <c r="F47" s="237"/>
      <c r="G47" s="237"/>
      <c r="H47" s="237"/>
      <c r="I47" s="237"/>
      <c r="J47" s="237"/>
      <c r="K47" s="237"/>
      <c r="L47" s="237"/>
      <c r="M47" s="237"/>
      <c r="N47" s="237"/>
      <c r="O47" s="237"/>
      <c r="P47" s="237"/>
      <c r="Q47" s="237"/>
      <c r="R47" s="237"/>
      <c r="S47" s="237"/>
      <c r="T47" s="237"/>
    </row>
    <row r="48">
      <c r="A48" s="237"/>
      <c r="B48" s="237"/>
      <c r="C48" s="237"/>
      <c r="D48" s="237"/>
      <c r="E48" s="237"/>
      <c r="F48" s="237"/>
      <c r="G48" s="237"/>
      <c r="H48" s="237"/>
      <c r="I48" s="237"/>
      <c r="J48" s="237"/>
      <c r="K48" s="237"/>
      <c r="L48" s="237"/>
      <c r="M48" s="237"/>
      <c r="N48" s="237"/>
      <c r="O48" s="237"/>
      <c r="P48" s="237"/>
      <c r="Q48" s="237"/>
      <c r="R48" s="237"/>
      <c r="S48" s="237"/>
      <c r="T48" s="237"/>
    </row>
    <row r="49" s="237" customFormat="1"/>
    <row r="50" s="237" customFormat="1"/>
    <row r="51" s="237" customFormat="1"/>
    <row r="52" s="237" customFormat="1"/>
    <row r="53" s="237" customFormat="1"/>
    <row r="54" s="237" customFormat="1"/>
    <row r="55" s="237" customFormat="1"/>
    <row r="56" s="237" customFormat="1"/>
    <row r="57" s="237" customFormat="1"/>
    <row r="58" s="237" customFormat="1"/>
    <row r="59" s="237" customFormat="1"/>
    <row r="60" s="237" customFormat="1"/>
    <row r="61" s="237" customFormat="1"/>
    <row r="62" s="237" customFormat="1"/>
    <row r="63" s="237" customFormat="1"/>
    <row r="64" s="237" customFormat="1"/>
    <row r="65" s="237" customFormat="1"/>
    <row r="66" s="237" customFormat="1"/>
    <row r="67" s="237" customFormat="1"/>
    <row r="68" s="237" customFormat="1"/>
    <row r="69" s="237" customFormat="1"/>
    <row r="70" s="237" customFormat="1"/>
    <row r="71" s="237" customFormat="1"/>
    <row r="72" s="237" customFormat="1"/>
    <row r="73" s="237" customFormat="1"/>
    <row r="74" s="237" customFormat="1"/>
    <row r="75" s="237" customFormat="1"/>
    <row r="76" s="237" customFormat="1"/>
    <row r="77" s="237" customFormat="1"/>
    <row r="78" s="237" customFormat="1"/>
    <row r="79" s="237" customFormat="1"/>
  </sheetData>
  <mergeCells count="14">
    <mergeCell ref="B2:S2"/>
    <mergeCell ref="B6:S6"/>
    <mergeCell ref="B23:S23"/>
    <mergeCell ref="D8:F8"/>
    <mergeCell ref="H8:J8"/>
    <mergeCell ref="L8:N8"/>
    <mergeCell ref="P8:R8"/>
    <mergeCell ref="B4:S4"/>
    <mergeCell ref="B3:S3"/>
    <mergeCell ref="B40:S40"/>
    <mergeCell ref="D25:F25"/>
    <mergeCell ref="H25:J25"/>
    <mergeCell ref="L25:N25"/>
    <mergeCell ref="P25:R25"/>
  </mergeCells>
  <phoneticPr fontId="0" type="noConversion"/>
  <printOptions horizontalCentered="1" verticalCentered="1"/>
  <pageMargins left="0.25" right="0.25" top="0.25" bottom="0.25" header="0" footer="0"/>
  <pageSetup scale="88" fitToWidth="1" fitToHeight="1" orientation="landscape" r:id="rId1"/>
  <headerFooter alignWithMargins="0">
    <oddHeader/>
    <oddFooter/>
  </headerFooter>
  <rowBreaks count="1" manualBreakCount="1">
    <brk id="42" max="16383" man="1"/>
  </rowBreaks>
  <colBreaks count="1" manualBreakCount="1">
    <brk id="21" max="1048575" man="1"/>
  </colBreaks>
  <drawing r:id="rId35"/>
</worksheet>
</file>

<file path=xl/worksheets/sheet3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6">
    <pageSetUpPr fitToPage="1"/>
  </sheetPr>
  <dimension ref="A1:AD86"/>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7" customWidth="1"/>
  </cols>
  <sheetData>
    <row r="1" ht="30">
      <c r="A1" s="89"/>
      <c r="B1" s="662" t="s">
        <v>153</v>
      </c>
      <c r="Z1" s="5"/>
      <c r="AB1" s="691"/>
      <c r="AD1" s="237"/>
    </row>
    <row r="2" ht="15" customHeight="1">
      <c r="A2" s="11"/>
      <c r="B2" s="1020" t="s">
        <v>258</v>
      </c>
      <c r="C2" s="1020"/>
      <c r="D2" s="1020"/>
      <c r="E2" s="1020"/>
      <c r="F2" s="1020"/>
      <c r="G2" s="1020"/>
      <c r="H2" s="1020"/>
      <c r="I2" s="1020"/>
      <c r="J2" s="1020"/>
      <c r="K2" s="1020"/>
      <c r="L2" s="1020"/>
      <c r="M2" s="1020"/>
      <c r="N2" s="1020"/>
      <c r="O2" s="1020"/>
      <c r="P2" s="1020"/>
      <c r="Q2" s="1020"/>
      <c r="R2" s="1020"/>
      <c r="S2" s="1020"/>
      <c r="T2" s="1020"/>
      <c r="U2" s="1020"/>
      <c r="V2" s="1020"/>
      <c r="W2" s="1020"/>
      <c r="X2" s="1020"/>
      <c r="Y2" s="1020"/>
      <c r="Z2" s="1020"/>
      <c r="AA2" s="1020"/>
      <c r="AB2" s="1020"/>
    </row>
    <row r="3" ht="17.1" customHeight="1">
      <c r="A3" s="11"/>
      <c r="B3" s="1020" t="s">
        <v>259</v>
      </c>
      <c r="C3" s="1020"/>
      <c r="D3" s="1020"/>
      <c r="E3" s="1020"/>
      <c r="F3" s="1020"/>
      <c r="G3" s="1020"/>
      <c r="H3" s="1020"/>
      <c r="I3" s="1020"/>
      <c r="J3" s="1020"/>
      <c r="K3" s="1020"/>
      <c r="L3" s="1020"/>
      <c r="M3" s="1020"/>
      <c r="N3" s="1020"/>
      <c r="O3" s="1020"/>
      <c r="P3" s="1020"/>
      <c r="Q3" s="1020"/>
      <c r="R3" s="1054" t="s">
        <v>351</v>
      </c>
      <c r="S3" s="1054"/>
      <c r="T3" s="1054"/>
      <c r="U3" s="1054"/>
      <c r="V3" s="1054"/>
      <c r="W3" s="1054"/>
      <c r="X3" s="1054"/>
      <c r="Y3" s="1054"/>
      <c r="Z3" s="1054"/>
      <c r="AA3" s="1054"/>
      <c r="AB3" s="1054"/>
    </row>
    <row r="4" ht="19.5" customHeight="1">
      <c r="A4" s="4"/>
      <c r="B4" s="1020" t="s">
        <v>260</v>
      </c>
      <c r="C4" s="1020"/>
      <c r="D4" s="1020"/>
      <c r="E4" s="1020"/>
      <c r="F4" s="1020"/>
      <c r="G4" s="1020"/>
      <c r="H4" s="1020"/>
      <c r="I4" s="1020"/>
      <c r="J4" s="1020"/>
      <c r="K4" s="1020"/>
      <c r="L4" s="1020"/>
      <c r="M4" s="1020"/>
      <c r="N4" s="1020"/>
      <c r="O4" s="1020"/>
      <c r="P4" s="1020"/>
      <c r="Q4" s="1020"/>
      <c r="R4" s="1020"/>
      <c r="S4" s="1020"/>
      <c r="T4" s="1020"/>
      <c r="U4" s="1020"/>
      <c r="V4" s="1020"/>
      <c r="W4" s="1020"/>
      <c r="X4" s="1020"/>
      <c r="Y4" s="1020"/>
      <c r="Z4" s="1020"/>
      <c r="AA4" s="1020"/>
      <c r="AB4" s="1020"/>
    </row>
    <row r="5" ht="12.75" customHeight="1"/>
    <row r="6" ht="15.75">
      <c r="D6" s="979" t="s">
        <v>22</v>
      </c>
      <c r="E6" s="979"/>
      <c r="F6" s="979"/>
      <c r="G6" s="979"/>
      <c r="H6" s="979"/>
      <c r="I6" s="979"/>
      <c r="J6" s="979"/>
      <c r="K6" s="979"/>
      <c r="L6" s="979"/>
      <c r="M6" s="979"/>
      <c r="N6" s="979"/>
      <c r="O6" s="979"/>
      <c r="Q6" s="979" t="s">
        <v>72</v>
      </c>
      <c r="R6" s="979"/>
      <c r="S6" s="979"/>
      <c r="T6" s="979"/>
      <c r="U6" s="979"/>
      <c r="V6" s="979"/>
      <c r="W6" s="979"/>
      <c r="X6" s="979"/>
      <c r="Y6" s="979"/>
      <c r="Z6" s="979"/>
      <c r="AA6" s="979"/>
      <c r="AB6" s="979"/>
    </row>
    <row r="7" ht="15.75">
      <c r="D7" s="285" t="s">
        <v>11</v>
      </c>
      <c r="E7" s="285"/>
      <c r="F7" s="285"/>
      <c r="G7" s="285" t="s">
        <v>13</v>
      </c>
      <c r="H7" s="285"/>
      <c r="I7" s="285"/>
      <c r="J7" s="285" t="s">
        <v>14</v>
      </c>
      <c r="K7" s="285"/>
      <c r="L7" s="285"/>
      <c r="M7" s="285" t="s">
        <v>12</v>
      </c>
      <c r="N7" s="285"/>
      <c r="O7" s="285"/>
      <c r="Q7" s="285" t="s">
        <v>11</v>
      </c>
      <c r="R7" s="285"/>
      <c r="S7" s="285"/>
      <c r="T7" s="285" t="s">
        <v>13</v>
      </c>
      <c r="U7" s="285"/>
      <c r="V7" s="285"/>
      <c r="W7" s="285" t="s">
        <v>14</v>
      </c>
      <c r="X7" s="285"/>
      <c r="Y7" s="285"/>
      <c r="Z7" s="285" t="s">
        <v>12</v>
      </c>
      <c r="AA7" s="285"/>
      <c r="AB7" s="285"/>
    </row>
    <row r="8" ht="27" customHeight="1">
      <c r="A8" s="57"/>
      <c r="B8" s="957" t="s">
        <v>42</v>
      </c>
      <c r="C8" s="957"/>
      <c r="D8" s="414" t="s">
        <v>25</v>
      </c>
      <c r="E8" s="415" t="s">
        <v>15</v>
      </c>
      <c r="F8" s="416" t="s">
        <v>26</v>
      </c>
      <c r="G8" s="414" t="s">
        <v>25</v>
      </c>
      <c r="H8" s="415" t="s">
        <v>15</v>
      </c>
      <c r="I8" s="416" t="s">
        <v>26</v>
      </c>
      <c r="J8" s="414" t="s">
        <v>25</v>
      </c>
      <c r="K8" s="415" t="s">
        <v>15</v>
      </c>
      <c r="L8" s="416" t="s">
        <v>26</v>
      </c>
      <c r="M8" s="414" t="s">
        <v>25</v>
      </c>
      <c r="N8" s="415" t="s">
        <v>15</v>
      </c>
      <c r="O8" s="416" t="s">
        <v>26</v>
      </c>
      <c r="P8" s="63"/>
      <c r="Q8" s="414" t="s">
        <v>25</v>
      </c>
      <c r="R8" s="415" t="s">
        <v>15</v>
      </c>
      <c r="S8" s="416" t="s">
        <v>26</v>
      </c>
      <c r="T8" s="414" t="s">
        <v>25</v>
      </c>
      <c r="U8" s="415" t="s">
        <v>15</v>
      </c>
      <c r="V8" s="416" t="s">
        <v>26</v>
      </c>
      <c r="W8" s="414" t="s">
        <v>25</v>
      </c>
      <c r="X8" s="415" t="s">
        <v>15</v>
      </c>
      <c r="Y8" s="416" t="s">
        <v>26</v>
      </c>
      <c r="Z8" s="414" t="s">
        <v>25</v>
      </c>
      <c r="AA8" s="415" t="s">
        <v>15</v>
      </c>
      <c r="AB8" s="416" t="s">
        <v>26</v>
      </c>
    </row>
    <row r="9" ht="18" customHeight="1">
      <c r="A9" s="57"/>
      <c r="B9" s="286">
        <v>2018</v>
      </c>
      <c r="C9" s="287" t="s">
        <v>268</v>
      </c>
      <c r="D9" s="417">
        <v>43.410852713178294573643410850</v>
      </c>
      <c r="E9" s="418">
        <v>70.863869813607247965837613250</v>
      </c>
      <c r="F9" s="419">
        <v>57.492331498310825355721246470</v>
      </c>
      <c r="G9" s="417">
        <v>1.0252563140785196299074768700</v>
      </c>
      <c r="H9" s="418">
        <v>2.0081943562813780368168965300</v>
      </c>
      <c r="I9" s="419">
        <v>11.192362157805356810630843530</v>
      </c>
      <c r="J9" s="417">
        <v>0</v>
      </c>
      <c r="K9" s="418">
        <v>0</v>
      </c>
      <c r="L9" s="419">
        <v>5.177933426230924526463671600</v>
      </c>
      <c r="M9" s="417">
        <v>44.436109027256814203550887720</v>
      </c>
      <c r="N9" s="418">
        <v>72.872064169888626002654509780</v>
      </c>
      <c r="O9" s="419">
        <v>73.862627082347106692815761590</v>
      </c>
      <c r="P9" s="5"/>
      <c r="Q9" s="417">
        <v>-25.144450513122718256820076470</v>
      </c>
      <c r="R9" s="418">
        <v>-13.210941160589123038450966760</v>
      </c>
      <c r="S9" s="419">
        <v>-6.0195928865075223179040287600</v>
      </c>
      <c r="T9" s="417">
        <v>-83.17373461012311901504787961</v>
      </c>
      <c r="U9" s="418">
        <v>-46.189106742536239150899145050</v>
      </c>
      <c r="V9" s="419">
        <v>-22.076925269150720883223176500</v>
      </c>
      <c r="W9" s="417">
        <v>0</v>
      </c>
      <c r="X9" s="418">
        <v>0</v>
      </c>
      <c r="Y9" s="419">
        <v>-9.389340874600236193791838580</v>
      </c>
      <c r="Z9" s="417">
        <v>-30.661776182300608709224285940</v>
      </c>
      <c r="AA9" s="418">
        <v>-14.652367462107993984560976450</v>
      </c>
      <c r="AB9" s="419">
        <v>-9.095104370866344741526163880</v>
      </c>
    </row>
    <row r="10" ht="18" customHeight="1">
      <c r="A10" s="58"/>
      <c r="B10" s="288"/>
      <c r="C10" s="289" t="s">
        <v>270</v>
      </c>
      <c r="D10" s="273">
        <v>45.086271567891972993248312080</v>
      </c>
      <c r="E10" s="92">
        <v>71.993087557603686635944700460</v>
      </c>
      <c r="F10" s="274">
        <v>58.205006925437413799829870070</v>
      </c>
      <c r="G10" s="273">
        <v>0.2000500125031257814453613400</v>
      </c>
      <c r="H10" s="92">
        <v>1.4112903225806451612903225800</v>
      </c>
      <c r="I10" s="274">
        <v>8.100260756113641522805081490</v>
      </c>
      <c r="J10" s="273">
        <v>0</v>
      </c>
      <c r="K10" s="92">
        <v>0</v>
      </c>
      <c r="L10" s="274">
        <v>4.9347268218671314924394240700</v>
      </c>
      <c r="M10" s="273">
        <v>45.286321580395098774693673420</v>
      </c>
      <c r="N10" s="92">
        <v>73.404377880184331797235023040</v>
      </c>
      <c r="O10" s="274">
        <v>71.239994503418186815074375620</v>
      </c>
      <c r="P10" s="5"/>
      <c r="Q10" s="273">
        <v>-4.1229438457175269427112875600</v>
      </c>
      <c r="R10" s="92">
        <v>-2.4957891025892122684006424200</v>
      </c>
      <c r="S10" s="274">
        <v>-10.527495151855711226679125210</v>
      </c>
      <c r="T10" s="273">
        <v>0</v>
      </c>
      <c r="U10" s="92">
        <v>-56.881443298969072164948453700</v>
      </c>
      <c r="V10" s="274">
        <v>4.3920586150739622711181735500</v>
      </c>
      <c r="W10" s="273">
        <v>0</v>
      </c>
      <c r="X10" s="92">
        <v>0</v>
      </c>
      <c r="Y10" s="274">
        <v>-9.885517786038374426083128490</v>
      </c>
      <c r="Z10" s="273">
        <v>-3.6975326148610323312535450800</v>
      </c>
      <c r="AA10" s="92">
        <v>-4.8042997174364231952189242700</v>
      </c>
      <c r="AB10" s="274">
        <v>-9.003869307335864603616868410</v>
      </c>
    </row>
    <row r="11" ht="18" customHeight="1">
      <c r="A11" s="58"/>
      <c r="B11" s="290"/>
      <c r="C11" s="291" t="s">
        <v>272</v>
      </c>
      <c r="D11" s="422">
        <v>33.181818181818181818181818180</v>
      </c>
      <c r="E11" s="91">
        <v>55.476613380698638247483718170</v>
      </c>
      <c r="F11" s="423">
        <v>50.629798854181271480064439020</v>
      </c>
      <c r="G11" s="422">
        <v>3.8636363636363636363636363600</v>
      </c>
      <c r="H11" s="91">
        <v>3.3925399644760213143872113700</v>
      </c>
      <c r="I11" s="423">
        <v>9.813810520138419245978110380</v>
      </c>
      <c r="J11" s="422">
        <v>0</v>
      </c>
      <c r="K11" s="91">
        <v>0</v>
      </c>
      <c r="L11" s="423">
        <v>4.5468541430899344680137823800</v>
      </c>
      <c r="M11" s="422">
        <v>37.045454545454545454545454550</v>
      </c>
      <c r="N11" s="91">
        <v>58.869153345174659561870929540</v>
      </c>
      <c r="O11" s="423">
        <v>64.990463517409625194056331780</v>
      </c>
      <c r="P11" s="5"/>
      <c r="Q11" s="422">
        <v>9.792780748663101604278074870</v>
      </c>
      <c r="R11" s="91">
        <v>12.144418346913054572890522250</v>
      </c>
      <c r="S11" s="423">
        <v>29.235672281300505327666837230</v>
      </c>
      <c r="T11" s="422">
        <v>0</v>
      </c>
      <c r="U11" s="91">
        <v>-45.513752085688142526508423430</v>
      </c>
      <c r="V11" s="423">
        <v>-50.080643477559043628006769340</v>
      </c>
      <c r="W11" s="422">
        <v>0</v>
      </c>
      <c r="X11" s="91">
        <v>0</v>
      </c>
      <c r="Y11" s="423">
        <v>17.482944347350169268375757780</v>
      </c>
      <c r="Z11" s="422">
        <v>22.576871657754010695187165800</v>
      </c>
      <c r="AA11" s="91">
        <v>5.6985676749622808444633628300</v>
      </c>
      <c r="AB11" s="423">
        <v>3.6433189185742928972845660800</v>
      </c>
    </row>
    <row r="12" ht="18" customHeight="1">
      <c r="A12" s="58"/>
      <c r="B12" s="288"/>
      <c r="C12" s="289" t="s">
        <v>273</v>
      </c>
      <c r="D12" s="273">
        <v>35.386119257086999022482893450</v>
      </c>
      <c r="E12" s="92">
        <v>58.379648198017532802383544380</v>
      </c>
      <c r="F12" s="274">
        <v>49.119114432595034685147123120</v>
      </c>
      <c r="G12" s="273">
        <v>10.288367546432062561094819160</v>
      </c>
      <c r="H12" s="92">
        <v>7.6032773735174468572738211200</v>
      </c>
      <c r="I12" s="274">
        <v>13.932857197465658008955540400</v>
      </c>
      <c r="J12" s="273">
        <v>0</v>
      </c>
      <c r="K12" s="92">
        <v>0</v>
      </c>
      <c r="L12" s="274">
        <v>4.4710468491099981822092288200</v>
      </c>
      <c r="M12" s="273">
        <v>45.674486803519061583577712610</v>
      </c>
      <c r="N12" s="92">
        <v>65.982925571534979659657365500</v>
      </c>
      <c r="O12" s="274">
        <v>67.523018479170690876311892340</v>
      </c>
      <c r="P12" s="5"/>
      <c r="Q12" s="273">
        <v>-10.410823296485728427652202600</v>
      </c>
      <c r="R12" s="92">
        <v>-7.2760625237287585876642888500</v>
      </c>
      <c r="S12" s="274">
        <v>-5.3018731360313316564927509700</v>
      </c>
      <c r="T12" s="273">
        <v>1950.3246753246753246753246564</v>
      </c>
      <c r="U12" s="92">
        <v>-12.095650881780698453082100900</v>
      </c>
      <c r="V12" s="274">
        <v>-12.607245793242003252315282230</v>
      </c>
      <c r="W12" s="273">
        <v>0</v>
      </c>
      <c r="X12" s="92">
        <v>0</v>
      </c>
      <c r="Y12" s="274">
        <v>1.0432149970758733611320777100</v>
      </c>
      <c r="Z12" s="273">
        <v>14.186217008797653958944281520</v>
      </c>
      <c r="AA12" s="92">
        <v>-7.858199978629923106303384300</v>
      </c>
      <c r="AB12" s="274">
        <v>-6.525512555132653863733090200</v>
      </c>
    </row>
    <row r="13" ht="18" customHeight="1">
      <c r="A13" s="58"/>
      <c r="B13" s="290"/>
      <c r="C13" s="291" t="s">
        <v>274</v>
      </c>
      <c r="D13" s="422">
        <v>39.722222222222222222222222220</v>
      </c>
      <c r="E13" s="91">
        <v>62.936648904677323860272350500</v>
      </c>
      <c r="F13" s="423">
        <v>54.346413452478963616367155070</v>
      </c>
      <c r="G13" s="422">
        <v>5.4545454545454545454545454500</v>
      </c>
      <c r="H13" s="91">
        <v>8.975725281231497927767910010</v>
      </c>
      <c r="I13" s="423">
        <v>15.934681666301281751598808470</v>
      </c>
      <c r="J13" s="422">
        <v>0</v>
      </c>
      <c r="K13" s="91">
        <v>0</v>
      </c>
      <c r="L13" s="423">
        <v>4.8969931491283818220983522800</v>
      </c>
      <c r="M13" s="422">
        <v>45.176767676767676767676767680</v>
      </c>
      <c r="N13" s="91">
        <v>71.912374185908821788040260510</v>
      </c>
      <c r="O13" s="423">
        <v>75.178088267908627190064315810</v>
      </c>
      <c r="P13" s="5"/>
      <c r="Q13" s="422">
        <v>-24.683988764044943820224719100</v>
      </c>
      <c r="R13" s="91">
        <v>-8.183969229693903105260746690</v>
      </c>
      <c r="S13" s="423">
        <v>-1.3580089287643308385269177700</v>
      </c>
      <c r="T13" s="422">
        <v>0</v>
      </c>
      <c r="U13" s="91">
        <v>-17.400238730274768266007207550</v>
      </c>
      <c r="V13" s="423">
        <v>-10.293648219057007407675539590</v>
      </c>
      <c r="W13" s="422">
        <v>0</v>
      </c>
      <c r="X13" s="91">
        <v>0</v>
      </c>
      <c r="Y13" s="423">
        <v>-13.300494317306488607184301980</v>
      </c>
      <c r="Z13" s="422">
        <v>-14.341802860061287027579162400</v>
      </c>
      <c r="AA13" s="91">
        <v>-9.445083192506578688238637100</v>
      </c>
      <c r="AB13" s="423">
        <v>-4.2390519842132492009060977600</v>
      </c>
    </row>
    <row r="14" ht="18" customHeight="1">
      <c r="A14" s="58"/>
      <c r="B14" s="288"/>
      <c r="C14" s="289" t="s">
        <v>276</v>
      </c>
      <c r="D14" s="273">
        <v>45.332355816226783968719452590</v>
      </c>
      <c r="E14" s="92">
        <v>66.504325903856070589583452700</v>
      </c>
      <c r="F14" s="274">
        <v>62.770232050035712153124913780</v>
      </c>
      <c r="G14" s="273">
        <v>5.2541544477028347996089931600</v>
      </c>
      <c r="H14" s="92">
        <v>4.4806050535724517274967054400</v>
      </c>
      <c r="I14" s="274">
        <v>10.177585460757261139459595650</v>
      </c>
      <c r="J14" s="273">
        <v>0</v>
      </c>
      <c r="K14" s="92">
        <v>0</v>
      </c>
      <c r="L14" s="274">
        <v>5.9861697590820695318443479200</v>
      </c>
      <c r="M14" s="273">
        <v>50.586510263929618768328445750</v>
      </c>
      <c r="N14" s="92">
        <v>70.984930957428522317080158140</v>
      </c>
      <c r="O14" s="274">
        <v>78.933987269875042824428857350</v>
      </c>
      <c r="P14" s="5"/>
      <c r="Q14" s="273">
        <v>1.3439685314685314685314685300</v>
      </c>
      <c r="R14" s="92">
        <v>-9.020310191477498768787999340</v>
      </c>
      <c r="S14" s="274">
        <v>3.585347496062851039354491100</v>
      </c>
      <c r="T14" s="273">
        <v>-49.100378787878787878787878760</v>
      </c>
      <c r="U14" s="92">
        <v>-42.735776208145338207006237370</v>
      </c>
      <c r="V14" s="274">
        <v>-9.093538520701025628779933090</v>
      </c>
      <c r="W14" s="273">
        <v>-100</v>
      </c>
      <c r="X14" s="92">
        <v>-100</v>
      </c>
      <c r="Y14" s="274">
        <v>-1.3777508570811765060532854300</v>
      </c>
      <c r="Z14" s="273">
        <v>-9.989564007421150278293135440</v>
      </c>
      <c r="AA14" s="92">
        <v>-12.397414950133904231124662120</v>
      </c>
      <c r="AB14" s="274">
        <v>1.3753959628852862922303610400</v>
      </c>
    </row>
    <row r="15" ht="18" customHeight="1">
      <c r="A15" s="58"/>
      <c r="B15" s="290">
        <v>2019</v>
      </c>
      <c r="C15" s="291" t="s">
        <v>277</v>
      </c>
      <c r="D15" s="422">
        <v>55.596285434995112414467253180</v>
      </c>
      <c r="E15" s="91">
        <v>67.403884718959491204950438320</v>
      </c>
      <c r="F15" s="423">
        <v>52.086195696314037735383257810</v>
      </c>
      <c r="G15" s="422">
        <v>13.905180840664711632453567940</v>
      </c>
      <c r="H15" s="91">
        <v>12.691227869134246261387727040</v>
      </c>
      <c r="I15" s="423">
        <v>22.311751419832596656150335170</v>
      </c>
      <c r="J15" s="422">
        <v>0</v>
      </c>
      <c r="K15" s="91">
        <v>0</v>
      </c>
      <c r="L15" s="423">
        <v>7.4814318575750204777951294900</v>
      </c>
      <c r="M15" s="422">
        <v>69.501466275659824046920821110</v>
      </c>
      <c r="N15" s="91">
        <v>80.09511258809373746633816536</v>
      </c>
      <c r="O15" s="423">
        <v>81.87937897372165486932872247</v>
      </c>
      <c r="P15" s="5"/>
      <c r="Q15" s="422">
        <v>77.595628415300546448087431700</v>
      </c>
      <c r="R15" s="91">
        <v>-3.7840290241090842313348651900</v>
      </c>
      <c r="S15" s="423">
        <v>-4.0026277298310551254593865300</v>
      </c>
      <c r="T15" s="422">
        <v>118.00766283524904214559386968</v>
      </c>
      <c r="U15" s="91">
        <v>23.626605073048813878221554560</v>
      </c>
      <c r="V15" s="423">
        <v>3.7893417399487038262794542200</v>
      </c>
      <c r="W15" s="422">
        <v>-100</v>
      </c>
      <c r="X15" s="91">
        <v>-100</v>
      </c>
      <c r="Y15" s="423">
        <v>13.808297142977496028553624870</v>
      </c>
      <c r="Z15" s="422">
        <v>44.072948328267477203647416390</v>
      </c>
      <c r="AA15" s="91">
        <v>-1.4752158855218288066930828400</v>
      </c>
      <c r="AB15" s="423">
        <v>-0.5458901739798966731886610800</v>
      </c>
    </row>
    <row r="16" ht="18" customHeight="1">
      <c r="A16" s="58"/>
      <c r="B16" s="288"/>
      <c r="C16" s="289" t="s">
        <v>278</v>
      </c>
      <c r="D16" s="273">
        <v>53.869047619047619047619047620</v>
      </c>
      <c r="E16" s="92">
        <v>71.352448617102258310073585380</v>
      </c>
      <c r="F16" s="274">
        <v>57.431106001455379211401424590</v>
      </c>
      <c r="G16" s="273">
        <v>17.424242424242424242424242420</v>
      </c>
      <c r="H16" s="92">
        <v>12.801319462065465617863486420</v>
      </c>
      <c r="I16" s="274">
        <v>21.226189045348086754430139680</v>
      </c>
      <c r="J16" s="273">
        <v>0</v>
      </c>
      <c r="K16" s="92">
        <v>0</v>
      </c>
      <c r="L16" s="274">
        <v>7.0093586587723952986524547100</v>
      </c>
      <c r="M16" s="273">
        <v>71.293290043290043290043290040</v>
      </c>
      <c r="N16" s="92">
        <v>84.15376807916772392793707181</v>
      </c>
      <c r="O16" s="274">
        <v>85.66665370557586126448401898</v>
      </c>
      <c r="P16" s="5"/>
      <c r="Q16" s="273">
        <v>69.735720375106564364876385320</v>
      </c>
      <c r="R16" s="92">
        <v>-0.9578773924321594274222816100</v>
      </c>
      <c r="S16" s="274">
        <v>0.8814064900974856140340044900</v>
      </c>
      <c r="T16" s="273">
        <v>130.82437275985663082437275976</v>
      </c>
      <c r="U16" s="92">
        <v>-6.9273692240901694108956316400</v>
      </c>
      <c r="V16" s="274">
        <v>-16.849790617075830162558184140</v>
      </c>
      <c r="W16" s="273">
        <v>0</v>
      </c>
      <c r="X16" s="92">
        <v>-100</v>
      </c>
      <c r="Y16" s="274">
        <v>16.119894282857167108535286340</v>
      </c>
      <c r="Z16" s="273">
        <v>81.47382920110192837465564735</v>
      </c>
      <c r="AA16" s="92">
        <v>-2.3494590386303978469567740100</v>
      </c>
      <c r="AB16" s="274">
        <v>-3.1940415715294156844476570500</v>
      </c>
    </row>
    <row r="17" ht="18" customHeight="1">
      <c r="A17" s="58"/>
      <c r="B17" s="290"/>
      <c r="C17" s="291" t="s">
        <v>279</v>
      </c>
      <c r="D17" s="422">
        <v>65.029325513196480938416422290</v>
      </c>
      <c r="E17" s="91">
        <v>78.966366813728298859794877670</v>
      </c>
      <c r="F17" s="423">
        <v>62.776651636917339242056196940</v>
      </c>
      <c r="G17" s="422">
        <v>8.846529814271749755620723360</v>
      </c>
      <c r="H17" s="91">
        <v>6.0963731163696785652896350200</v>
      </c>
      <c r="I17" s="423">
        <v>17.652454216410607416862507250</v>
      </c>
      <c r="J17" s="422">
        <v>0</v>
      </c>
      <c r="K17" s="91">
        <v>0</v>
      </c>
      <c r="L17" s="423">
        <v>7.519660491884700223035829900</v>
      </c>
      <c r="M17" s="422">
        <v>73.875855327468230694037145650</v>
      </c>
      <c r="N17" s="91">
        <v>85.06273993009797742508451269</v>
      </c>
      <c r="O17" s="423">
        <v>87.94876634521264688195453408</v>
      </c>
      <c r="P17" s="5"/>
      <c r="Q17" s="422">
        <v>93.66812227074235807860262010</v>
      </c>
      <c r="R17" s="91">
        <v>-1.2619933980551027194497838600</v>
      </c>
      <c r="S17" s="423">
        <v>3.9217407382615826775455643100</v>
      </c>
      <c r="T17" s="422">
        <v>88.54166666666666666666666671</v>
      </c>
      <c r="U17" s="91">
        <v>-5.802435452708007372060780500</v>
      </c>
      <c r="V17" s="423">
        <v>-20.676752548329708464636754210</v>
      </c>
      <c r="W17" s="422">
        <v>0</v>
      </c>
      <c r="X17" s="91">
        <v>-100</v>
      </c>
      <c r="Y17" s="423">
        <v>13.905033595108265551232791830</v>
      </c>
      <c r="Z17" s="422">
        <v>93.03959131545338441890166030</v>
      </c>
      <c r="AA17" s="91">
        <v>-1.9776546644047075915894101300</v>
      </c>
      <c r="AB17" s="423">
        <v>-1.4724665039069756090965563200</v>
      </c>
    </row>
    <row r="18" ht="18" customHeight="1">
      <c r="A18" s="58"/>
      <c r="B18" s="288"/>
      <c r="C18" s="289" t="s">
        <v>280</v>
      </c>
      <c r="D18" s="273">
        <v>61.969696969696969696969696970</v>
      </c>
      <c r="E18" s="92">
        <v>75.008880994671403197158081700</v>
      </c>
      <c r="F18" s="274">
        <v>59.220314998684385612085586160</v>
      </c>
      <c r="G18" s="273">
        <v>6.7171717171717171717171717200</v>
      </c>
      <c r="H18" s="92">
        <v>4.653641207815275310834813500</v>
      </c>
      <c r="I18" s="274">
        <v>16.352083983485885697198411310</v>
      </c>
      <c r="J18" s="273">
        <v>0</v>
      </c>
      <c r="K18" s="92">
        <v>0</v>
      </c>
      <c r="L18" s="274">
        <v>6.4015725826556858151087466600</v>
      </c>
      <c r="M18" s="273">
        <v>68.686868686868686868686868690</v>
      </c>
      <c r="N18" s="92">
        <v>79.66252220248667850799289520</v>
      </c>
      <c r="O18" s="274">
        <v>81.97397156482595712439274413</v>
      </c>
      <c r="P18" s="5"/>
      <c r="Q18" s="273">
        <v>134.38395415472779369627507163</v>
      </c>
      <c r="R18" s="92">
        <v>20.271016031398940361777009750</v>
      </c>
      <c r="S18" s="274">
        <v>4.5067784609223628559531319300</v>
      </c>
      <c r="T18" s="273">
        <v>47.777777777777777777777777690</v>
      </c>
      <c r="U18" s="92">
        <v>-40.470113229312942533630534460</v>
      </c>
      <c r="V18" s="274">
        <v>-15.655633188336353225584350820</v>
      </c>
      <c r="W18" s="273">
        <v>0</v>
      </c>
      <c r="X18" s="92">
        <v>0</v>
      </c>
      <c r="Y18" s="274">
        <v>2.6756268588408514294549421900</v>
      </c>
      <c r="Z18" s="273">
        <v>121.67889160554197229013854935</v>
      </c>
      <c r="AA18" s="92">
        <v>13.505461365158911488613218380</v>
      </c>
      <c r="AB18" s="274">
        <v>-0.3822536580105148651645034800</v>
      </c>
    </row>
    <row r="19" ht="18" customHeight="1">
      <c r="A19" s="58"/>
      <c r="B19" s="290"/>
      <c r="C19" s="291" t="s">
        <v>282</v>
      </c>
      <c r="D19" s="422">
        <v>59.433040078201368523949169110</v>
      </c>
      <c r="E19" s="91">
        <v>67.552856242479802899215034670</v>
      </c>
      <c r="F19" s="423">
        <v>57.090495233821662607373046480</v>
      </c>
      <c r="G19" s="422">
        <v>3.4457478005865102639296187700</v>
      </c>
      <c r="H19" s="91">
        <v>3.4893714547642239156591989900</v>
      </c>
      <c r="I19" s="423">
        <v>15.271450073827465345478645550</v>
      </c>
      <c r="J19" s="422">
        <v>0</v>
      </c>
      <c r="K19" s="91">
        <v>0</v>
      </c>
      <c r="L19" s="423">
        <v>6.5320762322324328906283316100</v>
      </c>
      <c r="M19" s="422">
        <v>62.878787878787878787878787880</v>
      </c>
      <c r="N19" s="91">
        <v>71.042227697244026814874233660</v>
      </c>
      <c r="O19" s="423">
        <v>78.894021539881560843480023640</v>
      </c>
      <c r="P19" s="5"/>
      <c r="Q19" s="422">
        <v>292.19921992199219921992199221</v>
      </c>
      <c r="R19" s="91">
        <v>15.823038075188731022113123160</v>
      </c>
      <c r="S19" s="423">
        <v>2.3613451361983672531036302600</v>
      </c>
      <c r="T19" s="422">
        <v>272.42014742014742014742014722</v>
      </c>
      <c r="U19" s="91">
        <v>-28.610014238950134315869823680</v>
      </c>
      <c r="V19" s="423">
        <v>-3.712728678176584391859116500</v>
      </c>
      <c r="W19" s="422">
        <v>0</v>
      </c>
      <c r="X19" s="91">
        <v>0</v>
      </c>
      <c r="Y19" s="423">
        <v>6.3720655839528959177627987300</v>
      </c>
      <c r="Z19" s="422">
        <v>291.06107733634949809133323907</v>
      </c>
      <c r="AA19" s="91">
        <v>12.387325521776678900397625990</v>
      </c>
      <c r="AB19" s="423">
        <v>1.4393513221962646423517638700</v>
      </c>
    </row>
    <row r="20" ht="18" customHeight="1">
      <c r="A20" s="58"/>
      <c r="B20" s="288"/>
      <c r="C20" s="289" t="s">
        <v>283</v>
      </c>
      <c r="D20" s="273">
        <v>44.343434343434343434343434340</v>
      </c>
      <c r="E20" s="92">
        <v>64.215512137359384251036116040</v>
      </c>
      <c r="F20" s="274">
        <v>54.894777437982583210807563640</v>
      </c>
      <c r="G20" s="273">
        <v>10.606060606060606060606060610</v>
      </c>
      <c r="H20" s="92">
        <v>6.9449378330373001776198934300</v>
      </c>
      <c r="I20" s="274">
        <v>14.518794705946697941198039450</v>
      </c>
      <c r="J20" s="273">
        <v>0</v>
      </c>
      <c r="K20" s="92">
        <v>0</v>
      </c>
      <c r="L20" s="274">
        <v>6.4558873991349284904885415900</v>
      </c>
      <c r="M20" s="273">
        <v>54.949494949494949494949494950</v>
      </c>
      <c r="N20" s="92">
        <v>71.160449970396684428656009470</v>
      </c>
      <c r="O20" s="274">
        <v>75.869459543064209642494144680</v>
      </c>
      <c r="P20" s="5"/>
      <c r="Q20" s="273">
        <v>65.645840645840645840645840610</v>
      </c>
      <c r="R20" s="92">
        <v>8.372158452603086836054711280</v>
      </c>
      <c r="S20" s="274">
        <v>1.2275500374061673963454148400</v>
      </c>
      <c r="T20" s="273">
        <v>110.48951048951048951048951055</v>
      </c>
      <c r="U20" s="92">
        <v>25.098396842143419955623644330</v>
      </c>
      <c r="V20" s="274">
        <v>11.908270740787643092128999210</v>
      </c>
      <c r="W20" s="273">
        <v>0</v>
      </c>
      <c r="X20" s="92">
        <v>0</v>
      </c>
      <c r="Y20" s="274">
        <v>24.128052821946065812278861470</v>
      </c>
      <c r="Z20" s="273">
        <v>72.749427664131157226201905300</v>
      </c>
      <c r="AA20" s="92">
        <v>9.805000552406367120773028970</v>
      </c>
      <c r="AB20" s="274">
        <v>4.7864073025044725397250468500</v>
      </c>
    </row>
    <row r="21" ht="18" customHeight="1">
      <c r="A21" s="58"/>
      <c r="B21" s="290"/>
      <c r="C21" s="291" t="s">
        <v>268</v>
      </c>
      <c r="D21" s="422">
        <v>59.359726295210166177908113390</v>
      </c>
      <c r="E21" s="91">
        <v>69.724402681487423365610496760</v>
      </c>
      <c r="F21" s="423">
        <v>57.520112376979706267581021460</v>
      </c>
      <c r="G21" s="422">
        <v>1.7350928641251221896383186700</v>
      </c>
      <c r="H21" s="91">
        <v>2.2345728528046754139689451700</v>
      </c>
      <c r="I21" s="423">
        <v>13.593361151221914746491272650</v>
      </c>
      <c r="J21" s="422">
        <v>0</v>
      </c>
      <c r="K21" s="91">
        <v>0</v>
      </c>
      <c r="L21" s="423">
        <v>6.8558464565738383949931500300</v>
      </c>
      <c r="M21" s="422">
        <v>61.094819159335288367546432060</v>
      </c>
      <c r="N21" s="91">
        <v>71.958975534292098779579441930</v>
      </c>
      <c r="O21" s="423">
        <v>77.969319984775459409065444140</v>
      </c>
      <c r="P21" s="5"/>
      <c r="Q21" s="422">
        <v>36.739369501466275659824046920</v>
      </c>
      <c r="R21" s="91">
        <v>-1.6079662811485700730729398700</v>
      </c>
      <c r="S21" s="423">
        <v>0.048321015942268993229000800</v>
      </c>
      <c r="T21" s="422">
        <v>69.235033259423503325942350150</v>
      </c>
      <c r="U21" s="91">
        <v>11.272738408770747840999571510</v>
      </c>
      <c r="V21" s="423">
        <v>21.452120290283346520895741840</v>
      </c>
      <c r="W21" s="422">
        <v>0</v>
      </c>
      <c r="X21" s="91">
        <v>0</v>
      </c>
      <c r="Y21" s="423">
        <v>32.405071526079574792850283590</v>
      </c>
      <c r="Z21" s="422">
        <v>37.489128766562643883971965010</v>
      </c>
      <c r="AA21" s="91">
        <v>-1.2530022938115473747757246400</v>
      </c>
      <c r="AB21" s="423">
        <v>5.5599063621849392009312086100</v>
      </c>
    </row>
    <row r="22" ht="18" customHeight="1">
      <c r="A22" s="58"/>
      <c r="B22" s="288"/>
      <c r="C22" s="289" t="s">
        <v>270</v>
      </c>
      <c r="D22" s="273">
        <v>68.157380254154447702834799610</v>
      </c>
      <c r="E22" s="92">
        <v>71.953245860310548329800034370</v>
      </c>
      <c r="F22" s="274">
        <v>61.590723158642163898549992320</v>
      </c>
      <c r="G22" s="273">
        <v>0.1955034213098729227761485800</v>
      </c>
      <c r="H22" s="92">
        <v>1.5240932790924196413224087500</v>
      </c>
      <c r="I22" s="274">
        <v>7.4282918693205391705183965200</v>
      </c>
      <c r="J22" s="273">
        <v>0</v>
      </c>
      <c r="K22" s="92">
        <v>0</v>
      </c>
      <c r="L22" s="274">
        <v>6.6221476821765843711132792800</v>
      </c>
      <c r="M22" s="273">
        <v>68.352883675464320625610948190</v>
      </c>
      <c r="N22" s="92">
        <v>73.477339139402967971122443130</v>
      </c>
      <c r="O22" s="274">
        <v>75.641162710139287440181668110</v>
      </c>
      <c r="P22" s="5"/>
      <c r="Q22" s="273">
        <v>51.171028084505621943225936570</v>
      </c>
      <c r="R22" s="92">
        <v>-0.0553410037613122895400386700</v>
      </c>
      <c r="S22" s="274">
        <v>5.8168814197410324535760465500</v>
      </c>
      <c r="T22" s="273">
        <v>-2.2727272727272727272727284100</v>
      </c>
      <c r="U22" s="92">
        <v>7.992895204262877442273534340</v>
      </c>
      <c r="V22" s="274">
        <v>-8.295645128287214052203948880</v>
      </c>
      <c r="W22" s="273">
        <v>0</v>
      </c>
      <c r="X22" s="92">
        <v>0</v>
      </c>
      <c r="Y22" s="274">
        <v>34.194818096759217589412346950</v>
      </c>
      <c r="Z22" s="273">
        <v>50.934943024948546759700818220</v>
      </c>
      <c r="AA22" s="92">
        <v>0.0993963321066879054136084700</v>
      </c>
      <c r="AB22" s="274">
        <v>6.1779457415734737294601828600</v>
      </c>
    </row>
    <row r="23" ht="18" customHeight="1">
      <c r="A23" s="58"/>
      <c r="B23" s="290"/>
      <c r="C23" s="291" t="s">
        <v>272</v>
      </c>
      <c r="D23" s="422">
        <v>52.752525252525252525252525250</v>
      </c>
      <c r="E23" s="91">
        <v>55.654233274126702190645352280</v>
      </c>
      <c r="F23" s="423">
        <v>49.132215172949585535349760710</v>
      </c>
      <c r="G23" s="422">
        <v>0.6313131313131313131313131300</v>
      </c>
      <c r="H23" s="91">
        <v>3.274126702190645352279455300</v>
      </c>
      <c r="I23" s="423">
        <v>11.276297871534873889061543120</v>
      </c>
      <c r="J23" s="422">
        <v>0</v>
      </c>
      <c r="K23" s="91">
        <v>0</v>
      </c>
      <c r="L23" s="423">
        <v>6.0394077650961672051348537500</v>
      </c>
      <c r="M23" s="422">
        <v>53.383838383838383838383838380</v>
      </c>
      <c r="N23" s="91">
        <v>58.928359976317347542924807580</v>
      </c>
      <c r="O23" s="423">
        <v>66.447920809580626629546157590</v>
      </c>
      <c r="P23" s="5"/>
      <c r="Q23" s="422">
        <v>58.980213089802130898021308980</v>
      </c>
      <c r="R23" s="91">
        <v>0.3201707577374599786552828300</v>
      </c>
      <c r="S23" s="423">
        <v>-2.9579096009148132615295574200</v>
      </c>
      <c r="T23" s="422">
        <v>-83.66013071895424836601307191</v>
      </c>
      <c r="U23" s="91">
        <v>-3.4904013961605584642233857300</v>
      </c>
      <c r="V23" s="423">
        <v>14.902339396051707520213250240</v>
      </c>
      <c r="W23" s="422">
        <v>0</v>
      </c>
      <c r="X23" s="91">
        <v>0</v>
      </c>
      <c r="Y23" s="423">
        <v>32.826072159682883932668966720</v>
      </c>
      <c r="Z23" s="422">
        <v>44.103612815269256987048398060</v>
      </c>
      <c r="AA23" s="91">
        <v>0.1005732676254651513627677900</v>
      </c>
      <c r="AB23" s="423">
        <v>2.242571007022558361130358300</v>
      </c>
    </row>
    <row r="24" ht="18" customHeight="1">
      <c r="A24" s="59"/>
      <c r="B24" s="288"/>
      <c r="C24" s="289" t="s">
        <v>273</v>
      </c>
      <c r="D24" s="273">
        <v>61.705767350928641251221896380</v>
      </c>
      <c r="E24" s="92">
        <v>69.449378330373001776198934290</v>
      </c>
      <c r="F24" s="274">
        <v>52.421355266694801142346889660</v>
      </c>
      <c r="G24" s="273">
        <v>5.03421309872922776148582600</v>
      </c>
      <c r="H24" s="92">
        <v>4.7384403827422219675700452600</v>
      </c>
      <c r="I24" s="274">
        <v>14.347214053362224607017470610</v>
      </c>
      <c r="J24" s="273">
        <v>0</v>
      </c>
      <c r="K24" s="92">
        <v>0</v>
      </c>
      <c r="L24" s="274">
        <v>6.1762246140754534131148449800</v>
      </c>
      <c r="M24" s="273">
        <v>66.739980449657869012707722390</v>
      </c>
      <c r="N24" s="92">
        <v>74.187818713115223743768979550</v>
      </c>
      <c r="O24" s="274">
        <v>72.944793934132479162479205240</v>
      </c>
      <c r="P24" s="93"/>
      <c r="Q24" s="273">
        <v>74.378453038674033149171270710</v>
      </c>
      <c r="R24" s="92">
        <v>18.961625282167042889390519200</v>
      </c>
      <c r="S24" s="274">
        <v>6.7229242062809401553590350800</v>
      </c>
      <c r="T24" s="273">
        <v>-51.068883610451306413301662730</v>
      </c>
      <c r="U24" s="92">
        <v>-37.678975131876412961567445430</v>
      </c>
      <c r="V24" s="274">
        <v>2.9739546600099854594446483300</v>
      </c>
      <c r="W24" s="273">
        <v>0</v>
      </c>
      <c r="X24" s="92">
        <v>0</v>
      </c>
      <c r="Y24" s="274">
        <v>38.138221819457921769973584370</v>
      </c>
      <c r="Z24" s="273">
        <v>46.120920278223649010165864110</v>
      </c>
      <c r="AA24" s="92">
        <v>12.434873219868009725599166380</v>
      </c>
      <c r="AB24" s="274">
        <v>8.029521749881904631683468740</v>
      </c>
    </row>
    <row r="25" ht="18" customHeight="1">
      <c r="A25" s="60"/>
      <c r="B25" s="290"/>
      <c r="C25" s="291" t="s">
        <v>274</v>
      </c>
      <c r="D25" s="422">
        <v>68.686868686868686868686868690</v>
      </c>
      <c r="E25" s="91">
        <v>73.380698638247483718176435770</v>
      </c>
      <c r="F25" s="423">
        <v>59.001305105928269651146668490</v>
      </c>
      <c r="G25" s="422">
        <v>6.2121212121212121212121212100</v>
      </c>
      <c r="H25" s="91">
        <v>8.732978093546477205447010070</v>
      </c>
      <c r="I25" s="423">
        <v>17.512985691325963829032043500</v>
      </c>
      <c r="J25" s="422">
        <v>0</v>
      </c>
      <c r="K25" s="91">
        <v>0</v>
      </c>
      <c r="L25" s="423">
        <v>6.3965757898684851552006684400</v>
      </c>
      <c r="M25" s="422">
        <v>74.898989898989898989898989900</v>
      </c>
      <c r="N25" s="91">
        <v>82.11367673179396092362344583</v>
      </c>
      <c r="O25" s="423">
        <v>82.91086658712271863537938044</v>
      </c>
      <c r="P25" s="93"/>
      <c r="Q25" s="422">
        <v>72.917991099809281627463445660</v>
      </c>
      <c r="R25" s="91">
        <v>16.594543744120413922859830690</v>
      </c>
      <c r="S25" s="423">
        <v>8.565223273693284107902883430</v>
      </c>
      <c r="T25" s="422">
        <v>13.888888888888888888888888940</v>
      </c>
      <c r="U25" s="91">
        <v>-2.7044854881266490765171503900</v>
      </c>
      <c r="V25" s="423">
        <v>9.904835616280209254074993710</v>
      </c>
      <c r="W25" s="422">
        <v>0</v>
      </c>
      <c r="X25" s="91">
        <v>0</v>
      </c>
      <c r="Y25" s="423">
        <v>30.622518657331892985207555860</v>
      </c>
      <c r="Z25" s="422">
        <v>65.790944661822247065399664610</v>
      </c>
      <c r="AA25" s="91">
        <v>14.185740161369998353367363750</v>
      </c>
      <c r="AB25" s="423">
        <v>10.285947005804606295076856440</v>
      </c>
    </row>
    <row r="26" ht="18" customHeight="1">
      <c r="A26" s="60"/>
      <c r="B26" s="292"/>
      <c r="C26" s="293" t="s">
        <v>276</v>
      </c>
      <c r="D26" s="275">
        <v>81.40273704789833822091886608</v>
      </c>
      <c r="E26" s="276">
        <v>75.688993296281441585973758100</v>
      </c>
      <c r="F26" s="277">
        <v>67.187053136767882419630960180</v>
      </c>
      <c r="G26" s="275">
        <v>3.7634408602150537634408602200</v>
      </c>
      <c r="H26" s="276">
        <v>3.9935827651406634962470635400</v>
      </c>
      <c r="I26" s="277">
        <v>9.364854055230493304394161290</v>
      </c>
      <c r="J26" s="275">
        <v>0</v>
      </c>
      <c r="K26" s="276">
        <v>0</v>
      </c>
      <c r="L26" s="277">
        <v>6.7130725157417636061806236600</v>
      </c>
      <c r="M26" s="275">
        <v>85.16617790811339198435972630</v>
      </c>
      <c r="N26" s="276">
        <v>79.68257606142210508222082164</v>
      </c>
      <c r="O26" s="277">
        <v>83.26497970774013933020574513</v>
      </c>
      <c r="P26" s="184"/>
      <c r="Q26" s="275">
        <v>79.56873315363881401617250674</v>
      </c>
      <c r="R26" s="276">
        <v>13.810631515464805720685793070</v>
      </c>
      <c r="S26" s="277">
        <v>7.0364899769868819282640291500</v>
      </c>
      <c r="T26" s="275">
        <v>-28.372093023255813953488372030</v>
      </c>
      <c r="U26" s="276">
        <v>-10.869565217391304347826087050</v>
      </c>
      <c r="V26" s="277">
        <v>-7.985503129995792961601390890</v>
      </c>
      <c r="W26" s="275">
        <v>0</v>
      </c>
      <c r="X26" s="276">
        <v>0</v>
      </c>
      <c r="Y26" s="277">
        <v>12.143036130187505787246766780</v>
      </c>
      <c r="Z26" s="275">
        <v>68.357487922705314009661835750</v>
      </c>
      <c r="AA26" s="276">
        <v>12.252804907579304221486802810</v>
      </c>
      <c r="AB26" s="277">
        <v>5.4868537466091097202549437900</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 customHeight="1">
      <c r="A28" s="112"/>
      <c r="B28" s="993" t="s">
        <v>61</v>
      </c>
      <c r="C28" s="993"/>
      <c r="D28" s="993"/>
      <c r="E28" s="993"/>
      <c r="F28" s="993"/>
      <c r="G28" s="993"/>
      <c r="H28" s="993"/>
      <c r="I28" s="993"/>
      <c r="J28" s="993"/>
      <c r="K28" s="993"/>
      <c r="L28" s="993"/>
      <c r="M28" s="993"/>
      <c r="N28" s="993"/>
      <c r="O28" s="993"/>
      <c r="P28" s="413"/>
      <c r="Q28" s="991"/>
      <c r="R28" s="991"/>
      <c r="S28" s="991"/>
      <c r="T28" s="991"/>
      <c r="U28" s="991"/>
      <c r="V28" s="991"/>
      <c r="W28" s="991"/>
      <c r="X28" s="991"/>
      <c r="Y28" s="991"/>
      <c r="Z28" s="991"/>
      <c r="AA28" s="991"/>
      <c r="AB28" s="991"/>
      <c r="AC28" s="9"/>
    </row>
    <row r="29" ht="18" customHeight="1">
      <c r="A29" s="58"/>
      <c r="B29" s="286">
        <v>2017</v>
      </c>
      <c r="C29" s="287"/>
      <c r="D29" s="429">
        <v>60.290350128095644748078565330</v>
      </c>
      <c r="E29" s="430">
        <v>72.267407373221615720939735440</v>
      </c>
      <c r="F29" s="431">
        <v>56.425731445088998096407933150</v>
      </c>
      <c r="G29" s="429">
        <v>4.0441624984750518482371599400</v>
      </c>
      <c r="H29" s="430">
        <v>6.371001184568641095410348900</v>
      </c>
      <c r="I29" s="431">
        <v>16.484959133577321206246837870</v>
      </c>
      <c r="J29" s="429">
        <v>0.0975966817128217640600219600</v>
      </c>
      <c r="K29" s="430">
        <v>0.0160529432830956888141588400</v>
      </c>
      <c r="L29" s="431">
        <v>5.3415479567120805516733152900</v>
      </c>
      <c r="M29" s="429">
        <v>64.432109308283518360375747220</v>
      </c>
      <c r="N29" s="430">
        <v>78.654461501073352505164243190</v>
      </c>
      <c r="O29" s="431">
        <v>78.252238535378399854328086310</v>
      </c>
      <c r="P29" s="5"/>
      <c r="Q29" s="429">
        <v>-15.748368755392896301366086770</v>
      </c>
      <c r="R29" s="430">
        <v>-0.379612842072882909049027400</v>
      </c>
      <c r="S29" s="431">
        <v>-1.62645056532496250650170300</v>
      </c>
      <c r="T29" s="429">
        <v>-11.990279898051033832417265290</v>
      </c>
      <c r="U29" s="430">
        <v>36.313363751622388687624249330</v>
      </c>
      <c r="V29" s="431">
        <v>-1.5587400660580679771857771400</v>
      </c>
      <c r="W29" s="429">
        <v>0</v>
      </c>
      <c r="X29" s="430">
        <v>-99.35624445305537665277677058</v>
      </c>
      <c r="Y29" s="431">
        <v>0.0916100912102535582302320500</v>
      </c>
      <c r="Z29" s="429">
        <v>-15.393453334915380000367658740</v>
      </c>
      <c r="AA29" s="430">
        <v>-1.3244949425200547383825377500</v>
      </c>
      <c r="AB29" s="431">
        <v>-1.496762546703387309413506200</v>
      </c>
    </row>
    <row r="30" ht="18" customHeight="1">
      <c r="A30" s="58"/>
      <c r="B30" s="288">
        <v>2018</v>
      </c>
      <c r="C30" s="289"/>
      <c r="D30" s="273">
        <v>34.887654022710799710074897320</v>
      </c>
      <c r="E30" s="92">
        <v>65.364182009895368643036742640</v>
      </c>
      <c r="F30" s="274">
        <v>55.854804198622832386849997250</v>
      </c>
      <c r="G30" s="273">
        <v>4.2683417894821615527099943600</v>
      </c>
      <c r="H30" s="92">
        <v>6.1840984670289561197177386600</v>
      </c>
      <c r="I30" s="274">
        <v>15.349214593730450560413663080</v>
      </c>
      <c r="J30" s="273">
        <v>0.3865668035757429330756221300</v>
      </c>
      <c r="K30" s="92">
        <v>0.1236921080379592829913212800</v>
      </c>
      <c r="L30" s="274">
        <v>5.5440511631543326367093445200</v>
      </c>
      <c r="M30" s="273">
        <v>39.542562615768704195860513810</v>
      </c>
      <c r="N30" s="92">
        <v>71.671972584962284045745802580</v>
      </c>
      <c r="O30" s="274">
        <v>76.748069955507615583973004860</v>
      </c>
      <c r="P30" s="5"/>
      <c r="Q30" s="273">
        <v>-42.133933625220472435555658980</v>
      </c>
      <c r="R30" s="92">
        <v>-9.552335712937459332101758300</v>
      </c>
      <c r="S30" s="274">
        <v>-1.0118207276085851160937544500</v>
      </c>
      <c r="T30" s="273">
        <v>5.5432809906041576095439630100</v>
      </c>
      <c r="U30" s="92">
        <v>-2.9336475088465946573402261700</v>
      </c>
      <c r="V30" s="274">
        <v>-6.8895805603396010325849471700</v>
      </c>
      <c r="W30" s="273">
        <v>296.08601111379560280260932192</v>
      </c>
      <c r="X30" s="92">
        <v>670.52603909845867585205299975</v>
      </c>
      <c r="Y30" s="274">
        <v>3.7910959160778604141836047900</v>
      </c>
      <c r="Z30" s="273">
        <v>-38.629104276918286794761217130</v>
      </c>
      <c r="AA30" s="92">
        <v>-8.877422568096512137318187350</v>
      </c>
      <c r="AB30" s="274">
        <v>-1.922205176521229915978451800</v>
      </c>
    </row>
    <row r="31" ht="18" customHeight="1">
      <c r="A31" s="58"/>
      <c r="B31" s="427">
        <v>2019</v>
      </c>
      <c r="C31" s="428"/>
      <c r="D31" s="432">
        <v>61.129099211290992112909921130</v>
      </c>
      <c r="E31" s="433">
        <v>70.050852818803377211124358260</v>
      </c>
      <c r="F31" s="434">
        <v>57.563155769236847692776815440</v>
      </c>
      <c r="G31" s="432">
        <v>6.4591116645911166459111664600</v>
      </c>
      <c r="H31" s="433">
        <v>5.8750821187863451665490644500</v>
      </c>
      <c r="I31" s="434">
        <v>14.971673950971040118350236100</v>
      </c>
      <c r="J31" s="432">
        <v>0</v>
      </c>
      <c r="K31" s="433">
        <v>0</v>
      </c>
      <c r="L31" s="434">
        <v>6.6792617844794494086341576400</v>
      </c>
      <c r="M31" s="432">
        <v>67.588210875882108758821087590</v>
      </c>
      <c r="N31" s="433">
        <v>75.925934937589722377673422710</v>
      </c>
      <c r="O31" s="434">
        <v>79.214091504687337219761209180</v>
      </c>
      <c r="P31" s="184"/>
      <c r="Q31" s="432">
        <v>75.216995592474665066020888880</v>
      </c>
      <c r="R31" s="433">
        <v>7.1700902004686629608751001100</v>
      </c>
      <c r="S31" s="434">
        <v>3.0585579792546059553576016400</v>
      </c>
      <c r="T31" s="432">
        <v>51.326017998543198853356516950</v>
      </c>
      <c r="U31" s="433">
        <v>-4.9969506451127475256877899300</v>
      </c>
      <c r="V31" s="434">
        <v>-2.459674014288789215585796300</v>
      </c>
      <c r="W31" s="432">
        <v>-100</v>
      </c>
      <c r="X31" s="433">
        <v>-100</v>
      </c>
      <c r="Y31" s="434">
        <v>20.476193092691978882215176840</v>
      </c>
      <c r="Z31" s="432">
        <v>70.925216791411027384578705630</v>
      </c>
      <c r="AA31" s="433">
        <v>5.9353219943607010397952374600</v>
      </c>
      <c r="AB31" s="434">
        <v>3.2131381943667422946844708300</v>
      </c>
    </row>
    <row r="32" ht="21"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 customHeight="1">
      <c r="A33" s="112"/>
      <c r="B33" s="992" t="s">
        <v>44</v>
      </c>
      <c r="C33" s="992"/>
      <c r="D33" s="992"/>
      <c r="E33" s="992"/>
      <c r="F33" s="992"/>
      <c r="G33" s="992"/>
      <c r="H33" s="992"/>
      <c r="I33" s="992"/>
      <c r="J33" s="992"/>
      <c r="K33" s="992"/>
      <c r="L33" s="992"/>
      <c r="M33" s="992"/>
      <c r="N33" s="992"/>
      <c r="O33" s="992"/>
      <c r="P33" s="413"/>
      <c r="Q33" s="991"/>
      <c r="R33" s="991"/>
      <c r="S33" s="991"/>
      <c r="T33" s="991"/>
      <c r="U33" s="991"/>
      <c r="V33" s="991"/>
      <c r="W33" s="991"/>
      <c r="X33" s="991"/>
      <c r="Y33" s="991"/>
      <c r="Z33" s="991"/>
      <c r="AA33" s="991"/>
      <c r="AB33" s="991"/>
      <c r="AC33" s="9"/>
    </row>
    <row r="34" ht="18" customHeight="1">
      <c r="A34" s="58"/>
      <c r="B34" s="286">
        <v>2017</v>
      </c>
      <c r="C34" s="287"/>
      <c r="D34" s="429">
        <v>45.579710144927536231884057970</v>
      </c>
      <c r="E34" s="430">
        <v>68.197976483456385015039649980</v>
      </c>
      <c r="F34" s="431">
        <v>55.854600184457503129254560370</v>
      </c>
      <c r="G34" s="429">
        <v>3.6473429951690821256038647300</v>
      </c>
      <c r="H34" s="430">
        <v>9.094430772035365964816333970</v>
      </c>
      <c r="I34" s="431">
        <v>14.938693472884296350935329200</v>
      </c>
      <c r="J34" s="429">
        <v>0.3864734299516908212560386500</v>
      </c>
      <c r="K34" s="430">
        <v>0.0364597575426123416279281700</v>
      </c>
      <c r="L34" s="431">
        <v>5.376292825820644755583316400</v>
      </c>
      <c r="M34" s="429">
        <v>49.613526570048309178743961350</v>
      </c>
      <c r="N34" s="430">
        <v>77.328867013034363321483912130</v>
      </c>
      <c r="O34" s="431">
        <v>76.169586483162444235773205980</v>
      </c>
      <c r="P34" s="5"/>
      <c r="Q34" s="429">
        <v>-28.651714359370971899974220160</v>
      </c>
      <c r="R34" s="430">
        <v>-0.9088583609318925778874449600</v>
      </c>
      <c r="S34" s="431">
        <v>1.8892195489194839985642125200</v>
      </c>
      <c r="T34" s="429">
        <v>-32.273190621814475025484199910</v>
      </c>
      <c r="U34" s="430">
        <v>89.34014124816698798159659890</v>
      </c>
      <c r="V34" s="431">
        <v>7.4642101024704767926291136100</v>
      </c>
      <c r="W34" s="429">
        <v>0</v>
      </c>
      <c r="X34" s="430">
        <v>-98.18523959415620352417578929</v>
      </c>
      <c r="Y34" s="431">
        <v>8.393254962107628316461499090</v>
      </c>
      <c r="Z34" s="429">
        <v>-28.375336820415279759074338250</v>
      </c>
      <c r="AA34" s="430">
        <v>2.2384796335169479061442757100</v>
      </c>
      <c r="AB34" s="431">
        <v>3.3788820293854333848402343200</v>
      </c>
    </row>
    <row r="35" ht="18" customHeight="1">
      <c r="A35" s="58"/>
      <c r="B35" s="288">
        <v>2018</v>
      </c>
      <c r="C35" s="289"/>
      <c r="D35" s="273">
        <v>40.151515151515151515151515150</v>
      </c>
      <c r="E35" s="92">
        <v>62.603289829330450227816819830</v>
      </c>
      <c r="F35" s="274">
        <v>55.303308049091595372790180420</v>
      </c>
      <c r="G35" s="273">
        <v>7.0158102766798418972332015800</v>
      </c>
      <c r="H35" s="92">
        <v>6.9986099312688238474013437300</v>
      </c>
      <c r="I35" s="274">
        <v>13.371677376362193912375634430</v>
      </c>
      <c r="J35" s="273">
        <v>0</v>
      </c>
      <c r="K35" s="92">
        <v>0</v>
      </c>
      <c r="L35" s="274">
        <v>5.1063100081435152391935760200</v>
      </c>
      <c r="M35" s="273">
        <v>47.167325428194993412384716730</v>
      </c>
      <c r="N35" s="92">
        <v>69.601899760599274075218163570</v>
      </c>
      <c r="O35" s="274">
        <v>73.781295433597304524359390870</v>
      </c>
      <c r="P35" s="5"/>
      <c r="Q35" s="273">
        <v>-11.909235438647203353085706030</v>
      </c>
      <c r="R35" s="92">
        <v>-8.20359626870029812224293900</v>
      </c>
      <c r="S35" s="274">
        <v>-0.9870129470899233343356446200</v>
      </c>
      <c r="T35" s="273">
        <v>92.35400361228175797712221573</v>
      </c>
      <c r="U35" s="92">
        <v>-23.045101923377332568438845330</v>
      </c>
      <c r="V35" s="274">
        <v>-10.489646228878340825572421460</v>
      </c>
      <c r="W35" s="273">
        <v>-100</v>
      </c>
      <c r="X35" s="92">
        <v>-100</v>
      </c>
      <c r="Y35" s="274">
        <v>-5.0217282879475406281475195900</v>
      </c>
      <c r="Z35" s="273">
        <v>-4.9305125254492343099938036600</v>
      </c>
      <c r="AA35" s="92">
        <v>-9.992345098154161086875677320</v>
      </c>
      <c r="AB35" s="274">
        <v>-3.1354916835383895278363956500</v>
      </c>
    </row>
    <row r="36" ht="18" customHeight="1">
      <c r="A36" s="58"/>
      <c r="B36" s="427">
        <v>2019</v>
      </c>
      <c r="C36" s="428"/>
      <c r="D36" s="432">
        <v>70.619235836627140974967061920</v>
      </c>
      <c r="E36" s="433">
        <v>72.833809560583828867093984100</v>
      </c>
      <c r="F36" s="434">
        <v>59.542389279186861738649058690</v>
      </c>
      <c r="G36" s="432">
        <v>4.9901185770750988142292490100</v>
      </c>
      <c r="H36" s="433">
        <v>5.7900223955517800602363116800</v>
      </c>
      <c r="I36" s="434">
        <v>13.700692196806012718746977110</v>
      </c>
      <c r="J36" s="432">
        <v>0</v>
      </c>
      <c r="K36" s="433">
        <v>0</v>
      </c>
      <c r="L36" s="434">
        <v>6.4289726600042204592845606600</v>
      </c>
      <c r="M36" s="432">
        <v>75.609354413702239789196310940</v>
      </c>
      <c r="N36" s="433">
        <v>78.623831956135608927330295780</v>
      </c>
      <c r="O36" s="434">
        <v>79.67205413599709491668059646</v>
      </c>
      <c r="P36" s="184"/>
      <c r="Q36" s="432">
        <v>75.881870385561936013125512710</v>
      </c>
      <c r="R36" s="433">
        <v>16.341824461851600567445876780</v>
      </c>
      <c r="S36" s="434">
        <v>7.6651494813516800798863358700</v>
      </c>
      <c r="T36" s="432">
        <v>-28.873239436619718309859154950</v>
      </c>
      <c r="U36" s="433">
        <v>-17.268965517241379310344827610</v>
      </c>
      <c r="V36" s="434">
        <v>2.46053513843697224637601500</v>
      </c>
      <c r="W36" s="432">
        <v>0</v>
      </c>
      <c r="X36" s="433">
        <v>0</v>
      </c>
      <c r="Y36" s="434">
        <v>25.902513747722524987926501660</v>
      </c>
      <c r="Z36" s="432">
        <v>60.300279329608938547486033540</v>
      </c>
      <c r="AA36" s="433">
        <v>12.962192449585309700147013950</v>
      </c>
      <c r="AB36" s="434">
        <v>7.984081423050420233128827820</v>
      </c>
    </row>
    <row r="37" ht="21"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7.25" customHeight="1">
      <c r="A38" s="112"/>
      <c r="B38" s="992" t="s">
        <v>45</v>
      </c>
      <c r="C38" s="992"/>
      <c r="D38" s="992"/>
      <c r="E38" s="992"/>
      <c r="F38" s="992"/>
      <c r="G38" s="992"/>
      <c r="H38" s="992"/>
      <c r="I38" s="992"/>
      <c r="J38" s="992"/>
      <c r="K38" s="992"/>
      <c r="L38" s="992"/>
      <c r="M38" s="992"/>
      <c r="N38" s="992"/>
      <c r="O38" s="992"/>
      <c r="P38" s="413"/>
      <c r="Q38" s="991"/>
      <c r="R38" s="991"/>
      <c r="S38" s="991"/>
      <c r="T38" s="991"/>
      <c r="U38" s="991"/>
      <c r="V38" s="991"/>
      <c r="W38" s="991"/>
      <c r="X38" s="991"/>
      <c r="Y38" s="991"/>
      <c r="Z38" s="991"/>
      <c r="AA38" s="991"/>
      <c r="AB38" s="991"/>
      <c r="AC38" s="9"/>
    </row>
    <row r="39" ht="18" customHeight="1">
      <c r="A39" s="58"/>
      <c r="B39" s="286">
        <v>2017</v>
      </c>
      <c r="C39" s="287"/>
      <c r="D39" s="429">
        <v>60.290350128095644748078565330</v>
      </c>
      <c r="E39" s="430">
        <v>72.267407373221615720939735440</v>
      </c>
      <c r="F39" s="431">
        <v>56.425731445088998096407933150</v>
      </c>
      <c r="G39" s="429">
        <v>4.0441624984750518482371599400</v>
      </c>
      <c r="H39" s="430">
        <v>6.371001184568641095410348900</v>
      </c>
      <c r="I39" s="431">
        <v>16.484959133577321206246837870</v>
      </c>
      <c r="J39" s="429">
        <v>0.0975966817128217640600219600</v>
      </c>
      <c r="K39" s="430">
        <v>0.0160529432830956888141588400</v>
      </c>
      <c r="L39" s="431">
        <v>5.3415479567120805516733152900</v>
      </c>
      <c r="M39" s="429">
        <v>64.432109308283518360375747220</v>
      </c>
      <c r="N39" s="430">
        <v>78.654461501073352505164243190</v>
      </c>
      <c r="O39" s="431">
        <v>78.252238535378399854328086310</v>
      </c>
      <c r="P39" s="5"/>
      <c r="Q39" s="429">
        <v>-15.748368755392896301366086770</v>
      </c>
      <c r="R39" s="430">
        <v>-0.379612842072882909049027400</v>
      </c>
      <c r="S39" s="431">
        <v>-1.62645056532496250650170300</v>
      </c>
      <c r="T39" s="429">
        <v>-11.990279898051033832417265290</v>
      </c>
      <c r="U39" s="430">
        <v>36.313363751622388687624249330</v>
      </c>
      <c r="V39" s="431">
        <v>-1.5587400660580679771857771400</v>
      </c>
      <c r="W39" s="429">
        <v>0</v>
      </c>
      <c r="X39" s="430">
        <v>-99.35624445305537665277677058</v>
      </c>
      <c r="Y39" s="431">
        <v>0.0916100912102535582302320500</v>
      </c>
      <c r="Z39" s="429">
        <v>-15.393453334915380000367658740</v>
      </c>
      <c r="AA39" s="430">
        <v>-1.3244949425200547383825377500</v>
      </c>
      <c r="AB39" s="431">
        <v>-1.496762546703387309413506200</v>
      </c>
    </row>
    <row r="40" ht="18" customHeight="1">
      <c r="A40" s="58"/>
      <c r="B40" s="288">
        <v>2018</v>
      </c>
      <c r="C40" s="289"/>
      <c r="D40" s="273">
        <v>34.887654022710799710074897320</v>
      </c>
      <c r="E40" s="92">
        <v>65.364182009895368643036742640</v>
      </c>
      <c r="F40" s="274">
        <v>55.854804198622832386849997250</v>
      </c>
      <c r="G40" s="273">
        <v>4.2683417894821615527099943600</v>
      </c>
      <c r="H40" s="92">
        <v>6.1840984670289561197177386600</v>
      </c>
      <c r="I40" s="274">
        <v>15.349214593730450560413663080</v>
      </c>
      <c r="J40" s="273">
        <v>0.3865668035757429330756221300</v>
      </c>
      <c r="K40" s="92">
        <v>0.1236921080379592829913212800</v>
      </c>
      <c r="L40" s="274">
        <v>5.5440511631543326367093445200</v>
      </c>
      <c r="M40" s="273">
        <v>39.542562615768704195860513810</v>
      </c>
      <c r="N40" s="92">
        <v>71.671972584962284045745802580</v>
      </c>
      <c r="O40" s="274">
        <v>76.748069955507615583973004860</v>
      </c>
      <c r="P40" s="5"/>
      <c r="Q40" s="273">
        <v>-42.133933625220472435555658980</v>
      </c>
      <c r="R40" s="92">
        <v>-9.552335712937459332101758300</v>
      </c>
      <c r="S40" s="274">
        <v>-1.0118207276085851160937544500</v>
      </c>
      <c r="T40" s="273">
        <v>5.5432809906041576095439630100</v>
      </c>
      <c r="U40" s="92">
        <v>-2.9336475088465946573402261700</v>
      </c>
      <c r="V40" s="274">
        <v>-6.8895805603396010325849471700</v>
      </c>
      <c r="W40" s="273">
        <v>296.08601111379560280260932192</v>
      </c>
      <c r="X40" s="92">
        <v>670.52603909845867585205299975</v>
      </c>
      <c r="Y40" s="274">
        <v>3.7910959160778604141836047900</v>
      </c>
      <c r="Z40" s="273">
        <v>-38.629104276918286794761217130</v>
      </c>
      <c r="AA40" s="92">
        <v>-8.877422568096512137318187350</v>
      </c>
      <c r="AB40" s="274">
        <v>-1.922205176521229915978451800</v>
      </c>
    </row>
    <row r="41" ht="18" customHeight="1">
      <c r="A41" s="58"/>
      <c r="B41" s="427">
        <v>2019</v>
      </c>
      <c r="C41" s="428"/>
      <c r="D41" s="432">
        <v>61.129099211290992112909921130</v>
      </c>
      <c r="E41" s="433">
        <v>70.050852818803377211124358260</v>
      </c>
      <c r="F41" s="434">
        <v>57.563155769236847692776815440</v>
      </c>
      <c r="G41" s="432">
        <v>6.4591116645911166459111664600</v>
      </c>
      <c r="H41" s="433">
        <v>5.8750821187863451665490644500</v>
      </c>
      <c r="I41" s="434">
        <v>14.971673950971040118350236100</v>
      </c>
      <c r="J41" s="432">
        <v>0</v>
      </c>
      <c r="K41" s="433">
        <v>0</v>
      </c>
      <c r="L41" s="434">
        <v>6.6792617844794494086341576400</v>
      </c>
      <c r="M41" s="432">
        <v>67.588210875882108758821087590</v>
      </c>
      <c r="N41" s="433">
        <v>75.925934937589722377673422710</v>
      </c>
      <c r="O41" s="434">
        <v>79.214091504687337219761209180</v>
      </c>
      <c r="P41" s="184"/>
      <c r="Q41" s="432">
        <v>75.216995592474665066020888880</v>
      </c>
      <c r="R41" s="433">
        <v>7.1700902004686629608751001100</v>
      </c>
      <c r="S41" s="434">
        <v>3.0585579792546059553576016400</v>
      </c>
      <c r="T41" s="432">
        <v>51.326017998543198853356516950</v>
      </c>
      <c r="U41" s="433">
        <v>-4.9969506451127475256877899300</v>
      </c>
      <c r="V41" s="434">
        <v>-2.459674014288789215585796300</v>
      </c>
      <c r="W41" s="432">
        <v>-100</v>
      </c>
      <c r="X41" s="433">
        <v>-100</v>
      </c>
      <c r="Y41" s="434">
        <v>20.476193092691978882215176840</v>
      </c>
      <c r="Z41" s="432">
        <v>70.925216791411027384578705630</v>
      </c>
      <c r="AA41" s="433">
        <v>5.9353219943607010397952374600</v>
      </c>
      <c r="AB41" s="434">
        <v>3.2131381943667422946844708300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row>
    <row r="43" ht="24" customHeight="1">
      <c r="B43" s="1055" t="s">
        <v>138</v>
      </c>
      <c r="C43" s="1055"/>
      <c r="D43" s="1055"/>
      <c r="E43" s="1055"/>
      <c r="F43" s="1055"/>
      <c r="G43" s="1055"/>
      <c r="H43" s="1055"/>
      <c r="I43" s="1055"/>
      <c r="J43" s="1055"/>
      <c r="K43" s="1055"/>
      <c r="L43" s="1055"/>
      <c r="M43" s="1055"/>
      <c r="N43" s="1055"/>
      <c r="O43" s="1055"/>
      <c r="P43" s="1055"/>
      <c r="Q43" s="1055"/>
      <c r="R43" s="1055"/>
      <c r="S43" s="1055"/>
      <c r="T43" s="1055"/>
      <c r="U43" s="1055"/>
      <c r="V43" s="1055"/>
      <c r="W43" s="1055"/>
      <c r="X43" s="1055"/>
      <c r="Y43" s="1055"/>
      <c r="Z43" s="1055"/>
      <c r="AA43" s="1055"/>
      <c r="AB43" s="1055"/>
    </row>
    <row r="44" ht="12" customHeight="1">
      <c r="Z44" s="55"/>
      <c r="AA44" s="234"/>
      <c r="AB44" s="234"/>
    </row>
    <row r="45" ht="12" customHeight="1"/>
    <row r="46">
      <c r="A46" s="237"/>
      <c r="B46" s="237"/>
      <c r="C46" s="237"/>
      <c r="D46" s="237"/>
      <c r="E46" s="237"/>
      <c r="F46" s="237"/>
      <c r="G46" s="237"/>
      <c r="H46" s="237"/>
      <c r="I46" s="237"/>
      <c r="J46" s="237"/>
      <c r="K46" s="237"/>
      <c r="L46" s="237"/>
      <c r="M46" s="237"/>
      <c r="N46" s="237"/>
      <c r="O46" s="237"/>
      <c r="P46" s="237"/>
      <c r="Q46" s="237"/>
      <c r="R46" s="237"/>
      <c r="S46" s="237"/>
      <c r="T46" s="237"/>
      <c r="U46" s="237"/>
      <c r="V46" s="237"/>
      <c r="W46" s="237"/>
      <c r="X46" s="237"/>
      <c r="Y46" s="237"/>
      <c r="Z46" s="237"/>
      <c r="AA46" s="237"/>
      <c r="AB46" s="237"/>
      <c r="AC46" s="237"/>
    </row>
    <row r="47">
      <c r="A47" s="237"/>
      <c r="B47" s="237"/>
      <c r="C47" s="237"/>
      <c r="D47" s="237"/>
      <c r="E47" s="237"/>
      <c r="F47" s="237"/>
      <c r="G47" s="237"/>
      <c r="H47" s="237"/>
      <c r="I47" s="237"/>
      <c r="J47" s="237"/>
      <c r="K47" s="237"/>
      <c r="L47" s="237"/>
      <c r="M47" s="237"/>
      <c r="N47" s="237"/>
      <c r="O47" s="237"/>
      <c r="P47" s="237"/>
      <c r="Q47" s="237"/>
      <c r="R47" s="237"/>
      <c r="S47" s="237"/>
      <c r="T47" s="237"/>
      <c r="U47" s="237"/>
      <c r="V47" s="237"/>
      <c r="W47" s="237"/>
      <c r="X47" s="237"/>
      <c r="Y47" s="237"/>
      <c r="Z47" s="237"/>
      <c r="AA47" s="237"/>
      <c r="AB47" s="237"/>
      <c r="AC47" s="237"/>
    </row>
    <row r="48">
      <c r="A48" s="237"/>
      <c r="B48" s="237"/>
      <c r="C48" s="237"/>
      <c r="D48" s="237"/>
      <c r="E48" s="237"/>
      <c r="F48" s="237"/>
      <c r="G48" s="237"/>
      <c r="H48" s="237"/>
      <c r="I48" s="237"/>
      <c r="J48" s="237"/>
      <c r="K48" s="237"/>
      <c r="L48" s="237"/>
      <c r="M48" s="237"/>
      <c r="N48" s="237"/>
      <c r="O48" s="237"/>
      <c r="P48" s="237"/>
      <c r="Q48" s="237"/>
      <c r="R48" s="237"/>
      <c r="S48" s="237"/>
      <c r="T48" s="237"/>
      <c r="U48" s="237"/>
      <c r="V48" s="237"/>
      <c r="W48" s="237"/>
      <c r="X48" s="237"/>
      <c r="Y48" s="237"/>
      <c r="Z48" s="237"/>
      <c r="AA48" s="237"/>
      <c r="AB48" s="237"/>
      <c r="AC48" s="237"/>
    </row>
    <row r="49" s="237" customFormat="1"/>
    <row r="50" s="237" customFormat="1"/>
    <row r="51" s="237" customFormat="1"/>
    <row r="52" s="237" customFormat="1"/>
    <row r="53" s="237" customFormat="1"/>
    <row r="54" s="237" customFormat="1"/>
    <row r="55" s="237" customFormat="1"/>
    <row r="56" s="237" customFormat="1"/>
    <row r="57" s="237" customFormat="1"/>
    <row r="58" s="237" customFormat="1"/>
    <row r="59" s="237" customFormat="1"/>
    <row r="60" s="237" customFormat="1"/>
    <row r="61" s="237" customFormat="1"/>
    <row r="62" s="237" customFormat="1"/>
    <row r="63" s="237" customFormat="1"/>
    <row r="64" s="237" customFormat="1"/>
    <row r="65" s="237" customFormat="1"/>
    <row r="66" s="237" customFormat="1"/>
    <row r="67" s="237" customFormat="1"/>
    <row r="68" s="237" customFormat="1"/>
    <row r="69" s="237" customFormat="1"/>
    <row r="70" s="237" customFormat="1"/>
    <row r="71" s="237" customFormat="1"/>
    <row r="72" s="237" customFormat="1"/>
    <row r="73" s="237" customFormat="1"/>
    <row r="74" s="237" customFormat="1"/>
    <row r="75" s="237" customFormat="1"/>
    <row r="76" s="237" customFormat="1"/>
    <row r="77" s="237" customFormat="1"/>
    <row r="78" s="237" customFormat="1"/>
    <row r="79" s="237" customFormat="1"/>
    <row r="80" s="237" customFormat="1"/>
    <row r="81" s="237" customFormat="1"/>
    <row r="82" s="237" customFormat="1"/>
    <row r="83" s="237" customFormat="1"/>
    <row r="84" s="237" customFormat="1"/>
    <row r="85" s="237" customFormat="1"/>
    <row r="86" s="237" customFormat="1"/>
  </sheetData>
  <mergeCells count="22">
    <mergeCell ref="B2:AB2"/>
    <mergeCell ref="Q6:AB6"/>
    <mergeCell ref="D6:O6"/>
    <mergeCell ref="B3:Q3"/>
    <mergeCell ref="R3:AB3"/>
    <mergeCell ref="B4:AB4"/>
    <mergeCell ref="B43:AB43"/>
    <mergeCell ref="Q38:AB38"/>
    <mergeCell ref="Q7:S7"/>
    <mergeCell ref="T7:V7"/>
    <mergeCell ref="Q33:AB33"/>
    <mergeCell ref="B33:O33"/>
    <mergeCell ref="B38:O38"/>
    <mergeCell ref="J7:L7"/>
    <mergeCell ref="G7:I7"/>
    <mergeCell ref="D7:F7"/>
    <mergeCell ref="B8:C8"/>
    <mergeCell ref="M7:O7"/>
    <mergeCell ref="Q28:AB28"/>
    <mergeCell ref="W7:Y7"/>
    <mergeCell ref="Z7:AB7"/>
    <mergeCell ref="B28:O28"/>
  </mergeCells>
  <phoneticPr fontId="0" type="noConversion"/>
  <printOptions horizontalCentered="1" verticalCentered="1"/>
  <pageMargins left="0.25" right="0.25" top="0.25" bottom="0.25" header="0" footer="0"/>
  <pageSetup scale="70" fitToWidth="1" fitToHeight="1" orientation="landscape" r:id="rId1"/>
  <headerFooter alignWithMargins="0">
    <oddHeader/>
    <oddFooter/>
  </headerFooter>
  <rowBreaks count="1" manualBreakCount="1">
    <brk id="46" max="16383" man="1"/>
  </rowBreaks>
  <colBreaks count="1" manualBreakCount="1">
    <brk id="30" max="1048575" man="1"/>
  </colBreaks>
  <drawing r:id="rId39"/>
</worksheet>
</file>

<file path=xl/worksheets/sheet4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7">
    <pageSetUpPr fitToPage="1"/>
  </sheetPr>
  <dimension ref="A1:AD82"/>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7" customWidth="1"/>
  </cols>
  <sheetData>
    <row r="1" ht="30">
      <c r="A1" s="89"/>
      <c r="B1" s="662" t="s">
        <v>155</v>
      </c>
      <c r="Z1" s="5"/>
      <c r="AB1" s="691"/>
      <c r="AD1" s="237"/>
    </row>
    <row r="2" ht="15" customHeight="1">
      <c r="A2" s="11"/>
      <c r="B2" s="1020" t="s">
        <v>258</v>
      </c>
      <c r="C2" s="1020"/>
      <c r="D2" s="1020"/>
      <c r="E2" s="1020"/>
      <c r="F2" s="1020"/>
      <c r="G2" s="1020"/>
      <c r="H2" s="1020"/>
      <c r="I2" s="1020"/>
      <c r="J2" s="1020"/>
      <c r="K2" s="1020"/>
      <c r="L2" s="1020"/>
      <c r="M2" s="1020"/>
      <c r="N2" s="1020"/>
      <c r="O2" s="1020"/>
      <c r="P2" s="1020"/>
      <c r="Q2" s="1020"/>
      <c r="R2" s="1020"/>
      <c r="S2" s="1020"/>
      <c r="T2" s="1020"/>
      <c r="U2" s="1020"/>
      <c r="V2" s="1020"/>
      <c r="W2" s="1020"/>
      <c r="X2" s="1020"/>
      <c r="Y2" s="1020"/>
      <c r="Z2" s="1020"/>
      <c r="AA2" s="1020"/>
      <c r="AB2" s="1020"/>
    </row>
    <row r="3" ht="17.1" customHeight="1">
      <c r="A3" s="11"/>
      <c r="B3" s="1020" t="s">
        <v>259</v>
      </c>
      <c r="C3" s="1020"/>
      <c r="D3" s="1020"/>
      <c r="E3" s="1020"/>
      <c r="F3" s="1020"/>
      <c r="G3" s="1020"/>
      <c r="H3" s="1020"/>
      <c r="I3" s="1020"/>
      <c r="J3" s="1020"/>
      <c r="K3" s="1020"/>
      <c r="L3" s="1020"/>
      <c r="M3" s="1020"/>
      <c r="N3" s="1020"/>
      <c r="O3" s="1020"/>
      <c r="P3" s="1020"/>
      <c r="Q3" s="1020"/>
      <c r="R3" s="1054" t="s">
        <v>351</v>
      </c>
      <c r="S3" s="1054"/>
      <c r="T3" s="1054"/>
      <c r="U3" s="1054"/>
      <c r="V3" s="1054"/>
      <c r="W3" s="1054"/>
      <c r="X3" s="1054"/>
      <c r="Y3" s="1054"/>
      <c r="Z3" s="1054"/>
      <c r="AA3" s="1054"/>
      <c r="AB3" s="1054"/>
    </row>
    <row r="4" ht="19.5" customHeight="1">
      <c r="A4" s="4"/>
      <c r="B4" s="1020" t="s">
        <v>260</v>
      </c>
      <c r="C4" s="1020"/>
      <c r="D4" s="1020"/>
      <c r="E4" s="1020"/>
      <c r="F4" s="1020"/>
      <c r="G4" s="1020"/>
      <c r="H4" s="1020"/>
      <c r="I4" s="1020"/>
      <c r="J4" s="1020"/>
      <c r="K4" s="1020"/>
      <c r="L4" s="1020"/>
      <c r="M4" s="1020"/>
      <c r="N4" s="1020"/>
      <c r="O4" s="1020"/>
      <c r="P4" s="1020"/>
      <c r="Q4" s="1020"/>
      <c r="R4" s="1020"/>
      <c r="S4" s="1020"/>
      <c r="T4" s="1020"/>
      <c r="U4" s="1020"/>
      <c r="V4" s="1020"/>
      <c r="W4" s="1020"/>
      <c r="X4" s="1020"/>
      <c r="Y4" s="1020"/>
      <c r="Z4" s="1020"/>
      <c r="AA4" s="1020"/>
      <c r="AB4" s="1020"/>
    </row>
    <row r="5" ht="12.75" customHeight="1"/>
    <row r="6" ht="15.75" customHeight="1">
      <c r="D6" s="979" t="s">
        <v>93</v>
      </c>
      <c r="E6" s="979"/>
      <c r="F6" s="979"/>
      <c r="G6" s="979"/>
      <c r="H6" s="979"/>
      <c r="I6" s="979"/>
      <c r="J6" s="979"/>
      <c r="K6" s="979"/>
      <c r="L6" s="979"/>
      <c r="M6" s="979"/>
      <c r="N6" s="979"/>
      <c r="O6" s="979"/>
      <c r="Q6" s="979" t="s">
        <v>72</v>
      </c>
      <c r="R6" s="979"/>
      <c r="S6" s="979"/>
      <c r="T6" s="979"/>
      <c r="U6" s="979"/>
      <c r="V6" s="979"/>
      <c r="W6" s="979"/>
      <c r="X6" s="979"/>
      <c r="Y6" s="979"/>
      <c r="Z6" s="979"/>
      <c r="AA6" s="979"/>
      <c r="AB6" s="979"/>
    </row>
    <row r="7" ht="15.75" customHeight="1">
      <c r="D7" s="285" t="s">
        <v>11</v>
      </c>
      <c r="E7" s="285"/>
      <c r="F7" s="285"/>
      <c r="G7" s="285" t="s">
        <v>13</v>
      </c>
      <c r="H7" s="285"/>
      <c r="I7" s="285"/>
      <c r="J7" s="285" t="s">
        <v>14</v>
      </c>
      <c r="K7" s="285"/>
      <c r="L7" s="285"/>
      <c r="M7" s="285" t="s">
        <v>12</v>
      </c>
      <c r="N7" s="285"/>
      <c r="O7" s="285"/>
      <c r="Q7" s="285" t="s">
        <v>11</v>
      </c>
      <c r="R7" s="285"/>
      <c r="S7" s="285"/>
      <c r="T7" s="285" t="s">
        <v>13</v>
      </c>
      <c r="U7" s="285"/>
      <c r="V7" s="285"/>
      <c r="W7" s="285" t="s">
        <v>14</v>
      </c>
      <c r="X7" s="285"/>
      <c r="Y7" s="285"/>
      <c r="Z7" s="285" t="s">
        <v>12</v>
      </c>
      <c r="AA7" s="285"/>
      <c r="AB7" s="285"/>
    </row>
    <row r="8" ht="27" customHeight="1">
      <c r="A8" s="57"/>
      <c r="B8" s="957" t="s">
        <v>42</v>
      </c>
      <c r="C8" s="957"/>
      <c r="D8" s="414" t="s">
        <v>25</v>
      </c>
      <c r="E8" s="415" t="s">
        <v>15</v>
      </c>
      <c r="F8" s="416" t="s">
        <v>26</v>
      </c>
      <c r="G8" s="414" t="s">
        <v>25</v>
      </c>
      <c r="H8" s="415" t="s">
        <v>15</v>
      </c>
      <c r="I8" s="416" t="s">
        <v>26</v>
      </c>
      <c r="J8" s="414" t="s">
        <v>25</v>
      </c>
      <c r="K8" s="415" t="s">
        <v>15</v>
      </c>
      <c r="L8" s="416" t="s">
        <v>26</v>
      </c>
      <c r="M8" s="414" t="s">
        <v>25</v>
      </c>
      <c r="N8" s="415" t="s">
        <v>15</v>
      </c>
      <c r="O8" s="416" t="s">
        <v>26</v>
      </c>
      <c r="P8" s="63"/>
      <c r="Q8" s="414" t="s">
        <v>25</v>
      </c>
      <c r="R8" s="415" t="s">
        <v>15</v>
      </c>
      <c r="S8" s="416" t="s">
        <v>26</v>
      </c>
      <c r="T8" s="414" t="s">
        <v>25</v>
      </c>
      <c r="U8" s="415" t="s">
        <v>15</v>
      </c>
      <c r="V8" s="416" t="s">
        <v>26</v>
      </c>
      <c r="W8" s="414" t="s">
        <v>25</v>
      </c>
      <c r="X8" s="415" t="s">
        <v>15</v>
      </c>
      <c r="Y8" s="416" t="s">
        <v>26</v>
      </c>
      <c r="Z8" s="414" t="s">
        <v>25</v>
      </c>
      <c r="AA8" s="415" t="s">
        <v>15</v>
      </c>
      <c r="AB8" s="416" t="s">
        <v>26</v>
      </c>
    </row>
    <row r="9" ht="18" customHeight="1">
      <c r="A9" s="57"/>
      <c r="B9" s="286">
        <v>2018</v>
      </c>
      <c r="C9" s="287" t="s">
        <v>268</v>
      </c>
      <c r="D9" s="436">
        <v>142.44930875576036866359447005</v>
      </c>
      <c r="E9" s="437">
        <v>186.09362285404232046448817607</v>
      </c>
      <c r="F9" s="438">
        <v>148.53197761834814430703570519</v>
      </c>
      <c r="G9" s="436">
        <v>176.46341463414634146341463415</v>
      </c>
      <c r="H9" s="437">
        <v>182.38790618494340429909539577</v>
      </c>
      <c r="I9" s="438">
        <v>134.07938925922774125811242726</v>
      </c>
      <c r="J9" s="436">
        <v>0</v>
      </c>
      <c r="K9" s="437">
        <v>0</v>
      </c>
      <c r="L9" s="438">
        <v>111.5790052183313404341980356</v>
      </c>
      <c r="M9" s="436">
        <v>143.23410241980866629150253236</v>
      </c>
      <c r="N9" s="437">
        <v>185.99150142540386442825467215</v>
      </c>
      <c r="O9" s="438">
        <v>143.7515000213634782184079936</v>
      </c>
      <c r="P9" s="5"/>
      <c r="Q9" s="417">
        <v>-27.033253269715052046798453640</v>
      </c>
      <c r="R9" s="418">
        <v>-2.2489213991711949437761048500</v>
      </c>
      <c r="S9" s="419">
        <v>-0.045750034920289631845973100</v>
      </c>
      <c r="T9" s="417">
        <v>11.536215377025870199213592370</v>
      </c>
      <c r="U9" s="418">
        <v>5.6164098037343463563784706400</v>
      </c>
      <c r="V9" s="419">
        <v>-11.917309588649490778633993880</v>
      </c>
      <c r="W9" s="417">
        <v>0</v>
      </c>
      <c r="X9" s="418">
        <v>0</v>
      </c>
      <c r="Y9" s="419">
        <v>-8.283795602265781182669846020</v>
      </c>
      <c r="Z9" s="417">
        <v>-25.284538726779101268917021260</v>
      </c>
      <c r="AA9" s="418">
        <v>-1.9042396994745372525157922900</v>
      </c>
      <c r="AB9" s="419">
        <v>-2.4388113994904701349034712100</v>
      </c>
    </row>
    <row r="10" ht="18" customHeight="1">
      <c r="A10" s="58"/>
      <c r="B10" s="288"/>
      <c r="C10" s="289" t="s">
        <v>270</v>
      </c>
      <c r="D10" s="278">
        <v>144.9328896283971159179145868</v>
      </c>
      <c r="E10" s="94">
        <v>176.76129910757070177654872305</v>
      </c>
      <c r="F10" s="279">
        <v>138.73762385480291869815024203</v>
      </c>
      <c r="G10" s="278">
        <v>119.5</v>
      </c>
      <c r="H10" s="94">
        <v>173.14699491257701712936350712</v>
      </c>
      <c r="I10" s="279">
        <v>136.76974798058789271373795057</v>
      </c>
      <c r="J10" s="278">
        <v>0</v>
      </c>
      <c r="K10" s="94">
        <v>0</v>
      </c>
      <c r="L10" s="279">
        <v>112.29205604574620940000797915</v>
      </c>
      <c r="M10" s="278">
        <v>144.82054113749309773605742684</v>
      </c>
      <c r="N10" s="94">
        <v>176.69180962096837479400455152</v>
      </c>
      <c r="O10" s="279">
        <v>136.68200942747953561827146801</v>
      </c>
      <c r="P10" s="5"/>
      <c r="Q10" s="273">
        <v>-26.677379464302288889971335300</v>
      </c>
      <c r="R10" s="92">
        <v>0.5808624040211895606871525700</v>
      </c>
      <c r="S10" s="274">
        <v>5.1271633006237093480349238800</v>
      </c>
      <c r="T10" s="273">
        <v>0</v>
      </c>
      <c r="U10" s="92">
        <v>-17.804862413493599799008854350</v>
      </c>
      <c r="V10" s="274">
        <v>3.7786883312302696192467819200</v>
      </c>
      <c r="W10" s="273">
        <v>0</v>
      </c>
      <c r="X10" s="92">
        <v>0</v>
      </c>
      <c r="Y10" s="274">
        <v>-4.5839403286006013148814030800</v>
      </c>
      <c r="Z10" s="273">
        <v>-26.734217396585532193869210590</v>
      </c>
      <c r="AA10" s="92">
        <v>-0.2994183670706923715909585800</v>
      </c>
      <c r="AB10" s="274">
        <v>4.3739766580028201534692497600</v>
      </c>
    </row>
    <row r="11" ht="18" customHeight="1">
      <c r="A11" s="58"/>
      <c r="B11" s="290"/>
      <c r="C11" s="291" t="s">
        <v>272</v>
      </c>
      <c r="D11" s="441">
        <v>137.38660578386605783866057839</v>
      </c>
      <c r="E11" s="95">
        <v>165.848305593324998917665315</v>
      </c>
      <c r="F11" s="442">
        <v>133.1518813359724472666541442</v>
      </c>
      <c r="G11" s="441">
        <v>154.01960784313725490196078431</v>
      </c>
      <c r="H11" s="95">
        <v>168.58460137965926726261081745</v>
      </c>
      <c r="I11" s="442">
        <v>147.53210011249731203092244272</v>
      </c>
      <c r="J11" s="441">
        <v>0</v>
      </c>
      <c r="K11" s="95">
        <v>0</v>
      </c>
      <c r="L11" s="442">
        <v>110.98271364753894299342775757</v>
      </c>
      <c r="M11" s="441">
        <v>139.1213360599863667348329925</v>
      </c>
      <c r="N11" s="95">
        <v>166.00599416675047772302122097</v>
      </c>
      <c r="O11" s="442">
        <v>133.77235345104114768531473304</v>
      </c>
      <c r="P11" s="5"/>
      <c r="Q11" s="422">
        <v>-14.357710104020791740120829350</v>
      </c>
      <c r="R11" s="91">
        <v>-5.4862029527114391956990208900</v>
      </c>
      <c r="S11" s="423">
        <v>-8.153129757360355968639157170</v>
      </c>
      <c r="T11" s="422">
        <v>0</v>
      </c>
      <c r="U11" s="91">
        <v>-17.389134323965294162533581160</v>
      </c>
      <c r="V11" s="423">
        <v>-3.9996475831644018271834209700</v>
      </c>
      <c r="W11" s="422">
        <v>0</v>
      </c>
      <c r="X11" s="91">
        <v>0</v>
      </c>
      <c r="Y11" s="423">
        <v>-5.4963412275118462236266407100</v>
      </c>
      <c r="Z11" s="422">
        <v>-13.276336324159390035581028650</v>
      </c>
      <c r="AA11" s="91">
        <v>-7.0889942467647975175788638500</v>
      </c>
      <c r="AB11" s="423">
        <v>-8.376362068664299112109700630</v>
      </c>
    </row>
    <row r="12" ht="18" customHeight="1">
      <c r="A12" s="58"/>
      <c r="B12" s="288"/>
      <c r="C12" s="289" t="s">
        <v>273</v>
      </c>
      <c r="D12" s="278">
        <v>156.09392265193370165745856354</v>
      </c>
      <c r="E12" s="94">
        <v>182.23658291298507404464152533</v>
      </c>
      <c r="F12" s="279">
        <v>161.2752466691043027121404573</v>
      </c>
      <c r="G12" s="278">
        <v>154.87173396674584323040380048</v>
      </c>
      <c r="H12" s="94">
        <v>197.53735998462327095640354052</v>
      </c>
      <c r="I12" s="279">
        <v>180.72344661308404337304146612</v>
      </c>
      <c r="J12" s="278">
        <v>0</v>
      </c>
      <c r="K12" s="94">
        <v>0</v>
      </c>
      <c r="L12" s="279">
        <v>113.91236183602415228875202861</v>
      </c>
      <c r="M12" s="278">
        <v>155.81861958266452648475120385</v>
      </c>
      <c r="N12" s="94">
        <v>183.99970649531087183049670023</v>
      </c>
      <c r="O12" s="279">
        <v>162.15209306760751406503289787</v>
      </c>
      <c r="P12" s="5"/>
      <c r="Q12" s="273">
        <v>-22.069721939731373521261569780</v>
      </c>
      <c r="R12" s="92">
        <v>-2.3624443396197920817504547400</v>
      </c>
      <c r="S12" s="274">
        <v>-0.891195647010695357553457600</v>
      </c>
      <c r="T12" s="273">
        <v>-22.508782146731886875423402190</v>
      </c>
      <c r="U12" s="92">
        <v>-10.543480672341567670842865560</v>
      </c>
      <c r="V12" s="274">
        <v>10.077721547531203416020065780</v>
      </c>
      <c r="W12" s="273">
        <v>0</v>
      </c>
      <c r="X12" s="92">
        <v>0</v>
      </c>
      <c r="Y12" s="274">
        <v>-10.888036192662341539033575580</v>
      </c>
      <c r="Z12" s="273">
        <v>-22.205012591597647025436480670</v>
      </c>
      <c r="AA12" s="92">
        <v>-3.5507761894993816741979906500</v>
      </c>
      <c r="AB12" s="274">
        <v>0.7728283697617002057400560600</v>
      </c>
    </row>
    <row r="13" ht="18" customHeight="1">
      <c r="A13" s="58"/>
      <c r="B13" s="290"/>
      <c r="C13" s="291" t="s">
        <v>274</v>
      </c>
      <c r="D13" s="441">
        <v>170.78194532739987285441830896</v>
      </c>
      <c r="E13" s="95">
        <v>199.72796804672026119785351579</v>
      </c>
      <c r="F13" s="442">
        <v>169.84660326475468568075930277</v>
      </c>
      <c r="G13" s="441">
        <v>197.01388888888888888888888889</v>
      </c>
      <c r="H13" s="95">
        <v>231.57984806290476481980021577</v>
      </c>
      <c r="I13" s="442">
        <v>188.5864345792712801103378385</v>
      </c>
      <c r="J13" s="441">
        <v>0</v>
      </c>
      <c r="K13" s="95">
        <v>0</v>
      </c>
      <c r="L13" s="442">
        <v>119.48936998964971703357820675</v>
      </c>
      <c r="M13" s="441">
        <v>173.94913359418669647847959754</v>
      </c>
      <c r="N13" s="95">
        <v>203.70355260991272847027828091</v>
      </c>
      <c r="O13" s="442">
        <v>170.53848332340151868262837116</v>
      </c>
      <c r="P13" s="5"/>
      <c r="Q13" s="422">
        <v>-20.239847642808793875918587380</v>
      </c>
      <c r="R13" s="91">
        <v>-2.5949284395499129039307600600</v>
      </c>
      <c r="S13" s="423">
        <v>-5.0766807386455418569872375200</v>
      </c>
      <c r="T13" s="422">
        <v>0</v>
      </c>
      <c r="U13" s="91">
        <v>-8.180796282916646700425691210</v>
      </c>
      <c r="V13" s="423">
        <v>6.7772899005435283509807956800</v>
      </c>
      <c r="W13" s="422">
        <v>0</v>
      </c>
      <c r="X13" s="91">
        <v>0</v>
      </c>
      <c r="Y13" s="423">
        <v>-6.1760676086911009092674838400</v>
      </c>
      <c r="Z13" s="422">
        <v>-18.760678294909953957824724050</v>
      </c>
      <c r="AA13" s="91">
        <v>-3.6874284354269413282171605400</v>
      </c>
      <c r="AB13" s="423">
        <v>-2.379935214996367825669168500</v>
      </c>
    </row>
    <row r="14" ht="18" customHeight="1">
      <c r="A14" s="58"/>
      <c r="B14" s="288"/>
      <c r="C14" s="289" t="s">
        <v>276</v>
      </c>
      <c r="D14" s="278">
        <v>275.87385444743935309973045822</v>
      </c>
      <c r="E14" s="94">
        <v>332.48080265324865284450886146</v>
      </c>
      <c r="F14" s="279">
        <v>224.00227513026892909197005829</v>
      </c>
      <c r="G14" s="278">
        <v>256.93953488372093023255813953</v>
      </c>
      <c r="H14" s="94">
        <v>402.53960818892952229384353593</v>
      </c>
      <c r="I14" s="279">
        <v>223.53747444307667974421778712</v>
      </c>
      <c r="J14" s="278">
        <v>0</v>
      </c>
      <c r="K14" s="94">
        <v>0</v>
      </c>
      <c r="L14" s="279">
        <v>128.66613489201162817063709961</v>
      </c>
      <c r="M14" s="278">
        <v>273.90724637681159420289855072</v>
      </c>
      <c r="N14" s="94">
        <v>336.90295019775607393655662281</v>
      </c>
      <c r="O14" s="279">
        <v>216.71227384868421052631578947</v>
      </c>
      <c r="P14" s="5"/>
      <c r="Q14" s="273">
        <v>-17.097147960142859596222528650</v>
      </c>
      <c r="R14" s="92">
        <v>1.4222141041683619354477217800</v>
      </c>
      <c r="S14" s="274">
        <v>0.5470458229998140389354995500</v>
      </c>
      <c r="T14" s="273">
        <v>-4.69258127493930101365659800</v>
      </c>
      <c r="U14" s="92">
        <v>70.793464330364537671053052140</v>
      </c>
      <c r="V14" s="274">
        <v>10.822786135088945257987769580</v>
      </c>
      <c r="W14" s="273">
        <v>-100</v>
      </c>
      <c r="X14" s="92">
        <v>-100</v>
      </c>
      <c r="Y14" s="274">
        <v>-9.901015858811764269311416660</v>
      </c>
      <c r="Z14" s="273">
        <v>-15.954709556446039139493143580</v>
      </c>
      <c r="AA14" s="92">
        <v>5.5330973645467741035807761400</v>
      </c>
      <c r="AB14" s="274">
        <v>1.4958510219028295704123072100</v>
      </c>
    </row>
    <row r="15" ht="18" customHeight="1">
      <c r="A15" s="58"/>
      <c r="B15" s="290">
        <v>2019</v>
      </c>
      <c r="C15" s="291" t="s">
        <v>277</v>
      </c>
      <c r="D15" s="441">
        <v>226.27252747252747252747252747</v>
      </c>
      <c r="E15" s="95">
        <v>259.4033692675137504210637522</v>
      </c>
      <c r="F15" s="442">
        <v>223.17282270949342482574662799</v>
      </c>
      <c r="G15" s="441">
        <v>224.46397188049209138840070299</v>
      </c>
      <c r="H15" s="95">
        <v>314.78602886544841537092822532</v>
      </c>
      <c r="I15" s="442">
        <v>234.03958857304532113451190641</v>
      </c>
      <c r="J15" s="441">
        <v>0</v>
      </c>
      <c r="K15" s="95">
        <v>0</v>
      </c>
      <c r="L15" s="442">
        <v>131.18638179857811911884716581</v>
      </c>
      <c r="M15" s="441">
        <v>225.91068917018284106891701828</v>
      </c>
      <c r="N15" s="95">
        <v>268.17886043350740396308748838</v>
      </c>
      <c r="O15" s="442">
        <v>217.72903800573028084975335595</v>
      </c>
      <c r="P15" s="5"/>
      <c r="Q15" s="422">
        <v>-11.830877754059269440304819880</v>
      </c>
      <c r="R15" s="91">
        <v>-4.7972769928909868340372217400</v>
      </c>
      <c r="S15" s="423">
        <v>-0.9313556875224943324456719900</v>
      </c>
      <c r="T15" s="422">
        <v>23.207353650490927134327199750</v>
      </c>
      <c r="U15" s="91">
        <v>9.725625862648588477132676980</v>
      </c>
      <c r="V15" s="423">
        <v>0.2043381037359849844479577500</v>
      </c>
      <c r="W15" s="422">
        <v>-100</v>
      </c>
      <c r="X15" s="91">
        <v>-100</v>
      </c>
      <c r="Y15" s="423">
        <v>-1.6883916382925836689330841400</v>
      </c>
      <c r="Z15" s="422">
        <v>0.8851562482475207325307258700</v>
      </c>
      <c r="AA15" s="91">
        <v>-1.7131470653852444137669427400</v>
      </c>
      <c r="AB15" s="423">
        <v>-1.078758103768213102832350800</v>
      </c>
    </row>
    <row r="16" ht="18" customHeight="1">
      <c r="A16" s="58"/>
      <c r="B16" s="288"/>
      <c r="C16" s="289" t="s">
        <v>278</v>
      </c>
      <c r="D16" s="278">
        <v>253.04470115519839276745354093</v>
      </c>
      <c r="E16" s="94">
        <v>306.43248176231265393421332557</v>
      </c>
      <c r="F16" s="279">
        <v>256.186051216907167860547939</v>
      </c>
      <c r="G16" s="278">
        <v>288.04192546583850931677018634</v>
      </c>
      <c r="H16" s="94">
        <v>323.63929887884403793259093857</v>
      </c>
      <c r="I16" s="279">
        <v>264.5960009709036367784372433</v>
      </c>
      <c r="J16" s="278">
        <v>0</v>
      </c>
      <c r="K16" s="94">
        <v>0</v>
      </c>
      <c r="L16" s="279">
        <v>135.09924927386387407608439088</v>
      </c>
      <c r="M16" s="278">
        <v>261.59810246679316888045540797</v>
      </c>
      <c r="N16" s="94">
        <v>309.04995175636966681742801146</v>
      </c>
      <c r="O16" s="279">
        <v>248.3623577337251920523789531</v>
      </c>
      <c r="P16" s="5"/>
      <c r="Q16" s="273">
        <v>2.5194315055410081671909713100</v>
      </c>
      <c r="R16" s="92">
        <v>-3.4027896765580478628273764800</v>
      </c>
      <c r="S16" s="274">
        <v>0.6960671900333768160709364500</v>
      </c>
      <c r="T16" s="273">
        <v>83.60451726060987913954508108</v>
      </c>
      <c r="U16" s="92">
        <v>13.086776022681502590194205970</v>
      </c>
      <c r="V16" s="274">
        <v>8.153329979080897602970044930</v>
      </c>
      <c r="W16" s="273">
        <v>0</v>
      </c>
      <c r="X16" s="92">
        <v>-100</v>
      </c>
      <c r="Y16" s="274">
        <v>-0.697739916832851408694781300</v>
      </c>
      <c r="Z16" s="273">
        <v>13.964555571092353430850338400</v>
      </c>
      <c r="AA16" s="92">
        <v>-1.0268491936727780703464803100</v>
      </c>
      <c r="AB16" s="274">
        <v>1.9868666583649178514950495500</v>
      </c>
    </row>
    <row r="17" ht="18" customHeight="1">
      <c r="A17" s="58"/>
      <c r="B17" s="290"/>
      <c r="C17" s="291" t="s">
        <v>279</v>
      </c>
      <c r="D17" s="441">
        <v>261.86508831266441187523487411</v>
      </c>
      <c r="E17" s="95">
        <v>313.83126129013423803287807824</v>
      </c>
      <c r="F17" s="442">
        <v>242.92617938320741221259688636</v>
      </c>
      <c r="G17" s="441">
        <v>269.3370165745856353591160221</v>
      </c>
      <c r="H17" s="95">
        <v>314.61086174752813104405481725</v>
      </c>
      <c r="I17" s="442">
        <v>239.51285273292751306751678562</v>
      </c>
      <c r="J17" s="441">
        <v>0</v>
      </c>
      <c r="K17" s="95">
        <v>0</v>
      </c>
      <c r="L17" s="442">
        <v>131.13026551147677604539013861</v>
      </c>
      <c r="M17" s="441">
        <v>262.75984121733377439629507112</v>
      </c>
      <c r="N17" s="95">
        <v>313.88713458170550990165701198</v>
      </c>
      <c r="O17" s="442">
        <v>232.68247789023976363019304865</v>
      </c>
      <c r="P17" s="5"/>
      <c r="Q17" s="422">
        <v>6.6451573854049854072590252100</v>
      </c>
      <c r="R17" s="91">
        <v>-2.6963060187741510855114384600</v>
      </c>
      <c r="S17" s="423">
        <v>-4.430731814074251569229670300</v>
      </c>
      <c r="T17" s="422">
        <v>44.963157520591040812239722600</v>
      </c>
      <c r="U17" s="91">
        <v>0.7531223618528863940664593700</v>
      </c>
      <c r="V17" s="423">
        <v>-0.0697880284121384636321392900</v>
      </c>
      <c r="W17" s="422">
        <v>0</v>
      </c>
      <c r="X17" s="91">
        <v>-100</v>
      </c>
      <c r="Y17" s="423">
        <v>-6.055102232634685939633446800</v>
      </c>
      <c r="Z17" s="422">
        <v>10.300306481156901565608938440</v>
      </c>
      <c r="AA17" s="91">
        <v>-2.3993227496214350095946072300</v>
      </c>
      <c r="AB17" s="423">
        <v>-3.8881517020150496668071115900</v>
      </c>
    </row>
    <row r="18" ht="18" customHeight="1">
      <c r="A18" s="58"/>
      <c r="B18" s="288"/>
      <c r="C18" s="289" t="s">
        <v>280</v>
      </c>
      <c r="D18" s="278">
        <v>224.31051344743276283618581907</v>
      </c>
      <c r="E18" s="94">
        <v>264.89732767761954722184171697</v>
      </c>
      <c r="F18" s="279">
        <v>203.01463678565847478704919804</v>
      </c>
      <c r="G18" s="278">
        <v>185.17669172932330827067669173</v>
      </c>
      <c r="H18" s="94">
        <v>273.50510897231292143318993407</v>
      </c>
      <c r="I18" s="279">
        <v>202.3041874343132754643754254</v>
      </c>
      <c r="J18" s="278">
        <v>0</v>
      </c>
      <c r="K18" s="94">
        <v>0</v>
      </c>
      <c r="L18" s="279">
        <v>128.75077851657627403012886764</v>
      </c>
      <c r="M18" s="278">
        <v>220.48345588235294117647058824</v>
      </c>
      <c r="N18" s="94">
        <v>265.40016796729840208101077669</v>
      </c>
      <c r="O18" s="279">
        <v>197.073448416474106293326084</v>
      </c>
      <c r="P18" s="5"/>
      <c r="Q18" s="273">
        <v>-0.5382309382095413047862341100</v>
      </c>
      <c r="R18" s="92">
        <v>4.9597412087634781691422984900</v>
      </c>
      <c r="S18" s="274">
        <v>4.6512920333028720577829814900</v>
      </c>
      <c r="T18" s="273">
        <v>-0.5495747962817893283154179800</v>
      </c>
      <c r="U18" s="92">
        <v>19.223607260056330745060173420</v>
      </c>
      <c r="V18" s="274">
        <v>-1.5791504883428280672595588100</v>
      </c>
      <c r="W18" s="273">
        <v>0</v>
      </c>
      <c r="X18" s="92">
        <v>0</v>
      </c>
      <c r="Y18" s="274">
        <v>4.6306296987575557439726216800</v>
      </c>
      <c r="Z18" s="273">
        <v>0.3312566264823686483939370200</v>
      </c>
      <c r="AA18" s="92">
        <v>6.2361632717289257582266412800</v>
      </c>
      <c r="AB18" s="274">
        <v>2.9965121908777881770882372100</v>
      </c>
    </row>
    <row r="19" ht="18" customHeight="1">
      <c r="A19" s="58"/>
      <c r="B19" s="290"/>
      <c r="C19" s="291" t="s">
        <v>282</v>
      </c>
      <c r="D19" s="441">
        <v>185.90213815789473684210526316</v>
      </c>
      <c r="E19" s="95">
        <v>210.66918638260378218465386847</v>
      </c>
      <c r="F19" s="442">
        <v>171.17452669213912641176135774</v>
      </c>
      <c r="G19" s="441">
        <v>170.37588652482269503546099291</v>
      </c>
      <c r="H19" s="95">
        <v>243.28568563070838759101952449</v>
      </c>
      <c r="I19" s="442">
        <v>177.84970056174973224653817941</v>
      </c>
      <c r="J19" s="441">
        <v>0</v>
      </c>
      <c r="K19" s="95">
        <v>0</v>
      </c>
      <c r="L19" s="442">
        <v>118.92158565223381410189002617</v>
      </c>
      <c r="M19" s="441">
        <v>185.05130198212203653322969297</v>
      </c>
      <c r="N19" s="95">
        <v>212.27120654891523509960480682</v>
      </c>
      <c r="O19" s="442">
        <v>168.14032200748981767487630867</v>
      </c>
      <c r="P19" s="5"/>
      <c r="Q19" s="422">
        <v>2.3147234748467055312200652700</v>
      </c>
      <c r="R19" s="91">
        <v>-4.4232705634534771292670698800</v>
      </c>
      <c r="S19" s="423">
        <v>-0.6076675296992721507502496200</v>
      </c>
      <c r="T19" s="422">
        <v>2.5692776019921854264896963500</v>
      </c>
      <c r="U19" s="91">
        <v>8.963461703852314895114422010</v>
      </c>
      <c r="V19" s="423">
        <v>-0.5294185291613565974772001600</v>
      </c>
      <c r="W19" s="422">
        <v>0</v>
      </c>
      <c r="X19" s="91">
        <v>0</v>
      </c>
      <c r="Y19" s="423">
        <v>-0.0902183264240931521639816800</v>
      </c>
      <c r="Z19" s="422">
        <v>2.3517360043563829983197933600</v>
      </c>
      <c r="AA19" s="91">
        <v>-3.7927786464950174425041626200</v>
      </c>
      <c r="AB19" s="423">
        <v>-0.7213868465485517569904150900</v>
      </c>
    </row>
    <row r="20" ht="18" customHeight="1">
      <c r="A20" s="58"/>
      <c r="B20" s="288"/>
      <c r="C20" s="289" t="s">
        <v>283</v>
      </c>
      <c r="D20" s="278">
        <v>160.0797266514806378132118451</v>
      </c>
      <c r="E20" s="94">
        <v>182.0441857083061323834152133</v>
      </c>
      <c r="F20" s="279">
        <v>144.34283279808122154828277747</v>
      </c>
      <c r="G20" s="278">
        <v>124.8047619047619047619047619</v>
      </c>
      <c r="H20" s="94">
        <v>154.10999301595199332436368001</v>
      </c>
      <c r="I20" s="279">
        <v>153.25312687159120417704976719</v>
      </c>
      <c r="J20" s="278">
        <v>0</v>
      </c>
      <c r="K20" s="94">
        <v>0</v>
      </c>
      <c r="L20" s="279">
        <v>118.42432311375859721668495969</v>
      </c>
      <c r="M20" s="278">
        <v>153.27113970588235294117647059</v>
      </c>
      <c r="N20" s="94">
        <v>179.31793493635077793493635078</v>
      </c>
      <c r="O20" s="279">
        <v>143.84249643241983865800739727</v>
      </c>
      <c r="P20" s="5"/>
      <c r="Q20" s="273">
        <v>8.797043167118629676308589030</v>
      </c>
      <c r="R20" s="92">
        <v>-1.2228563131538541241007144600</v>
      </c>
      <c r="S20" s="274">
        <v>-4.0330388589124510596428280200</v>
      </c>
      <c r="T20" s="273">
        <v>13.628390005736163173832423990</v>
      </c>
      <c r="U20" s="92">
        <v>-11.601297708904684144108108670</v>
      </c>
      <c r="V20" s="274">
        <v>1.0691516760231263946358527900</v>
      </c>
      <c r="W20" s="273">
        <v>0</v>
      </c>
      <c r="X20" s="92">
        <v>0</v>
      </c>
      <c r="Y20" s="274">
        <v>4.1663681393583821613653165300</v>
      </c>
      <c r="Z20" s="273">
        <v>8.527861777005123048235693380</v>
      </c>
      <c r="AA20" s="92">
        <v>-2.2494530857189930163064436200</v>
      </c>
      <c r="AB20" s="274">
        <v>-2.8027178589765886630038992900</v>
      </c>
    </row>
    <row r="21" ht="18" customHeight="1">
      <c r="A21" s="58"/>
      <c r="B21" s="290"/>
      <c r="C21" s="291" t="s">
        <v>268</v>
      </c>
      <c r="D21" s="443">
        <v>157.34417455743104158089748868</v>
      </c>
      <c r="E21" s="154">
        <v>180.77668963926104780674814401</v>
      </c>
      <c r="F21" s="444">
        <v>146.96084406335817138497744959</v>
      </c>
      <c r="G21" s="443">
        <v>161.40845070422535211267605634</v>
      </c>
      <c r="H21" s="154">
        <v>197.27688148674951087097906552</v>
      </c>
      <c r="I21" s="444">
        <v>133.69709682641362088503649496</v>
      </c>
      <c r="J21" s="443">
        <v>0</v>
      </c>
      <c r="K21" s="154">
        <v>0</v>
      </c>
      <c r="L21" s="444">
        <v>118.68785532399791142620486004</v>
      </c>
      <c r="M21" s="443">
        <v>157.459600000</v>
      </c>
      <c r="N21" s="154">
        <v>181.28907715582450832072617247</v>
      </c>
      <c r="O21" s="444">
        <v>142.16236465955089459076997334</v>
      </c>
      <c r="P21" s="5"/>
      <c r="Q21" s="422">
        <v>10.456256988378228242093573730</v>
      </c>
      <c r="R21" s="91">
        <v>-2.8571281128485904928674500600</v>
      </c>
      <c r="S21" s="423">
        <v>-1.0577746153942616792995049600</v>
      </c>
      <c r="T21" s="422">
        <v>-8.531493035615211656949297720</v>
      </c>
      <c r="U21" s="91">
        <v>8.163356668346483918931811160</v>
      </c>
      <c r="V21" s="423">
        <v>-0.2851239365917755132840439300</v>
      </c>
      <c r="W21" s="422">
        <v>0</v>
      </c>
      <c r="X21" s="91">
        <v>0</v>
      </c>
      <c r="Y21" s="423">
        <v>6.3711359424260724390067870400</v>
      </c>
      <c r="Z21" s="422">
        <v>9.931641515438440715523304010</v>
      </c>
      <c r="AA21" s="91">
        <v>-2.5283006124155466641185582600</v>
      </c>
      <c r="AB21" s="423">
        <v>-1.1054739335425480392451417600</v>
      </c>
    </row>
    <row r="22" ht="18" customHeight="1">
      <c r="A22" s="58"/>
      <c r="B22" s="288"/>
      <c r="C22" s="289" t="s">
        <v>270</v>
      </c>
      <c r="D22" s="278">
        <v>135.78702043743277160272499104</v>
      </c>
      <c r="E22" s="94">
        <v>165.56539069216142600536174004</v>
      </c>
      <c r="F22" s="279">
        <v>136.91632671787851745945708115</v>
      </c>
      <c r="G22" s="278">
        <v>139.625</v>
      </c>
      <c r="H22" s="94">
        <v>163.49249506705568505514010807</v>
      </c>
      <c r="I22" s="279">
        <v>136.83403599793795236021304526</v>
      </c>
      <c r="J22" s="278">
        <v>0</v>
      </c>
      <c r="K22" s="94">
        <v>0</v>
      </c>
      <c r="L22" s="279">
        <v>121.84254453418783633399594076</v>
      </c>
      <c r="M22" s="278">
        <v>135.79799785484447622452627816</v>
      </c>
      <c r="N22" s="94">
        <v>165.52239394884591391141609484</v>
      </c>
      <c r="O22" s="279">
        <v>135.58858283297714757397921684</v>
      </c>
      <c r="P22" s="5"/>
      <c r="Q22" s="273">
        <v>-6.3104166448444066526427367700</v>
      </c>
      <c r="R22" s="92">
        <v>-6.3339138555413310166153048700</v>
      </c>
      <c r="S22" s="274">
        <v>-1.31276368033410734129988400</v>
      </c>
      <c r="T22" s="273">
        <v>16.84100418410041841004184100</v>
      </c>
      <c r="U22" s="92">
        <v>-5.5758980110489058370934158600</v>
      </c>
      <c r="V22" s="274">
        <v>0.0470045593409912709379289200</v>
      </c>
      <c r="W22" s="273">
        <v>0</v>
      </c>
      <c r="X22" s="92">
        <v>0</v>
      </c>
      <c r="Y22" s="274">
        <v>8.505043744635766409873734980</v>
      </c>
      <c r="Z22" s="273">
        <v>-6.2301543771215364156719831700</v>
      </c>
      <c r="AA22" s="92">
        <v>-6.3214111033684063362291529600</v>
      </c>
      <c r="AB22" s="274">
        <v>-0.7999784310184114738380906100</v>
      </c>
    </row>
    <row r="23" ht="18" customHeight="1">
      <c r="A23" s="58"/>
      <c r="B23" s="290"/>
      <c r="C23" s="291" t="s">
        <v>272</v>
      </c>
      <c r="D23" s="441">
        <v>124.08808042125418860698898995</v>
      </c>
      <c r="E23" s="95">
        <v>144.98554276827834675067564771</v>
      </c>
      <c r="F23" s="442">
        <v>133.43818738562653722372296853</v>
      </c>
      <c r="G23" s="441">
        <v>97.36</v>
      </c>
      <c r="H23" s="95">
        <v>192.72515005096481110967253414</v>
      </c>
      <c r="I23" s="442">
        <v>141.56120641983493672837625089</v>
      </c>
      <c r="J23" s="441">
        <v>0</v>
      </c>
      <c r="K23" s="95">
        <v>0</v>
      </c>
      <c r="L23" s="442">
        <v>117.90158057791238557500799095</v>
      </c>
      <c r="M23" s="441">
        <v>123.77199621570482497634815516</v>
      </c>
      <c r="N23" s="95">
        <v>147.63800964533306540741484978</v>
      </c>
      <c r="O23" s="442">
        <v>133.40456223190237089748279187</v>
      </c>
      <c r="P23" s="5"/>
      <c r="Q23" s="422">
        <v>-9.679637463009204308751352830</v>
      </c>
      <c r="R23" s="91">
        <v>-12.579424764340992402735108760</v>
      </c>
      <c r="S23" s="423">
        <v>0.2150221587419217518812219500</v>
      </c>
      <c r="T23" s="422">
        <v>-36.787269255251432208784213870</v>
      </c>
      <c r="U23" s="91">
        <v>14.319545482650614330008769130</v>
      </c>
      <c r="V23" s="423">
        <v>-4.0471827406438351425503046700</v>
      </c>
      <c r="W23" s="422">
        <v>0</v>
      </c>
      <c r="X23" s="91">
        <v>0</v>
      </c>
      <c r="Y23" s="423">
        <v>6.2341843184214386089228339900</v>
      </c>
      <c r="Z23" s="422">
        <v>-11.033059542831884678744901230</v>
      </c>
      <c r="AA23" s="91">
        <v>-11.064651378170750439360516990</v>
      </c>
      <c r="AB23" s="423">
        <v>-0.2749381390478290009939249500</v>
      </c>
    </row>
    <row r="24" ht="18" customHeight="1">
      <c r="A24" s="59"/>
      <c r="B24" s="288"/>
      <c r="C24" s="289" t="s">
        <v>273</v>
      </c>
      <c r="D24" s="278">
        <v>145.01742574257425742574257426</v>
      </c>
      <c r="E24" s="94">
        <v>165.03916458015350789491546053</v>
      </c>
      <c r="F24" s="279">
        <v>153.44158404767690321228411451</v>
      </c>
      <c r="G24" s="278">
        <v>128</v>
      </c>
      <c r="H24" s="94">
        <v>224.05570268918903362240592811</v>
      </c>
      <c r="I24" s="279">
        <v>175.85420543358176033790642148</v>
      </c>
      <c r="J24" s="278">
        <v>0</v>
      </c>
      <c r="K24" s="94">
        <v>0</v>
      </c>
      <c r="L24" s="279">
        <v>121.22864976475447201578146001</v>
      </c>
      <c r="M24" s="278">
        <v>143.73379714390333211277920176</v>
      </c>
      <c r="N24" s="94">
        <v>168.80860210071053444547420449</v>
      </c>
      <c r="O24" s="279">
        <v>155.12236690137129255609166965</v>
      </c>
      <c r="P24" s="93"/>
      <c r="Q24" s="273">
        <v>-7.0960462272822688066421054700</v>
      </c>
      <c r="R24" s="92">
        <v>-9.436863914992878404587437230</v>
      </c>
      <c r="S24" s="274">
        <v>-4.8573248426028319195960738400</v>
      </c>
      <c r="T24" s="273">
        <v>-17.350960874833208079630680510</v>
      </c>
      <c r="U24" s="92">
        <v>13.424469531550895978061634410</v>
      </c>
      <c r="V24" s="274">
        <v>-2.6943051777487288011229744900</v>
      </c>
      <c r="W24" s="273">
        <v>0</v>
      </c>
      <c r="X24" s="92">
        <v>0</v>
      </c>
      <c r="Y24" s="274">
        <v>6.42273394283761068534024800</v>
      </c>
      <c r="Z24" s="273">
        <v>-7.7556985622953634753938267300</v>
      </c>
      <c r="AA24" s="92">
        <v>-8.256048166570023341471412300</v>
      </c>
      <c r="AB24" s="274">
        <v>-4.3352669911607340573368401900</v>
      </c>
    </row>
    <row r="25" ht="18" customHeight="1">
      <c r="A25" s="60"/>
      <c r="B25" s="290"/>
      <c r="C25" s="291" t="s">
        <v>274</v>
      </c>
      <c r="D25" s="441">
        <v>170.94889705882352941176470588</v>
      </c>
      <c r="E25" s="95">
        <v>196.36167596003565644418334104</v>
      </c>
      <c r="F25" s="442">
        <v>168.57333560976995741714154118</v>
      </c>
      <c r="G25" s="441">
        <v>155.9837398373983739837398374</v>
      </c>
      <c r="H25" s="95">
        <v>220.40064281445293154629943784</v>
      </c>
      <c r="I25" s="442">
        <v>185.93737766651920569873346985</v>
      </c>
      <c r="J25" s="441">
        <v>0</v>
      </c>
      <c r="K25" s="95">
        <v>0</v>
      </c>
      <c r="L25" s="442">
        <v>124.99045395909066863320897175</v>
      </c>
      <c r="M25" s="441">
        <v>169.70768712070128118678354686</v>
      </c>
      <c r="N25" s="95">
        <v>198.9182752902155887230514096</v>
      </c>
      <c r="O25" s="442">
        <v>168.87866367478773471769916693</v>
      </c>
      <c r="P25" s="93"/>
      <c r="Q25" s="422">
        <v>0.0977572489314367795956977200</v>
      </c>
      <c r="R25" s="91">
        <v>-1.6854385089909708989481059200</v>
      </c>
      <c r="S25" s="423">
        <v>-0.7496574146967043736841740800</v>
      </c>
      <c r="T25" s="422">
        <v>-20.826018552748093571876853770</v>
      </c>
      <c r="U25" s="91">
        <v>-4.8273653091849298038944115300</v>
      </c>
      <c r="V25" s="423">
        <v>-1.4046911267303045457646256400</v>
      </c>
      <c r="W25" s="422">
        <v>0</v>
      </c>
      <c r="X25" s="91">
        <v>0</v>
      </c>
      <c r="Y25" s="423">
        <v>4.6038270767662937124539371800</v>
      </c>
      <c r="Z25" s="422">
        <v>-2.4383257253700759834972395700</v>
      </c>
      <c r="AA25" s="91">
        <v>-2.349137881193867842082826200</v>
      </c>
      <c r="AB25" s="423">
        <v>-0.9732815821201930987589393300</v>
      </c>
    </row>
    <row r="26" ht="18" customHeight="1">
      <c r="A26" s="60"/>
      <c r="B26" s="292"/>
      <c r="C26" s="293" t="s">
        <v>276</v>
      </c>
      <c r="D26" s="445">
        <v>252.73281296907835484839387571</v>
      </c>
      <c r="E26" s="446">
        <v>315.67613844350300354729628683</v>
      </c>
      <c r="F26" s="447">
        <v>220.89005379075052287659707906</v>
      </c>
      <c r="G26" s="445">
        <v>205.04545454545454545454545455</v>
      </c>
      <c r="H26" s="446">
        <v>250.42896866761165443359548142</v>
      </c>
      <c r="I26" s="447">
        <v>216.34968827484508449301762612</v>
      </c>
      <c r="J26" s="445">
        <v>0</v>
      </c>
      <c r="K26" s="446">
        <v>0</v>
      </c>
      <c r="L26" s="447">
        <v>129.03020182669974517132918604</v>
      </c>
      <c r="M26" s="445">
        <v>250.6255380200860832137733142</v>
      </c>
      <c r="N26" s="446">
        <v>312.40603868555403753505428918</v>
      </c>
      <c r="O26" s="447">
        <v>212.97337969501954278611820176</v>
      </c>
      <c r="P26" s="184"/>
      <c r="Q26" s="275">
        <v>-8.388269169150252616772649040</v>
      </c>
      <c r="R26" s="276">
        <v>-5.0543261672980239319113336700</v>
      </c>
      <c r="S26" s="277">
        <v>-1.3893704149694409374510272600</v>
      </c>
      <c r="T26" s="275">
        <v>-20.197000964351892993144215040</v>
      </c>
      <c r="U26" s="276">
        <v>-37.787744715527636297490652460</v>
      </c>
      <c r="V26" s="277">
        <v>-3.215472567245967073136278500</v>
      </c>
      <c r="W26" s="275">
        <v>0</v>
      </c>
      <c r="X26" s="276">
        <v>0</v>
      </c>
      <c r="Y26" s="277">
        <v>0.2829547456241498382659285700</v>
      </c>
      <c r="Z26" s="275">
        <v>-8.499851195866898020326574740</v>
      </c>
      <c r="AA26" s="276">
        <v>-7.2712071823125272574692969300</v>
      </c>
      <c r="AB26" s="277">
        <v>-1.725280293203553960442701600</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 customHeight="1">
      <c r="A28" s="112"/>
      <c r="B28" s="1056" t="s">
        <v>61</v>
      </c>
      <c r="C28" s="1056"/>
      <c r="D28" s="1056"/>
      <c r="E28" s="1056"/>
      <c r="F28" s="1056"/>
      <c r="G28" s="1056"/>
      <c r="H28" s="1056"/>
      <c r="I28" s="1056"/>
      <c r="J28" s="1056"/>
      <c r="K28" s="1056"/>
      <c r="L28" s="1056"/>
      <c r="M28" s="1056"/>
      <c r="N28" s="1056"/>
      <c r="O28" s="1056"/>
      <c r="P28" s="413"/>
      <c r="Q28" s="1057"/>
      <c r="R28" s="1057"/>
      <c r="S28" s="1057"/>
      <c r="T28" s="1057"/>
      <c r="U28" s="1057"/>
      <c r="V28" s="1057"/>
      <c r="W28" s="1057"/>
      <c r="X28" s="1057"/>
      <c r="Y28" s="1057"/>
      <c r="Z28" s="1057"/>
      <c r="AA28" s="1057"/>
      <c r="AB28" s="1057"/>
      <c r="AC28" s="9"/>
    </row>
    <row r="29" ht="18" customHeight="1">
      <c r="A29" s="58"/>
      <c r="B29" s="286">
        <v>2017</v>
      </c>
      <c r="C29" s="287"/>
      <c r="D29" s="456">
        <v>226.97885471469040874140024282</v>
      </c>
      <c r="E29" s="457">
        <v>227.94996973016782865272168891</v>
      </c>
      <c r="F29" s="458">
        <v>178.51356534013145354144884641</v>
      </c>
      <c r="G29" s="456">
        <v>282.1372549019607843137254902</v>
      </c>
      <c r="H29" s="457">
        <v>241.7259943642682420748657844</v>
      </c>
      <c r="I29" s="458">
        <v>194.80292723974326392363605141</v>
      </c>
      <c r="J29" s="456">
        <v>565.125</v>
      </c>
      <c r="K29" s="457">
        <v>385.39020713835874206237754829</v>
      </c>
      <c r="L29" s="458">
        <v>133.50060847198022596325796589</v>
      </c>
      <c r="M29" s="456">
        <v>230.95311843226356148821357569</v>
      </c>
      <c r="N29" s="457">
        <v>229.09795862667637733295079193</v>
      </c>
      <c r="O29" s="458">
        <v>178.87254034159176286292223692</v>
      </c>
      <c r="P29" s="5"/>
      <c r="Q29" s="429">
        <v>-3.6831257868206142023097895600</v>
      </c>
      <c r="R29" s="430">
        <v>-4.1693013155741116984692984200</v>
      </c>
      <c r="S29" s="431">
        <v>-1.5032912712690266227330518900</v>
      </c>
      <c r="T29" s="429">
        <v>13.741470612804116623713955670</v>
      </c>
      <c r="U29" s="430">
        <v>-5.0761654611873540433269152400</v>
      </c>
      <c r="V29" s="431">
        <v>-1.2016442489822580621515588700</v>
      </c>
      <c r="W29" s="429">
        <v>0</v>
      </c>
      <c r="X29" s="430">
        <v>151.03380466808445806174208811</v>
      </c>
      <c r="Y29" s="431">
        <v>-0.1703698844144730664251812400</v>
      </c>
      <c r="Z29" s="429">
        <v>-2.3066590508155678507869120300</v>
      </c>
      <c r="AA29" s="430">
        <v>-3.0120905300640281867565344900</v>
      </c>
      <c r="AB29" s="431">
        <v>-1.396239592372694276661905200</v>
      </c>
    </row>
    <row r="30" ht="18" customHeight="1">
      <c r="A30" s="58"/>
      <c r="B30" s="288">
        <v>2018</v>
      </c>
      <c r="C30" s="289"/>
      <c r="D30" s="278">
        <v>181.23607263773468759618344106</v>
      </c>
      <c r="E30" s="94">
        <v>234.9113182649103990203818396</v>
      </c>
      <c r="F30" s="279">
        <v>185.43657238057626168479148082</v>
      </c>
      <c r="G30" s="278">
        <v>173.47232704402515723270440252</v>
      </c>
      <c r="H30" s="94">
        <v>249.55373596225291698621323717</v>
      </c>
      <c r="I30" s="279">
        <v>198.13545898701218322349925181</v>
      </c>
      <c r="J30" s="278">
        <v>152.16666666666666666666666667</v>
      </c>
      <c r="K30" s="94">
        <v>211.76638491364678687356688462</v>
      </c>
      <c r="L30" s="279">
        <v>122.5700521251882764714766336</v>
      </c>
      <c r="M30" s="278">
        <v>180.11384928716904276985743381</v>
      </c>
      <c r="N30" s="94">
        <v>236.13477150718261742925245609</v>
      </c>
      <c r="O30" s="279">
        <v>183.43499411012894283133064502</v>
      </c>
      <c r="P30" s="5"/>
      <c r="Q30" s="273">
        <v>-20.152882582147939757282075070</v>
      </c>
      <c r="R30" s="92">
        <v>3.0538931604083810991579013900</v>
      </c>
      <c r="S30" s="274">
        <v>3.8781405924272657800200336800</v>
      </c>
      <c r="T30" s="273">
        <v>-38.514916399713093204059180430</v>
      </c>
      <c r="U30" s="92">
        <v>3.2382705130953702230576870700</v>
      </c>
      <c r="V30" s="274">
        <v>1.7107195433298517275896437500</v>
      </c>
      <c r="W30" s="273">
        <v>-73.073803730738037307380373070</v>
      </c>
      <c r="X30" s="92">
        <v>-45.051435923585716635477300450</v>
      </c>
      <c r="Y30" s="274">
        <v>-8.187645338774698704564964350</v>
      </c>
      <c r="Z30" s="273">
        <v>-22.012809132085917965566863110</v>
      </c>
      <c r="AA30" s="92">
        <v>3.0715301536025415822414434700</v>
      </c>
      <c r="AB30" s="274">
        <v>2.5506730993053996793586976600</v>
      </c>
    </row>
    <row r="31" ht="18" customHeight="1">
      <c r="A31" s="58"/>
      <c r="B31" s="427">
        <v>2019</v>
      </c>
      <c r="C31" s="428"/>
      <c r="D31" s="459">
        <v>193.27037213092489474399022138</v>
      </c>
      <c r="E31" s="460">
        <v>228.43853362001408894367471518</v>
      </c>
      <c r="F31" s="461">
        <v>183.99798535566501244422034556</v>
      </c>
      <c r="G31" s="459">
        <v>208.14428020565552699228791774</v>
      </c>
      <c r="H31" s="460">
        <v>260.1628540433489507553285077</v>
      </c>
      <c r="I31" s="461">
        <v>195.48183692042098483417896753</v>
      </c>
      <c r="J31" s="459">
        <v>0</v>
      </c>
      <c r="K31" s="460">
        <v>0</v>
      </c>
      <c r="L31" s="461">
        <v>124.89438322988806319483715376</v>
      </c>
      <c r="M31" s="459">
        <v>194.69180690332882938213978627</v>
      </c>
      <c r="N31" s="460">
        <v>230.8933336537968517663949136</v>
      </c>
      <c r="O31" s="461">
        <v>181.18490064507763622807870595</v>
      </c>
      <c r="P31" s="93"/>
      <c r="Q31" s="432">
        <v>6.6401237447056537003892814400</v>
      </c>
      <c r="R31" s="433">
        <v>-2.7554162535484671218606095400</v>
      </c>
      <c r="S31" s="434">
        <v>-0.7757838739376609994633257600</v>
      </c>
      <c r="T31" s="432">
        <v>19.987022571520039416048012730</v>
      </c>
      <c r="U31" s="433">
        <v>4.2512359272797067336621515800</v>
      </c>
      <c r="V31" s="434">
        <v>-1.3392969033196343806470232900</v>
      </c>
      <c r="W31" s="432">
        <v>-100</v>
      </c>
      <c r="X31" s="433">
        <v>-100</v>
      </c>
      <c r="Y31" s="434">
        <v>1.896328723370212389515666800</v>
      </c>
      <c r="Z31" s="432">
        <v>8.093746079968039254002769300</v>
      </c>
      <c r="AA31" s="433">
        <v>-2.2196806594518564975247652500</v>
      </c>
      <c r="AB31" s="434">
        <v>-1.2266435180303803234709068200</v>
      </c>
    </row>
    <row r="32" ht="21"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 customHeight="1">
      <c r="A33" s="112"/>
      <c r="B33" s="1058" t="s">
        <v>44</v>
      </c>
      <c r="C33" s="1058"/>
      <c r="D33" s="1058"/>
      <c r="E33" s="1058"/>
      <c r="F33" s="1058"/>
      <c r="G33" s="1058"/>
      <c r="H33" s="1058"/>
      <c r="I33" s="1058"/>
      <c r="J33" s="1058"/>
      <c r="K33" s="1058"/>
      <c r="L33" s="1058"/>
      <c r="M33" s="1058"/>
      <c r="N33" s="1058"/>
      <c r="O33" s="1058"/>
      <c r="P33" s="413"/>
      <c r="Q33" s="1057"/>
      <c r="R33" s="1057"/>
      <c r="S33" s="1057"/>
      <c r="T33" s="1057"/>
      <c r="U33" s="1057"/>
      <c r="V33" s="1057"/>
      <c r="W33" s="1057"/>
      <c r="X33" s="1057"/>
      <c r="Y33" s="1057"/>
      <c r="Z33" s="1057"/>
      <c r="AA33" s="1057"/>
      <c r="AB33" s="1057"/>
      <c r="AC33" s="9"/>
    </row>
    <row r="34" ht="18" customHeight="1">
      <c r="A34" s="58"/>
      <c r="B34" s="286">
        <v>2017</v>
      </c>
      <c r="C34" s="287"/>
      <c r="D34" s="456">
        <v>249.31902490726020137784843667</v>
      </c>
      <c r="E34" s="457">
        <v>243.66441554700321566356815667</v>
      </c>
      <c r="F34" s="458">
        <v>189.84258196911985852634099127</v>
      </c>
      <c r="G34" s="456">
        <v>266.35761589403973509933774834</v>
      </c>
      <c r="H34" s="457">
        <v>237.36156177544148597726553329</v>
      </c>
      <c r="I34" s="458">
        <v>178.45153399408938409972605497</v>
      </c>
      <c r="J34" s="456">
        <v>565.125</v>
      </c>
      <c r="K34" s="457">
        <v>565.12490396879944284159154063</v>
      </c>
      <c r="L34" s="458">
        <v>133.35403083390327730602334518</v>
      </c>
      <c r="M34" s="456">
        <v>253.03115871470301850048685492</v>
      </c>
      <c r="N34" s="457">
        <v>243.07471990570207750110505379</v>
      </c>
      <c r="O34" s="458">
        <v>183.62138019919930099682667502</v>
      </c>
      <c r="P34" s="5"/>
      <c r="Q34" s="429">
        <v>11.180490256159199170053622280</v>
      </c>
      <c r="R34" s="430">
        <v>8.554691080719869257299668200</v>
      </c>
      <c r="S34" s="431">
        <v>8.847361759425570506455584740</v>
      </c>
      <c r="T34" s="429">
        <v>24.996685462824863847366489730</v>
      </c>
      <c r="U34" s="430">
        <v>-7.6741644831396451947028839500</v>
      </c>
      <c r="V34" s="431">
        <v>-3.9189323257666232138597490300</v>
      </c>
      <c r="W34" s="429">
        <v>0</v>
      </c>
      <c r="X34" s="430">
        <v>308.00062926918663748283204033</v>
      </c>
      <c r="Y34" s="431">
        <v>0.7209499098903705641283169500</v>
      </c>
      <c r="Z34" s="429">
        <v>13.273801291269360737075937310</v>
      </c>
      <c r="AA34" s="430">
        <v>8.393868343007695044214150780</v>
      </c>
      <c r="AB34" s="431">
        <v>5.7002317933583947602491604300</v>
      </c>
    </row>
    <row r="35" ht="18" customHeight="1">
      <c r="A35" s="58"/>
      <c r="B35" s="288">
        <v>2018</v>
      </c>
      <c r="C35" s="289"/>
      <c r="D35" s="278">
        <v>206.40073831009023789991796555</v>
      </c>
      <c r="E35" s="94">
        <v>241.75111083800957285944148922</v>
      </c>
      <c r="F35" s="279">
        <v>187.28458108461412900366930453</v>
      </c>
      <c r="G35" s="278">
        <v>191.31220657276995305164319249</v>
      </c>
      <c r="H35" s="94">
        <v>255.99809654253836978200007461</v>
      </c>
      <c r="I35" s="279">
        <v>194.4558375354504924841801759</v>
      </c>
      <c r="J35" s="278">
        <v>0</v>
      </c>
      <c r="K35" s="94">
        <v>0</v>
      </c>
      <c r="L35" s="279">
        <v>121.32530945736628011968891121</v>
      </c>
      <c r="M35" s="278">
        <v>204.15642458100558659217877095</v>
      </c>
      <c r="N35" s="94">
        <v>243.18367368450251033258439432</v>
      </c>
      <c r="O35" s="279">
        <v>184.01929874197546114947658688</v>
      </c>
      <c r="P35" s="5"/>
      <c r="Q35" s="273">
        <v>-17.214204416664304694898621360</v>
      </c>
      <c r="R35" s="92">
        <v>-0.7852212251421519439045828600</v>
      </c>
      <c r="S35" s="274">
        <v>-1.347432624426599203837660100</v>
      </c>
      <c r="T35" s="273">
        <v>-28.174681271784527819994723850</v>
      </c>
      <c r="U35" s="92">
        <v>7.8515386517081406503935051700</v>
      </c>
      <c r="V35" s="274">
        <v>8.968431474447957349129884700</v>
      </c>
      <c r="W35" s="273">
        <v>-100</v>
      </c>
      <c r="X35" s="92">
        <v>-100</v>
      </c>
      <c r="Y35" s="274">
        <v>-9.020140824628807417470809950</v>
      </c>
      <c r="Z35" s="273">
        <v>-19.315697869764938667618091930</v>
      </c>
      <c r="AA35" s="92">
        <v>0.0448231633642116890354035800</v>
      </c>
      <c r="AB35" s="274">
        <v>0.2167059970600827209162807300</v>
      </c>
    </row>
    <row r="36" ht="18" customHeight="1">
      <c r="A36" s="58"/>
      <c r="B36" s="427">
        <v>2019</v>
      </c>
      <c r="C36" s="428"/>
      <c r="D36" s="459">
        <v>195.07964085820895522388059701</v>
      </c>
      <c r="E36" s="460">
        <v>228.07761735091841675343307025</v>
      </c>
      <c r="F36" s="461">
        <v>183.97616480843886544378915543</v>
      </c>
      <c r="G36" s="459">
        <v>158.93894389438943894389438944</v>
      </c>
      <c r="H36" s="460">
        <v>228.3874643003010096621331857</v>
      </c>
      <c r="I36" s="461">
        <v>189.38403311612358947575421914</v>
      </c>
      <c r="J36" s="459">
        <v>0</v>
      </c>
      <c r="K36" s="460">
        <v>0</v>
      </c>
      <c r="L36" s="461">
        <v>125.19409484346883904055967134</v>
      </c>
      <c r="M36" s="459">
        <v>192.69440209104770202570246134</v>
      </c>
      <c r="N36" s="460">
        <v>228.10043512425105588841960513</v>
      </c>
      <c r="O36" s="461">
        <v>180.16282291743912430885765497</v>
      </c>
      <c r="P36" s="93"/>
      <c r="Q36" s="432">
        <v>-5.4850082148799330619089843100</v>
      </c>
      <c r="R36" s="433">
        <v>-5.6560209546475956462518818900</v>
      </c>
      <c r="S36" s="434">
        <v>-1.7665182349851531780165445300</v>
      </c>
      <c r="T36" s="432">
        <v>-16.921692169216921692169216920</v>
      </c>
      <c r="U36" s="433">
        <v>-10.785483413799286317165511910</v>
      </c>
      <c r="V36" s="434">
        <v>-2.6082037359265606716739500300</v>
      </c>
      <c r="W36" s="432">
        <v>0</v>
      </c>
      <c r="X36" s="433">
        <v>0</v>
      </c>
      <c r="Y36" s="434">
        <v>3.1887702602250936777884696300</v>
      </c>
      <c r="Z36" s="432">
        <v>-5.6143334766376459539165373800</v>
      </c>
      <c r="AA36" s="433">
        <v>-6.2024059147243122102445497600</v>
      </c>
      <c r="AB36" s="434">
        <v>-2.0956909687737337802430304400</v>
      </c>
    </row>
    <row r="37" ht="21"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58" t="s">
        <v>45</v>
      </c>
      <c r="C38" s="1058"/>
      <c r="D38" s="1058"/>
      <c r="E38" s="1058"/>
      <c r="F38" s="1058"/>
      <c r="G38" s="1058"/>
      <c r="H38" s="1058"/>
      <c r="I38" s="1058"/>
      <c r="J38" s="1058"/>
      <c r="K38" s="1058"/>
      <c r="L38" s="1058"/>
      <c r="M38" s="1058"/>
      <c r="N38" s="1058"/>
      <c r="O38" s="1058"/>
      <c r="P38" s="413"/>
      <c r="Q38" s="1057"/>
      <c r="R38" s="1057"/>
      <c r="S38" s="1057"/>
      <c r="T38" s="1057"/>
      <c r="U38" s="1057"/>
      <c r="V38" s="1057"/>
      <c r="W38" s="1057"/>
      <c r="X38" s="1057"/>
      <c r="Y38" s="1057"/>
      <c r="Z38" s="1057"/>
      <c r="AA38" s="1057"/>
      <c r="AB38" s="1057"/>
      <c r="AC38" s="9"/>
    </row>
    <row r="39" ht="18" customHeight="1">
      <c r="A39" s="58"/>
      <c r="B39" s="286">
        <v>2017</v>
      </c>
      <c r="C39" s="287"/>
      <c r="D39" s="456">
        <v>226.97885471469040874140024282</v>
      </c>
      <c r="E39" s="457">
        <v>227.94996973016782865272168891</v>
      </c>
      <c r="F39" s="458">
        <v>178.51356534013145354144884641</v>
      </c>
      <c r="G39" s="456">
        <v>282.1372549019607843137254902</v>
      </c>
      <c r="H39" s="457">
        <v>241.7259943642682420748657844</v>
      </c>
      <c r="I39" s="458">
        <v>194.80292723974326392363605141</v>
      </c>
      <c r="J39" s="456">
        <v>565.125</v>
      </c>
      <c r="K39" s="457">
        <v>385.39020713835874206237754829</v>
      </c>
      <c r="L39" s="458">
        <v>133.50060847198022596325796589</v>
      </c>
      <c r="M39" s="456">
        <v>230.95311843226356148821357569</v>
      </c>
      <c r="N39" s="457">
        <v>229.09795862667637733295079193</v>
      </c>
      <c r="O39" s="458">
        <v>178.87254034159176286292223692</v>
      </c>
      <c r="P39" s="5"/>
      <c r="Q39" s="429">
        <v>-3.6831257868206142023097895600</v>
      </c>
      <c r="R39" s="430">
        <v>-4.1693013155741116984692984200</v>
      </c>
      <c r="S39" s="431">
        <v>-1.5032912712690266227330518900</v>
      </c>
      <c r="T39" s="429">
        <v>13.741470612804116623713955670</v>
      </c>
      <c r="U39" s="430">
        <v>-5.0761654611873540433269152400</v>
      </c>
      <c r="V39" s="431">
        <v>-1.2016442489822580621515588700</v>
      </c>
      <c r="W39" s="429">
        <v>0</v>
      </c>
      <c r="X39" s="430">
        <v>151.03380466808445806174208811</v>
      </c>
      <c r="Y39" s="431">
        <v>-0.1703698844144730664251812400</v>
      </c>
      <c r="Z39" s="429">
        <v>-2.3066590508155678507869120300</v>
      </c>
      <c r="AA39" s="430">
        <v>-3.0120905300640281867565344900</v>
      </c>
      <c r="AB39" s="431">
        <v>-1.396239592372694276661905200</v>
      </c>
    </row>
    <row r="40" ht="18" customHeight="1">
      <c r="A40" s="58"/>
      <c r="B40" s="288">
        <v>2018</v>
      </c>
      <c r="C40" s="289"/>
      <c r="D40" s="278">
        <v>181.23607263773468759618344106</v>
      </c>
      <c r="E40" s="94">
        <v>234.9113182649103990203818396</v>
      </c>
      <c r="F40" s="279">
        <v>185.43657238057626168479148082</v>
      </c>
      <c r="G40" s="278">
        <v>173.47232704402515723270440252</v>
      </c>
      <c r="H40" s="94">
        <v>249.55373596225291698621323717</v>
      </c>
      <c r="I40" s="279">
        <v>198.13545898701218322349925181</v>
      </c>
      <c r="J40" s="278">
        <v>152.16666666666666666666666667</v>
      </c>
      <c r="K40" s="94">
        <v>211.76638491364678687356688462</v>
      </c>
      <c r="L40" s="279">
        <v>122.5700521251882764714766336</v>
      </c>
      <c r="M40" s="278">
        <v>180.11384928716904276985743381</v>
      </c>
      <c r="N40" s="94">
        <v>236.13477150718261742925245609</v>
      </c>
      <c r="O40" s="279">
        <v>183.43499411012894283133064502</v>
      </c>
      <c r="P40" s="5"/>
      <c r="Q40" s="273">
        <v>-20.152882582147939757282075070</v>
      </c>
      <c r="R40" s="92">
        <v>3.0538931604083810991579013900</v>
      </c>
      <c r="S40" s="274">
        <v>3.8781405924272657800200336800</v>
      </c>
      <c r="T40" s="273">
        <v>-38.514916399713093204059180430</v>
      </c>
      <c r="U40" s="92">
        <v>3.2382705130953702230576870700</v>
      </c>
      <c r="V40" s="274">
        <v>1.7107195433298517275896437500</v>
      </c>
      <c r="W40" s="273">
        <v>-73.073803730738037307380373070</v>
      </c>
      <c r="X40" s="92">
        <v>-45.051435923585716635477300450</v>
      </c>
      <c r="Y40" s="274">
        <v>-8.187645338774698704564964350</v>
      </c>
      <c r="Z40" s="273">
        <v>-22.012809132085917965566863110</v>
      </c>
      <c r="AA40" s="92">
        <v>3.0715301536025415822414434700</v>
      </c>
      <c r="AB40" s="274">
        <v>2.5506730993053996793586976600</v>
      </c>
    </row>
    <row r="41" ht="18" customHeight="1">
      <c r="A41" s="58"/>
      <c r="B41" s="427">
        <v>2019</v>
      </c>
      <c r="C41" s="428"/>
      <c r="D41" s="459">
        <v>193.27037213092489474399022138</v>
      </c>
      <c r="E41" s="460">
        <v>228.43853362001408894367471518</v>
      </c>
      <c r="F41" s="461">
        <v>183.99798535566501244422034556</v>
      </c>
      <c r="G41" s="459">
        <v>208.14428020565552699228791774</v>
      </c>
      <c r="H41" s="460">
        <v>260.1628540433489507553285077</v>
      </c>
      <c r="I41" s="461">
        <v>195.48183692042098483417896753</v>
      </c>
      <c r="J41" s="459">
        <v>0</v>
      </c>
      <c r="K41" s="460">
        <v>0</v>
      </c>
      <c r="L41" s="461">
        <v>124.89438322988806319483715376</v>
      </c>
      <c r="M41" s="459">
        <v>194.69180690332882938213978627</v>
      </c>
      <c r="N41" s="460">
        <v>230.8933336537968517663949136</v>
      </c>
      <c r="O41" s="461">
        <v>181.18490064507763622807870595</v>
      </c>
      <c r="P41" s="93"/>
      <c r="Q41" s="432">
        <v>6.6401237447056537003892814400</v>
      </c>
      <c r="R41" s="433">
        <v>-2.7554162535484671218606095400</v>
      </c>
      <c r="S41" s="434">
        <v>-0.7757838739376609994633257600</v>
      </c>
      <c r="T41" s="432">
        <v>19.987022571520039416048012730</v>
      </c>
      <c r="U41" s="433">
        <v>4.2512359272797067336621515800</v>
      </c>
      <c r="V41" s="434">
        <v>-1.3392969033196343806470232900</v>
      </c>
      <c r="W41" s="432">
        <v>-100</v>
      </c>
      <c r="X41" s="433">
        <v>-100</v>
      </c>
      <c r="Y41" s="434">
        <v>1.896328723370212389515666800</v>
      </c>
      <c r="Z41" s="432">
        <v>8.093746079968039254002769300</v>
      </c>
      <c r="AA41" s="433">
        <v>-2.2196806594518564975247652500</v>
      </c>
      <c r="AB41" s="434">
        <v>-1.2266435180303803234709068200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row>
    <row r="43" ht="24" customHeight="1">
      <c r="B43" s="1055" t="s">
        <v>138</v>
      </c>
      <c r="C43" s="1055"/>
      <c r="D43" s="1055"/>
      <c r="E43" s="1055"/>
      <c r="F43" s="1055"/>
      <c r="G43" s="1055"/>
      <c r="H43" s="1055"/>
      <c r="I43" s="1055"/>
      <c r="J43" s="1055"/>
      <c r="K43" s="1055"/>
      <c r="L43" s="1055"/>
      <c r="M43" s="1055"/>
      <c r="N43" s="1055"/>
      <c r="O43" s="1055"/>
      <c r="P43" s="1055"/>
      <c r="Q43" s="1055"/>
      <c r="R43" s="1055"/>
      <c r="S43" s="1055"/>
      <c r="T43" s="1055"/>
      <c r="U43" s="1055"/>
      <c r="V43" s="1055"/>
      <c r="W43" s="1055"/>
      <c r="X43" s="1055"/>
      <c r="Y43" s="1055"/>
      <c r="Z43" s="1055"/>
      <c r="AA43" s="1055"/>
      <c r="AB43" s="1055"/>
    </row>
    <row r="44" ht="12" customHeight="1">
      <c r="Z44" s="55"/>
      <c r="AA44" s="234"/>
      <c r="AB44" s="234"/>
    </row>
    <row r="45" ht="12" customHeight="1"/>
    <row r="46">
      <c r="A46" s="237"/>
      <c r="B46" s="237"/>
      <c r="C46" s="237"/>
      <c r="D46" s="237"/>
      <c r="E46" s="237"/>
      <c r="F46" s="237"/>
      <c r="G46" s="237"/>
      <c r="H46" s="237"/>
      <c r="I46" s="237"/>
      <c r="J46" s="237"/>
      <c r="K46" s="237"/>
      <c r="L46" s="237"/>
      <c r="M46" s="237"/>
      <c r="N46" s="237"/>
      <c r="O46" s="237"/>
      <c r="P46" s="237"/>
      <c r="Q46" s="237"/>
      <c r="R46" s="237"/>
      <c r="S46" s="237"/>
      <c r="T46" s="237"/>
      <c r="U46" s="237"/>
      <c r="V46" s="237"/>
      <c r="W46" s="237"/>
      <c r="X46" s="237"/>
      <c r="Y46" s="237"/>
      <c r="Z46" s="237"/>
      <c r="AA46" s="237"/>
      <c r="AB46" s="237"/>
      <c r="AC46" s="237"/>
    </row>
    <row r="47">
      <c r="A47" s="237"/>
      <c r="B47" s="237"/>
      <c r="C47" s="237"/>
      <c r="D47" s="237"/>
      <c r="E47" s="237"/>
      <c r="F47" s="237"/>
      <c r="G47" s="237"/>
      <c r="H47" s="237"/>
      <c r="I47" s="237"/>
      <c r="J47" s="237"/>
      <c r="K47" s="237"/>
      <c r="L47" s="237"/>
      <c r="M47" s="237"/>
      <c r="N47" s="237"/>
      <c r="O47" s="237"/>
      <c r="P47" s="237"/>
      <c r="Q47" s="237"/>
      <c r="R47" s="237"/>
      <c r="S47" s="237"/>
      <c r="T47" s="237"/>
      <c r="U47" s="237"/>
      <c r="V47" s="237"/>
      <c r="W47" s="237"/>
      <c r="X47" s="237"/>
      <c r="Y47" s="237"/>
      <c r="Z47" s="237"/>
      <c r="AA47" s="237"/>
      <c r="AB47" s="237"/>
      <c r="AC47" s="237"/>
    </row>
    <row r="48">
      <c r="A48" s="237"/>
      <c r="B48" s="237"/>
      <c r="C48" s="237"/>
      <c r="D48" s="237"/>
      <c r="E48" s="237"/>
      <c r="F48" s="237"/>
      <c r="G48" s="237"/>
      <c r="H48" s="237"/>
      <c r="I48" s="237"/>
      <c r="J48" s="237"/>
      <c r="K48" s="237"/>
      <c r="L48" s="237"/>
      <c r="M48" s="237"/>
      <c r="N48" s="237"/>
      <c r="O48" s="237"/>
      <c r="P48" s="237"/>
      <c r="Q48" s="237"/>
      <c r="R48" s="237"/>
      <c r="S48" s="237"/>
      <c r="T48" s="237"/>
      <c r="U48" s="237"/>
      <c r="V48" s="237"/>
      <c r="W48" s="237"/>
      <c r="X48" s="237"/>
      <c r="Y48" s="237"/>
      <c r="Z48" s="237"/>
      <c r="AA48" s="237"/>
      <c r="AB48" s="237"/>
      <c r="AC48" s="237"/>
    </row>
    <row r="49" s="237" customFormat="1"/>
    <row r="50" s="237" customFormat="1"/>
    <row r="51" s="237" customFormat="1"/>
    <row r="52" s="237" customFormat="1"/>
    <row r="53" s="237" customFormat="1"/>
    <row r="54" s="237" customFormat="1"/>
    <row r="55" s="237" customFormat="1"/>
    <row r="56" s="237" customFormat="1"/>
    <row r="57" s="237" customFormat="1"/>
    <row r="58" s="237" customFormat="1"/>
    <row r="59" s="237" customFormat="1"/>
    <row r="60" s="237" customFormat="1"/>
    <row r="61" s="237" customFormat="1"/>
    <row r="62" s="237" customFormat="1"/>
    <row r="63" s="237" customFormat="1"/>
    <row r="64" s="237" customFormat="1"/>
    <row r="65" s="237" customFormat="1"/>
    <row r="66" s="237" customFormat="1"/>
    <row r="67" s="237" customFormat="1"/>
    <row r="68" s="237" customFormat="1"/>
    <row r="69" s="237" customFormat="1"/>
    <row r="70" s="237" customFormat="1"/>
    <row r="71" s="237" customFormat="1"/>
    <row r="72" s="237" customFormat="1"/>
    <row r="73" s="237" customFormat="1"/>
    <row r="74" s="237" customFormat="1"/>
    <row r="75" s="237" customFormat="1"/>
    <row r="76" s="237" customFormat="1"/>
    <row r="77" s="237" customFormat="1"/>
    <row r="78" s="237" customFormat="1"/>
    <row r="79" s="237" customFormat="1"/>
    <row r="80" s="237" customFormat="1"/>
    <row r="81" s="237" customFormat="1"/>
    <row r="82" s="237" customFormat="1"/>
  </sheetData>
  <mergeCells count="22">
    <mergeCell ref="B2:AB2"/>
    <mergeCell ref="Q6:AB6"/>
    <mergeCell ref="D6:O6"/>
    <mergeCell ref="B3:Q3"/>
    <mergeCell ref="R3:AB3"/>
    <mergeCell ref="B4:AB4"/>
    <mergeCell ref="D7:F7"/>
    <mergeCell ref="Z7:AB7"/>
    <mergeCell ref="T7:V7"/>
    <mergeCell ref="B8:C8"/>
    <mergeCell ref="Q7:S7"/>
    <mergeCell ref="J7:L7"/>
    <mergeCell ref="M7:O7"/>
    <mergeCell ref="W7:Y7"/>
    <mergeCell ref="G7:I7"/>
    <mergeCell ref="B43:AB43"/>
    <mergeCell ref="Q38:AB38"/>
    <mergeCell ref="B28:O28"/>
    <mergeCell ref="B33:O33"/>
    <mergeCell ref="B38:O38"/>
    <mergeCell ref="Q33:AB33"/>
    <mergeCell ref="Q28:AB28"/>
  </mergeCells>
  <phoneticPr fontId="0" type="noConversion"/>
  <printOptions horizontalCentered="1" verticalCentered="1"/>
  <pageMargins left="0.25" right="0.25" top="0.25" bottom="0.25" header="0" footer="0"/>
  <pageSetup scale="70" fitToWidth="1" fitToHeight="1" orientation="landscape" r:id="rId1"/>
  <headerFooter alignWithMargins="0">
    <oddHeader/>
    <oddFooter/>
  </headerFooter>
  <rowBreaks count="1" manualBreakCount="1">
    <brk id="46" max="16383" man="1"/>
  </rowBreaks>
  <colBreaks count="1" manualBreakCount="1">
    <brk id="30" max="1048575" man="1"/>
  </colBreaks>
  <drawing r:id="rId43"/>
</worksheet>
</file>

<file path=xl/worksheets/sheet4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9">
    <pageSetUpPr fitToPage="1"/>
  </sheetPr>
  <dimension ref="A1:AD8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7" customWidth="1"/>
  </cols>
  <sheetData>
    <row r="1" ht="30">
      <c r="A1" s="89"/>
      <c r="B1" s="662" t="s">
        <v>157</v>
      </c>
      <c r="Z1" s="5"/>
      <c r="AB1" s="691"/>
      <c r="AD1" s="237"/>
    </row>
    <row r="2" ht="15" customHeight="1">
      <c r="A2" s="11"/>
      <c r="B2" s="1020" t="s">
        <v>258</v>
      </c>
      <c r="C2" s="1020"/>
      <c r="D2" s="1020"/>
      <c r="E2" s="1020"/>
      <c r="F2" s="1020"/>
      <c r="G2" s="1020"/>
      <c r="H2" s="1020"/>
      <c r="I2" s="1020"/>
      <c r="J2" s="1020"/>
      <c r="K2" s="1020"/>
      <c r="L2" s="1020"/>
      <c r="M2" s="1020"/>
      <c r="N2" s="1020"/>
      <c r="O2" s="1020"/>
      <c r="P2" s="1020"/>
      <c r="Q2" s="1020"/>
      <c r="R2" s="1020"/>
      <c r="S2" s="1020"/>
      <c r="T2" s="1020"/>
      <c r="U2" s="1020"/>
      <c r="V2" s="1020"/>
      <c r="W2" s="1020"/>
      <c r="X2" s="1020"/>
      <c r="Y2" s="1020"/>
      <c r="Z2" s="1020"/>
      <c r="AA2" s="1020"/>
      <c r="AB2" s="1020"/>
    </row>
    <row r="3" ht="17.1" customHeight="1">
      <c r="A3" s="11"/>
      <c r="B3" s="1020" t="s">
        <v>259</v>
      </c>
      <c r="C3" s="1020"/>
      <c r="D3" s="1020"/>
      <c r="E3" s="1020"/>
      <c r="F3" s="1020"/>
      <c r="G3" s="1020"/>
      <c r="H3" s="1020"/>
      <c r="I3" s="1020"/>
      <c r="J3" s="1020"/>
      <c r="K3" s="1020"/>
      <c r="L3" s="1020"/>
      <c r="M3" s="1020"/>
      <c r="N3" s="1020"/>
      <c r="O3" s="1020"/>
      <c r="P3" s="1020"/>
      <c r="Q3" s="1020"/>
      <c r="R3" s="1054" t="s">
        <v>351</v>
      </c>
      <c r="S3" s="1054"/>
      <c r="T3" s="1054"/>
      <c r="U3" s="1054"/>
      <c r="V3" s="1054"/>
      <c r="W3" s="1054"/>
      <c r="X3" s="1054"/>
      <c r="Y3" s="1054"/>
      <c r="Z3" s="1054"/>
      <c r="AA3" s="1054"/>
      <c r="AB3" s="1054"/>
    </row>
    <row r="4" ht="19.5" customHeight="1">
      <c r="A4" s="4"/>
      <c r="B4" s="1020" t="s">
        <v>260</v>
      </c>
      <c r="C4" s="1020"/>
      <c r="D4" s="1020"/>
      <c r="E4" s="1020"/>
      <c r="F4" s="1020"/>
      <c r="G4" s="1020"/>
      <c r="H4" s="1020"/>
      <c r="I4" s="1020"/>
      <c r="J4" s="1020"/>
      <c r="K4" s="1020"/>
      <c r="L4" s="1020"/>
      <c r="M4" s="1020"/>
      <c r="N4" s="1020"/>
      <c r="O4" s="1020"/>
      <c r="P4" s="1020"/>
      <c r="Q4" s="1020"/>
      <c r="R4" s="1020"/>
      <c r="S4" s="1020"/>
      <c r="T4" s="1020"/>
      <c r="U4" s="1020"/>
      <c r="V4" s="1020"/>
      <c r="W4" s="1020"/>
      <c r="X4" s="1020"/>
      <c r="Y4" s="1020"/>
      <c r="Z4" s="1020"/>
      <c r="AA4" s="1020"/>
      <c r="AB4" s="1020"/>
    </row>
    <row r="5" ht="12.75" customHeight="1"/>
    <row r="6" ht="15.75" customHeight="1">
      <c r="D6" s="979" t="s">
        <v>10</v>
      </c>
      <c r="E6" s="979"/>
      <c r="F6" s="979"/>
      <c r="G6" s="979"/>
      <c r="H6" s="979"/>
      <c r="I6" s="979"/>
      <c r="J6" s="979"/>
      <c r="K6" s="979"/>
      <c r="L6" s="979"/>
      <c r="M6" s="979"/>
      <c r="N6" s="979"/>
      <c r="O6" s="979"/>
      <c r="Q6" s="979" t="s">
        <v>72</v>
      </c>
      <c r="R6" s="979"/>
      <c r="S6" s="979"/>
      <c r="T6" s="979"/>
      <c r="U6" s="979"/>
      <c r="V6" s="979"/>
      <c r="W6" s="979"/>
      <c r="X6" s="979"/>
      <c r="Y6" s="979"/>
      <c r="Z6" s="979"/>
      <c r="AA6" s="979"/>
      <c r="AB6" s="979"/>
    </row>
    <row r="7" ht="15.75" customHeight="1">
      <c r="D7" s="285" t="s">
        <v>11</v>
      </c>
      <c r="E7" s="285"/>
      <c r="F7" s="285"/>
      <c r="G7" s="285" t="s">
        <v>13</v>
      </c>
      <c r="H7" s="285"/>
      <c r="I7" s="285"/>
      <c r="J7" s="285" t="s">
        <v>14</v>
      </c>
      <c r="K7" s="285"/>
      <c r="L7" s="285"/>
      <c r="M7" s="285" t="s">
        <v>12</v>
      </c>
      <c r="N7" s="285"/>
      <c r="O7" s="285"/>
      <c r="Q7" s="285" t="s">
        <v>11</v>
      </c>
      <c r="R7" s="285"/>
      <c r="S7" s="285"/>
      <c r="T7" s="285" t="s">
        <v>13</v>
      </c>
      <c r="U7" s="285"/>
      <c r="V7" s="285"/>
      <c r="W7" s="285" t="s">
        <v>14</v>
      </c>
      <c r="X7" s="285"/>
      <c r="Y7" s="285"/>
      <c r="Z7" s="285" t="s">
        <v>12</v>
      </c>
      <c r="AA7" s="285"/>
      <c r="AB7" s="285"/>
    </row>
    <row r="8" ht="27" customHeight="1">
      <c r="A8" s="57"/>
      <c r="B8" s="957" t="s">
        <v>42</v>
      </c>
      <c r="C8" s="957"/>
      <c r="D8" s="414" t="s">
        <v>25</v>
      </c>
      <c r="E8" s="415" t="s">
        <v>15</v>
      </c>
      <c r="F8" s="416" t="s">
        <v>26</v>
      </c>
      <c r="G8" s="414" t="s">
        <v>25</v>
      </c>
      <c r="H8" s="415" t="s">
        <v>15</v>
      </c>
      <c r="I8" s="416" t="s">
        <v>26</v>
      </c>
      <c r="J8" s="414" t="s">
        <v>25</v>
      </c>
      <c r="K8" s="415" t="s">
        <v>15</v>
      </c>
      <c r="L8" s="416" t="s">
        <v>26</v>
      </c>
      <c r="M8" s="414" t="s">
        <v>25</v>
      </c>
      <c r="N8" s="415" t="s">
        <v>15</v>
      </c>
      <c r="O8" s="416" t="s">
        <v>26</v>
      </c>
      <c r="P8" s="63"/>
      <c r="Q8" s="414" t="s">
        <v>25</v>
      </c>
      <c r="R8" s="415" t="s">
        <v>15</v>
      </c>
      <c r="S8" s="416" t="s">
        <v>26</v>
      </c>
      <c r="T8" s="414" t="s">
        <v>25</v>
      </c>
      <c r="U8" s="415" t="s">
        <v>15</v>
      </c>
      <c r="V8" s="416" t="s">
        <v>26</v>
      </c>
      <c r="W8" s="414" t="s">
        <v>25</v>
      </c>
      <c r="X8" s="415" t="s">
        <v>15</v>
      </c>
      <c r="Y8" s="416" t="s">
        <v>26</v>
      </c>
      <c r="Z8" s="414" t="s">
        <v>25</v>
      </c>
      <c r="AA8" s="415" t="s">
        <v>15</v>
      </c>
      <c r="AB8" s="416" t="s">
        <v>26</v>
      </c>
    </row>
    <row r="9" ht="18" customHeight="1">
      <c r="A9" s="57"/>
      <c r="B9" s="286">
        <v>2018</v>
      </c>
      <c r="C9" s="287" t="s">
        <v>268</v>
      </c>
      <c r="D9" s="436">
        <v>61.838459614903725931482870718</v>
      </c>
      <c r="E9" s="437">
        <v>131.87314263071381472121384974</v>
      </c>
      <c r="F9" s="438">
        <v>85.39449695333755544452441538</v>
      </c>
      <c r="G9" s="436">
        <v>1.8092023005751437859464866217</v>
      </c>
      <c r="H9" s="437">
        <v>3.6627036385458078767433318557</v>
      </c>
      <c r="I9" s="438">
        <v>15.00665082486634583607028132</v>
      </c>
      <c r="J9" s="436">
        <v>0</v>
      </c>
      <c r="K9" s="437">
        <v>0</v>
      </c>
      <c r="L9" s="438">
        <v>5.7774866078559260452095006871</v>
      </c>
      <c r="M9" s="436">
        <v>63.647661915478869717429357339</v>
      </c>
      <c r="N9" s="437">
        <v>135.5358462692596225979571816</v>
      </c>
      <c r="O9" s="438">
        <v>106.17863438605982732580419738</v>
      </c>
      <c r="P9" s="5"/>
      <c r="Q9" s="417">
        <v>-45.380340792347139888424748700</v>
      </c>
      <c r="R9" s="418">
        <v>-15.162758876967913776456743980</v>
      </c>
      <c r="S9" s="419">
        <v>-6.0625889555801754876631367100</v>
      </c>
      <c r="T9" s="417">
        <v>-81.23262039483696028111727515</v>
      </c>
      <c r="U9" s="418">
        <v>-43.166866458147020123426875300</v>
      </c>
      <c r="V9" s="419">
        <v>-31.363259325820730402040644520</v>
      </c>
      <c r="W9" s="417">
        <v>0</v>
      </c>
      <c r="X9" s="418">
        <v>0</v>
      </c>
      <c r="Y9" s="419">
        <v>-16.895342670414139574337328370</v>
      </c>
      <c r="Z9" s="417">
        <v>-48.193626235947581924014962850</v>
      </c>
      <c r="AA9" s="418">
        <v>-16.277590963456181091387021500</v>
      </c>
      <c r="AB9" s="419">
        <v>-11.312103328164570455141258250</v>
      </c>
    </row>
    <row r="10" ht="18" customHeight="1">
      <c r="A10" s="58"/>
      <c r="B10" s="288"/>
      <c r="C10" s="289" t="s">
        <v>270</v>
      </c>
      <c r="D10" s="278">
        <v>65.34483620905226306576644161</v>
      </c>
      <c r="E10" s="94">
        <v>127.25591683447111928590472009</v>
      </c>
      <c r="F10" s="279">
        <v>80.75224357287534828565743392</v>
      </c>
      <c r="G10" s="278">
        <v>0.2390597649412353088272068017</v>
      </c>
      <c r="H10" s="94">
        <v>2.4436067830404014514224688505</v>
      </c>
      <c r="I10" s="279">
        <v>11.0787062219070907959201109</v>
      </c>
      <c r="J10" s="278">
        <v>0</v>
      </c>
      <c r="K10" s="94">
        <v>0</v>
      </c>
      <c r="L10" s="279">
        <v>5.541306208515510006333410556</v>
      </c>
      <c r="M10" s="278">
        <v>65.583895973993498374593648412</v>
      </c>
      <c r="N10" s="94">
        <v>129.69952361751152073732718894</v>
      </c>
      <c r="O10" s="279">
        <v>97.37225600329794908791095537</v>
      </c>
      <c r="P10" s="5"/>
      <c r="Q10" s="273">
        <v>-29.700429935197653255433733800</v>
      </c>
      <c r="R10" s="92">
        <v>-1.9294237991486212790869012200</v>
      </c>
      <c r="S10" s="274">
        <v>-5.9400937191328881449885207300</v>
      </c>
      <c r="T10" s="273">
        <v>0</v>
      </c>
      <c r="U10" s="92">
        <v>-64.558642994271853727768508590</v>
      </c>
      <c r="V10" s="274">
        <v>8.336709152692825486373066810</v>
      </c>
      <c r="W10" s="273">
        <v>0</v>
      </c>
      <c r="X10" s="92">
        <v>0</v>
      </c>
      <c r="Y10" s="274">
        <v>-14.016311878153777392285887030</v>
      </c>
      <c r="Z10" s="273">
        <v>-29.443243603879962494556760700</v>
      </c>
      <c r="AA10" s="92">
        <v>-5.089333128743985540806955600</v>
      </c>
      <c r="AB10" s="274">
        <v>-5.0237197911529953725049422500</v>
      </c>
    </row>
    <row r="11" ht="18" customHeight="1">
      <c r="A11" s="58"/>
      <c r="B11" s="290"/>
      <c r="C11" s="291" t="s">
        <v>272</v>
      </c>
      <c r="D11" s="441">
        <v>45.587373737373737373737373737</v>
      </c>
      <c r="E11" s="95">
        <v>92.00702329244850443212101844</v>
      </c>
      <c r="F11" s="442">
        <v>67.414529690960984381999577015</v>
      </c>
      <c r="G11" s="441">
        <v>5.9507575757575757575757575758</v>
      </c>
      <c r="H11" s="95">
        <v>5.7192999757575346442555357247</v>
      </c>
      <c r="I11" s="442">
        <v>14.478520761421405863359282051</v>
      </c>
      <c r="J11" s="441">
        <v>0</v>
      </c>
      <c r="K11" s="95">
        <v>0</v>
      </c>
      <c r="L11" s="442">
        <v>5.0462221135967625601412518195</v>
      </c>
      <c r="M11" s="441">
        <v>51.538131313131313131313131313</v>
      </c>
      <c r="N11" s="95">
        <v>97.72632326820603907637655417</v>
      </c>
      <c r="O11" s="442">
        <v>86.93927256597915280550011089</v>
      </c>
      <c r="P11" s="5"/>
      <c r="Q11" s="422">
        <v>-5.9709484263730952093238383700</v>
      </c>
      <c r="R11" s="91">
        <v>5.9919479562636416241306079900</v>
      </c>
      <c r="S11" s="423">
        <v>18.698920227409084622528854770</v>
      </c>
      <c r="T11" s="422">
        <v>0</v>
      </c>
      <c r="U11" s="91">
        <v>-54.988438923596569934190615320</v>
      </c>
      <c r="V11" s="423">
        <v>-52.077241814240074526382380250</v>
      </c>
      <c r="W11" s="422">
        <v>0</v>
      </c>
      <c r="X11" s="91">
        <v>0</v>
      </c>
      <c r="Y11" s="423">
        <v>11.025680841891963818776437070</v>
      </c>
      <c r="Z11" s="422">
        <v>6.3031539208373786913457812300</v>
      </c>
      <c r="AA11" s="91">
        <v>-1.7943977064285912489655321200</v>
      </c>
      <c r="AB11" s="423">
        <v>-5.0382207340259336266999109200</v>
      </c>
    </row>
    <row r="12" ht="18" customHeight="1">
      <c r="A12" s="58"/>
      <c r="B12" s="288"/>
      <c r="C12" s="289" t="s">
        <v>273</v>
      </c>
      <c r="D12" s="278">
        <v>55.235581622678396871945259042</v>
      </c>
      <c r="E12" s="94">
        <v>106.38907599268921786746418964</v>
      </c>
      <c r="F12" s="279">
        <v>79.216972962847254494849701736</v>
      </c>
      <c r="G12" s="278">
        <v>15.933773216031280547409579668</v>
      </c>
      <c r="H12" s="94">
        <v>15.019313395954568301102818902</v>
      </c>
      <c r="I12" s="279">
        <v>25.179939738939086083973725642</v>
      </c>
      <c r="J12" s="278">
        <v>0</v>
      </c>
      <c r="K12" s="94">
        <v>0</v>
      </c>
      <c r="L12" s="279">
        <v>5.093075064616337935116434834</v>
      </c>
      <c r="M12" s="278">
        <v>71.16935483870967741935483871</v>
      </c>
      <c r="N12" s="94">
        <v>121.40838938864378616856700854</v>
      </c>
      <c r="O12" s="279">
        <v>109.48998776640267851393986221</v>
      </c>
      <c r="P12" s="5"/>
      <c r="Q12" s="273">
        <v>-30.182905483045926121176426980</v>
      </c>
      <c r="R12" s="92">
        <v>-9.466613936109523621060209090</v>
      </c>
      <c r="S12" s="274">
        <v>-6.1458187204436863434784829100</v>
      </c>
      <c r="T12" s="273">
        <v>1488.8215608551562804600688805</v>
      </c>
      <c r="U12" s="92">
        <v>-21.363828941207805780107469330</v>
      </c>
      <c r="V12" s="274">
        <v>-3.8000473715665703882279819700</v>
      </c>
      <c r="W12" s="273">
        <v>0</v>
      </c>
      <c r="X12" s="92">
        <v>0</v>
      </c>
      <c r="Y12" s="274">
        <v>-9.958406822035370657428706880</v>
      </c>
      <c r="Z12" s="273">
        <v>-11.168846855874879209763430080</v>
      </c>
      <c r="AA12" s="92">
        <v>-11.129949074364867971798636960</v>
      </c>
      <c r="AB12" s="274">
        <v>-5.8031151976693804151925766700</v>
      </c>
    </row>
    <row r="13" ht="18" customHeight="1">
      <c r="A13" s="58"/>
      <c r="B13" s="290"/>
      <c r="C13" s="291" t="s">
        <v>274</v>
      </c>
      <c r="D13" s="441">
        <v>67.838383838383838383838383838</v>
      </c>
      <c r="E13" s="95">
        <v>125.70209001401044266034238442</v>
      </c>
      <c r="F13" s="442">
        <v>92.30553724525521510688213501</v>
      </c>
      <c r="G13" s="441">
        <v>10.746212121212121212121212121</v>
      </c>
      <c r="H13" s="95">
        <v>20.785970968819634308278101072</v>
      </c>
      <c r="I13" s="442">
        <v>30.050648016034401421523677658</v>
      </c>
      <c r="J13" s="441">
        <v>0</v>
      </c>
      <c r="K13" s="95">
        <v>0</v>
      </c>
      <c r="L13" s="442">
        <v>5.851386262329811282638764849</v>
      </c>
      <c r="M13" s="441">
        <v>78.58459595959595959595959596</v>
      </c>
      <c r="N13" s="95">
        <v>146.48806098283007696862048549</v>
      </c>
      <c r="O13" s="442">
        <v>128.20757152361942781104457751</v>
      </c>
      <c r="P13" s="5"/>
      <c r="Q13" s="422">
        <v>-39.927834688842999601069301240</v>
      </c>
      <c r="R13" s="91">
        <v>-10.566529524218474982016181930</v>
      </c>
      <c r="S13" s="423">
        <v>-6.3657478896942072543632676100</v>
      </c>
      <c r="T13" s="422">
        <v>0</v>
      </c>
      <c r="U13" s="91">
        <v>-24.157556929926474001556008440</v>
      </c>
      <c r="V13" s="423">
        <v>-4.2139886996611083913981946900</v>
      </c>
      <c r="W13" s="422">
        <v>0</v>
      </c>
      <c r="X13" s="91">
        <v>0</v>
      </c>
      <c r="Y13" s="423">
        <v>-18.655114404670622898337290620</v>
      </c>
      <c r="Z13" s="422">
        <v>-30.411861658704948112175257590</v>
      </c>
      <c r="AA13" s="91">
        <v>-12.784230944543301681026732760</v>
      </c>
      <c r="AB13" s="423">
        <v>-6.5181005082553236379052371400</v>
      </c>
    </row>
    <row r="14" ht="18" customHeight="1">
      <c r="A14" s="58"/>
      <c r="B14" s="288"/>
      <c r="C14" s="289" t="s">
        <v>276</v>
      </c>
      <c r="D14" s="278">
        <v>125.06011730205278592375366569</v>
      </c>
      <c r="E14" s="94">
        <v>221.11411656427302547219471466</v>
      </c>
      <c r="F14" s="279">
        <v>140.60674789662924261557737581</v>
      </c>
      <c r="G14" s="278">
        <v>13.5</v>
      </c>
      <c r="H14" s="94">
        <v>18.036210027143922903442711574</v>
      </c>
      <c r="I14" s="279">
        <v>22.750717498262550560385119575</v>
      </c>
      <c r="J14" s="278">
        <v>0</v>
      </c>
      <c r="K14" s="94">
        <v>0</v>
      </c>
      <c r="L14" s="279">
        <v>7.7021732570853430868622941083</v>
      </c>
      <c r="M14" s="278">
        <v>138.56011730205278592375366569</v>
      </c>
      <c r="N14" s="94">
        <v>239.15032659141694837563742623</v>
      </c>
      <c r="O14" s="279">
        <v>171.05963865197713626282478948</v>
      </c>
      <c r="P14" s="5"/>
      <c r="Q14" s="273">
        <v>-15.982959717037262101722459930</v>
      </c>
      <c r="R14" s="92">
        <v>-7.7263842110920659956381664400</v>
      </c>
      <c r="S14" s="274">
        <v>4.1520068127799053270051217600</v>
      </c>
      <c r="T14" s="273">
        <v>-51.488884881893820354962520280</v>
      </c>
      <c r="U14" s="92">
        <v>-2.196448363998585097383624900</v>
      </c>
      <c r="V14" s="274">
        <v>0.7450733881805166513559905700</v>
      </c>
      <c r="W14" s="273">
        <v>-100</v>
      </c>
      <c r="X14" s="92">
        <v>-100</v>
      </c>
      <c r="Y14" s="274">
        <v>-11.142355385038418484389479150</v>
      </c>
      <c r="Z14" s="273">
        <v>-24.350467640527873239832505450</v>
      </c>
      <c r="AA14" s="92">
        <v>-7.5502786254649169514873129100</v>
      </c>
      <c r="AB14" s="274">
        <v>2.8918208593541456801669545900</v>
      </c>
    </row>
    <row r="15" ht="18" customHeight="1">
      <c r="A15" s="58"/>
      <c r="B15" s="290">
        <v>2019</v>
      </c>
      <c r="C15" s="291" t="s">
        <v>277</v>
      </c>
      <c r="D15" s="441">
        <v>125.79912023460410557184750733</v>
      </c>
      <c r="E15" s="95">
        <v>174.84794797817176187207895381</v>
      </c>
      <c r="F15" s="442">
        <v>116.2422331774547217034188217</v>
      </c>
      <c r="G15" s="441">
        <v>31.212121212121212121212121212</v>
      </c>
      <c r="H15" s="95">
        <v>39.950212223512762278496878421</v>
      </c>
      <c r="I15" s="442">
        <v>52.218331226416807078269744444</v>
      </c>
      <c r="J15" s="441">
        <v>0</v>
      </c>
      <c r="K15" s="95">
        <v>0</v>
      </c>
      <c r="L15" s="442">
        <v>9.814619760678821536209166243</v>
      </c>
      <c r="M15" s="441">
        <v>157.01124144672531769305962854</v>
      </c>
      <c r="N15" s="95">
        <v>214.79816020168452415057583224</v>
      </c>
      <c r="O15" s="442">
        <v>178.27518416455035031789773239</v>
      </c>
      <c r="P15" s="5"/>
      <c r="Q15" s="422">
        <v>56.584506720932991431152642280</v>
      </c>
      <c r="R15" s="91">
        <v>-8.399775663222168634159400280</v>
      </c>
      <c r="S15" s="423">
        <v>-4.8967047163414154274647214100</v>
      </c>
      <c r="T15" s="422">
        <v>168.60147213459516298633017877</v>
      </c>
      <c r="U15" s="91">
        <v>35.650066149147681227820231280</v>
      </c>
      <c r="V15" s="423">
        <v>4.0014229127401761715145612600</v>
      </c>
      <c r="W15" s="422">
        <v>-100</v>
      </c>
      <c r="X15" s="91">
        <v>-100</v>
      </c>
      <c r="Y15" s="423">
        <v>11.886767370332286590054553430</v>
      </c>
      <c r="Z15" s="422">
        <v>45.348219032429558745348219030</v>
      </c>
      <c r="AA15" s="91">
        <v>-3.1630903332561590635338631200</v>
      </c>
      <c r="AB15" s="423">
        <v>-1.6187594432586272432243738900</v>
      </c>
    </row>
    <row r="16" ht="18" customHeight="1">
      <c r="A16" s="58"/>
      <c r="B16" s="288"/>
      <c r="C16" s="289" t="s">
        <v>278</v>
      </c>
      <c r="D16" s="278">
        <v>136.31277056277056277056277056</v>
      </c>
      <c r="E16" s="94">
        <v>218.64707909556538514666528077</v>
      </c>
      <c r="F16" s="279">
        <v>147.13048263532472402751029226</v>
      </c>
      <c r="G16" s="278">
        <v>50.189123376623376623376623377</v>
      </c>
      <c r="H16" s="94">
        <v>41.430100554269682095151517003</v>
      </c>
      <c r="I16" s="279">
        <v>56.163647372515065019502796417</v>
      </c>
      <c r="J16" s="278">
        <v>0</v>
      </c>
      <c r="K16" s="94">
        <v>0</v>
      </c>
      <c r="L16" s="279">
        <v>9.469590926914079838592323879</v>
      </c>
      <c r="M16" s="278">
        <v>186.50189393939393939393939394</v>
      </c>
      <c r="N16" s="94">
        <v>260.07717964983506724181679777</v>
      </c>
      <c r="O16" s="279">
        <v>212.76372093475386888560541255</v>
      </c>
      <c r="P16" s="5"/>
      <c r="Q16" s="273">
        <v>74.012095590393987434677940220</v>
      </c>
      <c r="R16" s="92">
        <v>-4.328072515966442349632497700</v>
      </c>
      <c r="S16" s="274">
        <v>1.5836088615192558119022388100</v>
      </c>
      <c r="T16" s="273">
        <v>323.80397532556545579163810828</v>
      </c>
      <c r="U16" s="92">
        <v>5.2528375039704832404798153900</v>
      </c>
      <c r="V16" s="274">
        <v>-10.070279667789336390109805960</v>
      </c>
      <c r="W16" s="273">
        <v>0</v>
      </c>
      <c r="X16" s="92">
        <v>-100</v>
      </c>
      <c r="Y16" s="274">
        <v>15.309679429061564533042545870</v>
      </c>
      <c r="Z16" s="273">
        <v>106.81584292687902981424975322</v>
      </c>
      <c r="AA16" s="92">
        <v>-3.3521828311093274735754107600</v>
      </c>
      <c r="AB16" s="274">
        <v>-1.2706362602035306417278043600</v>
      </c>
    </row>
    <row r="17" ht="18" customHeight="1">
      <c r="A17" s="58"/>
      <c r="B17" s="290"/>
      <c r="C17" s="291" t="s">
        <v>279</v>
      </c>
      <c r="D17" s="441">
        <v>170.28910068426197458455522972</v>
      </c>
      <c r="E17" s="95">
        <v>247.82114496651750808280098976</v>
      </c>
      <c r="F17" s="442">
        <v>152.50092136626902782074245928</v>
      </c>
      <c r="G17" s="441">
        <v>23.826979472140762463343108504</v>
      </c>
      <c r="H17" s="95">
        <v>19.179851996755281695460627144</v>
      </c>
      <c r="I17" s="442">
        <v>42.279896671098991538371192504</v>
      </c>
      <c r="J17" s="441">
        <v>0</v>
      </c>
      <c r="K17" s="95">
        <v>0</v>
      </c>
      <c r="L17" s="442">
        <v>9.860550768570027950373265455</v>
      </c>
      <c r="M17" s="441">
        <v>194.11608015640273704789833822</v>
      </c>
      <c r="N17" s="95">
        <v>267.00099696327278977826161691</v>
      </c>
      <c r="O17" s="442">
        <v>204.64136880593804730948691725</v>
      </c>
      <c r="P17" s="5"/>
      <c r="Q17" s="422">
        <v>106.53767380099175121449509906</v>
      </c>
      <c r="R17" s="91">
        <v>-3.9242722128809616397904898700</v>
      </c>
      <c r="S17" s="423">
        <v>-0.6827528903683352599573088300</v>
      </c>
      <c r="T17" s="422">
        <v>173.31595324194769153141031031</v>
      </c>
      <c r="U17" s="91">
        <v>-5.0930125297815447440514745300</v>
      </c>
      <c r="V17" s="423">
        <v>-20.732110678798711027511569190</v>
      </c>
      <c r="W17" s="422">
        <v>0</v>
      </c>
      <c r="X17" s="91">
        <v>-100</v>
      </c>
      <c r="Y17" s="423">
        <v>7.0079673628075758882607018900</v>
      </c>
      <c r="Z17" s="422">
        <v>112.92326085091782466975467490</v>
      </c>
      <c r="AA17" s="91">
        <v>-4.3295270957541310080585910500</v>
      </c>
      <c r="AB17" s="423">
        <v>-5.3033664744887647059591709600</v>
      </c>
    </row>
    <row r="18" ht="18" customHeight="1">
      <c r="A18" s="58"/>
      <c r="B18" s="288"/>
      <c r="C18" s="289" t="s">
        <v>280</v>
      </c>
      <c r="D18" s="278">
        <v>139.00454545454545454545454545</v>
      </c>
      <c r="E18" s="94">
        <v>198.69652127577039927492674435</v>
      </c>
      <c r="F18" s="279">
        <v>120.2259073979019338219618031</v>
      </c>
      <c r="G18" s="278">
        <v>12.438636363636363636363636364</v>
      </c>
      <c r="H18" s="94">
        <v>12.7279464566156279601235813</v>
      </c>
      <c r="I18" s="279">
        <v>33.080950631367606874829596675</v>
      </c>
      <c r="J18" s="278">
        <v>0</v>
      </c>
      <c r="K18" s="94">
        <v>0</v>
      </c>
      <c r="L18" s="279">
        <v>8.242074537472893675005186229</v>
      </c>
      <c r="M18" s="278">
        <v>151.44318181818181818181818182</v>
      </c>
      <c r="N18" s="94">
        <v>211.42446773238602723505032564</v>
      </c>
      <c r="O18" s="279">
        <v>161.548932566742434371796586</v>
      </c>
      <c r="P18" s="5"/>
      <c r="Q18" s="273">
        <v>133.12242719926818112517152004</v>
      </c>
      <c r="R18" s="92">
        <v>26.236147175706762776980773320</v>
      </c>
      <c r="S18" s="274">
        <v>9.367693921736726568234728450</v>
      </c>
      <c r="T18" s="273">
        <v>46.965628356605800214822771210</v>
      </c>
      <c r="U18" s="92">
        <v>-29.026321594159832173893756190</v>
      </c>
      <c r="V18" s="274">
        <v>-16.987557668732405907123871060</v>
      </c>
      <c r="W18" s="273">
        <v>0</v>
      </c>
      <c r="X18" s="92">
        <v>0</v>
      </c>
      <c r="Y18" s="274">
        <v>7.4301549295518255432323848900</v>
      </c>
      <c r="Z18" s="273">
        <v>122.41321762349799732977303071</v>
      </c>
      <c r="AA18" s="92">
        <v>20.583847258219417262534147220</v>
      </c>
      <c r="AB18" s="274">
        <v>2.6028042554049119450908137200</v>
      </c>
    </row>
    <row r="19" ht="18" customHeight="1">
      <c r="A19" s="58"/>
      <c r="B19" s="290"/>
      <c r="C19" s="291" t="s">
        <v>282</v>
      </c>
      <c r="D19" s="441">
        <v>110.48729227761485826001955034</v>
      </c>
      <c r="E19" s="95">
        <v>142.31305262424216993967049272</v>
      </c>
      <c r="F19" s="442">
        <v>97.72438500269247762901156365</v>
      </c>
      <c r="G19" s="441">
        <v>5.8707233626588465298142717498</v>
      </c>
      <c r="H19" s="95">
        <v>8.489141267925365727550042424</v>
      </c>
      <c r="I19" s="442">
        <v>27.160228227739255534427278373</v>
      </c>
      <c r="J19" s="441">
        <v>0</v>
      </c>
      <c r="K19" s="95">
        <v>0</v>
      </c>
      <c r="L19" s="442">
        <v>7.768048631383500027129156975</v>
      </c>
      <c r="M19" s="441">
        <v>116.35801564027370478983382209</v>
      </c>
      <c r="N19" s="95">
        <v>150.80219389216753566722053515</v>
      </c>
      <c r="O19" s="442">
        <v>132.652661861815233190567999</v>
      </c>
      <c r="P19" s="5"/>
      <c r="Q19" s="422">
        <v>301.27754733369220963219582755</v>
      </c>
      <c r="R19" s="91">
        <v>10.699871726311395088025473190</v>
      </c>
      <c r="S19" s="423">
        <v>1.739328478842284570607569900</v>
      </c>
      <c r="T19" s="422">
        <v>281.98865485311954560246132001</v>
      </c>
      <c r="U19" s="91">
        <v>-22.211000204872809032278383430</v>
      </c>
      <c r="V19" s="423">
        <v>-4.2224913337781866395578265600</v>
      </c>
      <c r="W19" s="422">
        <v>0</v>
      </c>
      <c r="X19" s="91">
        <v>0</v>
      </c>
      <c r="Y19" s="423">
        <v>6.276098486600314844480346900</v>
      </c>
      <c r="Z19" s="422">
        <v>300.25780149109238860989338393</v>
      </c>
      <c r="AA19" s="91">
        <v>8.124723038019888078758630270</v>
      </c>
      <c r="AB19" s="423">
        <v>0.7075811845337663669609018300</v>
      </c>
    </row>
    <row r="20" ht="18" customHeight="1">
      <c r="A20" s="58"/>
      <c r="B20" s="288"/>
      <c r="C20" s="289" t="s">
        <v>283</v>
      </c>
      <c r="D20" s="278">
        <v>70.984848484848484848484848485</v>
      </c>
      <c r="E20" s="94">
        <v>116.90060616887438199114987586</v>
      </c>
      <c r="F20" s="279">
        <v>79.2366768121860146164986957</v>
      </c>
      <c r="G20" s="278">
        <v>13.236868686868686868686868687</v>
      </c>
      <c r="H20" s="94">
        <v>10.702843209455991010626323069</v>
      </c>
      <c r="I20" s="279">
        <v>22.25050687093036009821821372</v>
      </c>
      <c r="J20" s="278">
        <v>0</v>
      </c>
      <c r="K20" s="94">
        <v>0</v>
      </c>
      <c r="L20" s="279">
        <v>7.6453409534119738645397965686</v>
      </c>
      <c r="M20" s="278">
        <v>84.22171717171717171717171717</v>
      </c>
      <c r="N20" s="94">
        <v>127.60344937833037300177619893</v>
      </c>
      <c r="O20" s="279">
        <v>109.132524636528348579256706</v>
      </c>
      <c r="P20" s="5"/>
      <c r="Q20" s="273">
        <v>80.21777675199178416985584725</v>
      </c>
      <c r="R20" s="92">
        <v>7.0469226712643318406908534100</v>
      </c>
      <c r="S20" s="274">
        <v>-2.8549963915274687230045091500</v>
      </c>
      <c r="T20" s="273">
        <v>139.17584190018590989736754981</v>
      </c>
      <c r="U20" s="92">
        <v>10.585359395419345637474753340</v>
      </c>
      <c r="V20" s="274">
        <v>13.104739893021272142171067760</v>
      </c>
      <c r="W20" s="273">
        <v>0</v>
      </c>
      <c r="X20" s="92">
        <v>0</v>
      </c>
      <c r="Y20" s="274">
        <v>29.299684466725569896609591620</v>
      </c>
      <c r="Z20" s="273">
        <v>87.48126007589571215894906871</v>
      </c>
      <c r="AA20" s="92">
        <v>7.3349885792065047683113207800</v>
      </c>
      <c r="AB20" s="274">
        <v>1.849539951257231432520118100</v>
      </c>
    </row>
    <row r="21" ht="18" customHeight="1">
      <c r="A21" s="58"/>
      <c r="B21" s="290"/>
      <c r="C21" s="291" t="s">
        <v>268</v>
      </c>
      <c r="D21" s="441">
        <v>93.39907135874877810361681329</v>
      </c>
      <c r="E21" s="95">
        <v>126.04546703834112707043592302</v>
      </c>
      <c r="F21" s="442">
        <v>84.53204265540152942019639608</v>
      </c>
      <c r="G21" s="441">
        <v>2.8005865102639296187683284457</v>
      </c>
      <c r="H21" s="95">
        <v>4.4082956385625571099342139205</v>
      </c>
      <c r="I21" s="442">
        <v>18.173929220313256621447500401</v>
      </c>
      <c r="J21" s="441">
        <v>0</v>
      </c>
      <c r="K21" s="95">
        <v>0</v>
      </c>
      <c r="L21" s="442">
        <v>8.137057123613794612070506531</v>
      </c>
      <c r="M21" s="441">
        <v>96.19965786901270772238514174</v>
      </c>
      <c r="N21" s="95">
        <v>130.45376267690368418037013694</v>
      </c>
      <c r="O21" s="442">
        <v>110.84302899932858065371440301</v>
      </c>
      <c r="P21" s="5"/>
      <c r="Q21" s="422">
        <v>51.037189380827670784482974110</v>
      </c>
      <c r="R21" s="91">
        <v>-4.4191527373333387649062629600</v>
      </c>
      <c r="S21" s="423">
        <v>-1.0099647268925306217848051900</v>
      </c>
      <c r="T21" s="422">
        <v>54.796758183074700006282590930</v>
      </c>
      <c r="U21" s="91">
        <v>20.356328919714873926452727340</v>
      </c>
      <c r="V21" s="423">
        <v>21.105831223837512109500666150</v>
      </c>
      <c r="W21" s="422">
        <v>0</v>
      </c>
      <c r="X21" s="91">
        <v>0</v>
      </c>
      <c r="Y21" s="423">
        <v>40.840778627672580003618188270</v>
      </c>
      <c r="Z21" s="422">
        <v>51.144056158357195182365007180</v>
      </c>
      <c r="AA21" s="91">
        <v>-3.7496232415590758392578954300</v>
      </c>
      <c r="AB21" s="423">
        <v>4.3929691130790629266159735700</v>
      </c>
    </row>
    <row r="22" ht="18" customHeight="1">
      <c r="A22" s="58"/>
      <c r="B22" s="288"/>
      <c r="C22" s="289" t="s">
        <v>270</v>
      </c>
      <c r="D22" s="278">
        <v>92.54887585532746823069403715</v>
      </c>
      <c r="E22" s="94">
        <v>119.12967262431462715724131847</v>
      </c>
      <c r="F22" s="279">
        <v>84.32775574779057260061187917</v>
      </c>
      <c r="G22" s="278">
        <v>0.2729716520039100684261974585</v>
      </c>
      <c r="H22" s="94">
        <v>2.491778129137501416642827522</v>
      </c>
      <c r="I22" s="279">
        <v>10.164431570497964606813433639</v>
      </c>
      <c r="J22" s="278">
        <v>0</v>
      </c>
      <c r="K22" s="94">
        <v>0</v>
      </c>
      <c r="L22" s="279">
        <v>8.068593238775692392331778797</v>
      </c>
      <c r="M22" s="278">
        <v>92.8218475073313782991202346</v>
      </c>
      <c r="N22" s="94">
        <v>121.62145075345212857388414599</v>
      </c>
      <c r="O22" s="279">
        <v>102.5607805570642295997570916</v>
      </c>
      <c r="P22" s="5"/>
      <c r="Q22" s="273">
        <v>41.631506366078566572990905410</v>
      </c>
      <c r="R22" s="92">
        <v>-6.385749607797609897900083100</v>
      </c>
      <c r="S22" s="274">
        <v>4.4277558328004618603105396500</v>
      </c>
      <c r="T22" s="273">
        <v>14.185526816279954355268162820</v>
      </c>
      <c r="U22" s="92">
        <v>1.9713215084942544423573768200</v>
      </c>
      <c r="V22" s="274">
        <v>-8.252539900383266596240091430</v>
      </c>
      <c r="W22" s="273">
        <v>0</v>
      </c>
      <c r="X22" s="92">
        <v>0</v>
      </c>
      <c r="Y22" s="274">
        <v>45.608146078922982868994364620</v>
      </c>
      <c r="Z22" s="273">
        <v>41.531463065473817752004353590</v>
      </c>
      <c r="AA22" s="92">
        <v>-6.2282980220358515362593788900</v>
      </c>
      <c r="AB22" s="274">
        <v>5.3285450771424540149050182800</v>
      </c>
    </row>
    <row r="23" ht="18" customHeight="1">
      <c r="A23" s="58"/>
      <c r="B23" s="290"/>
      <c r="C23" s="291" t="s">
        <v>272</v>
      </c>
      <c r="D23" s="441">
        <v>65.45959595959595959595959596</v>
      </c>
      <c r="E23" s="95">
        <v>80.69059218601636823305808694</v>
      </c>
      <c r="F23" s="442">
        <v>65.561137349189701395139062552</v>
      </c>
      <c r="G23" s="441">
        <v>0.6146464646464646464646464646</v>
      </c>
      <c r="H23" s="95">
        <v>6.3100655996556270304114216329</v>
      </c>
      <c r="I23" s="442">
        <v>15.962863306438936222196298204</v>
      </c>
      <c r="J23" s="441">
        <v>0</v>
      </c>
      <c r="K23" s="95">
        <v>0</v>
      </c>
      <c r="L23" s="442">
        <v>7.1205572125935551441653683985</v>
      </c>
      <c r="M23" s="441">
        <v>66.074242424242424242424242424</v>
      </c>
      <c r="N23" s="95">
        <v>87.00065778567199526346950858</v>
      </c>
      <c r="O23" s="442">
        <v>88.64455786822219276150072915</v>
      </c>
      <c r="P23" s="5"/>
      <c r="Q23" s="422">
        <v>43.59150482478978097337779600</v>
      </c>
      <c r="R23" s="91">
        <v>-12.299529646190536668699041870</v>
      </c>
      <c r="S23" s="423">
        <v>-2.7492476032504131035951165400</v>
      </c>
      <c r="T23" s="422">
        <v>-89.67112242732866539359219181</v>
      </c>
      <c r="U23" s="91">
        <v>10.329334471039772643097468300</v>
      </c>
      <c r="V23" s="423">
        <v>10.252031747418700931335693140</v>
      </c>
      <c r="W23" s="422">
        <v>0</v>
      </c>
      <c r="X23" s="91">
        <v>0</v>
      </c>
      <c r="Y23" s="423">
        <v>41.106694321036978552126164280</v>
      </c>
      <c r="Z23" s="422">
        <v>28.204575409988681519518254110</v>
      </c>
      <c r="AA23" s="91">
        <v>-10.975206191987677675043269180</v>
      </c>
      <c r="AB23" s="423">
        <v>1.9614671849811953795589143400</v>
      </c>
    </row>
    <row r="24" ht="18" customHeight="1">
      <c r="A24" s="59"/>
      <c r="B24" s="288"/>
      <c r="C24" s="289" t="s">
        <v>273</v>
      </c>
      <c r="D24" s="278">
        <v>89.48411534701857282502443793</v>
      </c>
      <c r="E24" s="94">
        <v>114.61867380255776480801411203</v>
      </c>
      <c r="F24" s="279">
        <v>80.43615790047680613153684375</v>
      </c>
      <c r="G24" s="278">
        <v>6.4437927663734115347018572825</v>
      </c>
      <c r="H24" s="94">
        <v>10.616745896061383762432229563</v>
      </c>
      <c r="I24" s="279">
        <v>25.230179275395319105000377363</v>
      </c>
      <c r="J24" s="278">
        <v>0</v>
      </c>
      <c r="K24" s="94">
        <v>0</v>
      </c>
      <c r="L24" s="279">
        <v>7.4873537060820899512249852395</v>
      </c>
      <c r="M24" s="278">
        <v>95.92790811339198435972629521</v>
      </c>
      <c r="N24" s="94">
        <v>125.2354196986191485704463416</v>
      </c>
      <c r="O24" s="279">
        <v>113.15369088195421518776220636</v>
      </c>
      <c r="P24" s="93"/>
      <c r="Q24" s="273">
        <v>62.004477400630021590627543980</v>
      </c>
      <c r="R24" s="92">
        <v>7.7353785932251762545878568400</v>
      </c>
      <c r="S24" s="274">
        <v>1.5390450960570648722398409200</v>
      </c>
      <c r="T24" s="273">
        <v>-59.558902470820999677919050330</v>
      </c>
      <c r="U24" s="92">
        <v>-29.312708136704905068683517970</v>
      </c>
      <c r="V24" s="274">
        <v>0.1995220678727080162990758200</v>
      </c>
      <c r="W24" s="273">
        <v>0</v>
      </c>
      <c r="X24" s="92">
        <v>0</v>
      </c>
      <c r="Y24" s="274">
        <v>47.010472280288556178400278550</v>
      </c>
      <c r="Z24" s="273">
        <v>34.788222164992703236329298650</v>
      </c>
      <c r="AA24" s="92">
        <v>3.1521959308137667397210970400</v>
      </c>
      <c r="AB24" s="274">
        <v>3.3461535527504686052738257600</v>
      </c>
    </row>
    <row r="25" ht="18" customHeight="1">
      <c r="A25" s="60"/>
      <c r="B25" s="290"/>
      <c r="C25" s="291" t="s">
        <v>274</v>
      </c>
      <c r="D25" s="441">
        <v>117.41944444444444444444444444</v>
      </c>
      <c r="E25" s="95">
        <v>144.09156967724582154939066483</v>
      </c>
      <c r="F25" s="442">
        <v>99.46046807036079987870737255</v>
      </c>
      <c r="G25" s="441">
        <v>9.68989898989898989898989899</v>
      </c>
      <c r="H25" s="95">
        <v>19.247539855021792423374284834</v>
      </c>
      <c r="I25" s="442">
        <v>32.563186345564226787629606847</v>
      </c>
      <c r="J25" s="441">
        <v>0</v>
      </c>
      <c r="K25" s="95">
        <v>0</v>
      </c>
      <c r="L25" s="442">
        <v>7.995109117593909212402690928</v>
      </c>
      <c r="M25" s="441">
        <v>127.10934343434343434343434343</v>
      </c>
      <c r="N25" s="95">
        <v>163.33910953226761397276494967</v>
      </c>
      <c r="O25" s="442">
        <v>140.01876353351893587873967033</v>
      </c>
      <c r="P25" s="93"/>
      <c r="Q25" s="422">
        <v>73.087030970815961882072662290</v>
      </c>
      <c r="R25" s="91">
        <v>14.629414404474685482449405010</v>
      </c>
      <c r="S25" s="423">
        <v>7.7513560276400102331200957100</v>
      </c>
      <c r="T25" s="422">
        <v>-9.829632240629773234637527900</v>
      </c>
      <c r="U25" s="91">
        <v>-7.401295403065812309198058700</v>
      </c>
      <c r="V25" s="423">
        <v>8.361012142530793732867937830</v>
      </c>
      <c r="W25" s="422">
        <v>0</v>
      </c>
      <c r="X25" s="91">
        <v>0</v>
      </c>
      <c r="Y25" s="423">
        <v>36.636153539632242481163991410</v>
      </c>
      <c r="Z25" s="422">
        <v>61.748421407798968492424364140</v>
      </c>
      <c r="AA25" s="91">
        <v>11.503359684317655763062183730</v>
      </c>
      <c r="AB25" s="423">
        <v>9.212554195930273493897342600</v>
      </c>
    </row>
    <row r="26" ht="18" customHeight="1">
      <c r="A26" s="60"/>
      <c r="B26" s="292"/>
      <c r="C26" s="293" t="s">
        <v>276</v>
      </c>
      <c r="D26" s="445">
        <v>205.73142717497556207233626588</v>
      </c>
      <c r="E26" s="446">
        <v>238.93209126446311103304783988</v>
      </c>
      <c r="F26" s="447">
        <v>148.40951781422671194806965981</v>
      </c>
      <c r="G26" s="445">
        <v>7.716764418377321603128054741</v>
      </c>
      <c r="H26" s="446">
        <v>10.00108813162925131153475337</v>
      </c>
      <c r="I26" s="447">
        <v>20.260832555885360985663695102</v>
      </c>
      <c r="J26" s="445">
        <v>0</v>
      </c>
      <c r="K26" s="446">
        <v>0</v>
      </c>
      <c r="L26" s="447">
        <v>8.661891015834307602803404221</v>
      </c>
      <c r="M26" s="445">
        <v>213.44819159335288367546432063</v>
      </c>
      <c r="N26" s="446">
        <v>248.93317939609236234458259325</v>
      </c>
      <c r="O26" s="447">
        <v>177.33224138594638053653675914</v>
      </c>
      <c r="P26" s="184"/>
      <c r="Q26" s="275">
        <v>64.506024473078441257967819970</v>
      </c>
      <c r="R26" s="276">
        <v>8.058270985611536474493950410</v>
      </c>
      <c r="S26" s="277">
        <v>5.5493566520248952302440395600</v>
      </c>
      <c r="T26" s="275">
        <v>-42.838782086093914050903298210</v>
      </c>
      <c r="U26" s="276">
        <v>-44.549946376883328004285146750</v>
      </c>
      <c r="V26" s="277">
        <v>-10.944204034740177255479203310</v>
      </c>
      <c r="W26" s="275">
        <v>0</v>
      </c>
      <c r="X26" s="276">
        <v>0</v>
      </c>
      <c r="Y26" s="277">
        <v>12.460350172804876290901998250</v>
      </c>
      <c r="Z26" s="275">
        <v>54.047351972175777970609607260</v>
      </c>
      <c r="AA26" s="276">
        <v>4.0906708947921287779784072700</v>
      </c>
      <c r="AB26" s="277">
        <v>3.6669098469984079259610146100</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 customHeight="1">
      <c r="A28" s="112"/>
      <c r="B28" s="993" t="s">
        <v>61</v>
      </c>
      <c r="C28" s="993"/>
      <c r="D28" s="993"/>
      <c r="E28" s="993"/>
      <c r="F28" s="993"/>
      <c r="G28" s="993"/>
      <c r="H28" s="993"/>
      <c r="I28" s="993"/>
      <c r="J28" s="993"/>
      <c r="K28" s="993"/>
      <c r="L28" s="993"/>
      <c r="M28" s="993"/>
      <c r="N28" s="993"/>
      <c r="O28" s="993"/>
      <c r="P28" s="413"/>
      <c r="Q28" s="991"/>
      <c r="R28" s="991"/>
      <c r="S28" s="991"/>
      <c r="T28" s="991"/>
      <c r="U28" s="991"/>
      <c r="V28" s="991"/>
      <c r="W28" s="991"/>
      <c r="X28" s="991"/>
      <c r="Y28" s="991"/>
      <c r="Z28" s="991"/>
      <c r="AA28" s="991"/>
      <c r="AB28" s="991"/>
      <c r="AC28" s="9"/>
    </row>
    <row r="29" ht="18" customHeight="1">
      <c r="A29" s="58"/>
      <c r="B29" s="286">
        <v>2017</v>
      </c>
      <c r="C29" s="287"/>
      <c r="D29" s="456">
        <v>136.84634622422837623520800293</v>
      </c>
      <c r="E29" s="457">
        <v>164.73353323203574657785042052</v>
      </c>
      <c r="F29" s="458">
        <v>100.72758497187604846025551677</v>
      </c>
      <c r="G29" s="456">
        <v>11.41008905697206294985970477</v>
      </c>
      <c r="H29" s="457">
        <v>15.40036596435785631777021848</v>
      </c>
      <c r="I29" s="458">
        <v>32.113182946484040601276371123</v>
      </c>
      <c r="J29" s="456">
        <v>0.5515432475295839941441990972</v>
      </c>
      <c r="K29" s="457">
        <v>0.0618664713705257215194407426</v>
      </c>
      <c r="L29" s="458">
        <v>7.1309990240332544619590966743</v>
      </c>
      <c r="M29" s="456">
        <v>148.80796571916554837135537392</v>
      </c>
      <c r="N29" s="457">
        <v>180.19576566776412861714007973</v>
      </c>
      <c r="O29" s="458">
        <v>139.97176694239334352349098457</v>
      </c>
      <c r="P29" s="5"/>
      <c r="Q29" s="429">
        <v>-18.851462311580034123749150170</v>
      </c>
      <c r="R29" s="430">
        <v>-4.5330869544283616253977022600</v>
      </c>
      <c r="S29" s="431">
        <v>-3.1052915472139532300641756100</v>
      </c>
      <c r="T29" s="429">
        <v>0.1035499261694405825628333400</v>
      </c>
      <c r="U29" s="430">
        <v>29.393871861879850567336305810</v>
      </c>
      <c r="V29" s="431">
        <v>-2.7416538046799570151827112600</v>
      </c>
      <c r="W29" s="429">
        <v>0</v>
      </c>
      <c r="X29" s="430">
        <v>-98.38395595774307548094600780</v>
      </c>
      <c r="Y29" s="431">
        <v>-0.0789158692107264105324059400</v>
      </c>
      <c r="Z29" s="429">
        <v>-17.345037901148051372008744520</v>
      </c>
      <c r="AA29" s="430">
        <v>-4.2966904858492593629180579500</v>
      </c>
      <c r="AB29" s="431">
        <v>-2.8721037477952030533094939600</v>
      </c>
    </row>
    <row r="30" ht="18" customHeight="1">
      <c r="A30" s="58"/>
      <c r="B30" s="288">
        <v>2018</v>
      </c>
      <c r="C30" s="289"/>
      <c r="D30" s="278">
        <v>63.229013986201712705699175861</v>
      </c>
      <c r="E30" s="94">
        <v>153.54786163252061627913879065</v>
      </c>
      <c r="F30" s="279">
        <v>103.57523441580837737795914346</v>
      </c>
      <c r="G30" s="278">
        <v>7.4043918284072910794341091514</v>
      </c>
      <c r="H30" s="94">
        <v>15.432648760055171416552514804</v>
      </c>
      <c r="I30" s="279">
        <v>30.412236786189285572578059036</v>
      </c>
      <c r="J30" s="278">
        <v>0.5882258194410888298300716759</v>
      </c>
      <c r="K30" s="94">
        <v>0.2619383056154686916880440417</v>
      </c>
      <c r="L30" s="279">
        <v>6.7953464005253724509173767038</v>
      </c>
      <c r="M30" s="278">
        <v>71.221631634050092614963356688</v>
      </c>
      <c r="N30" s="94">
        <v>169.2424486981912563873793495</v>
      </c>
      <c r="O30" s="279">
        <v>140.7828176025230354014545792</v>
      </c>
      <c r="P30" s="5"/>
      <c r="Q30" s="273">
        <v>-53.795614036637581605135984700</v>
      </c>
      <c r="R30" s="92">
        <v>-6.7901606795257224721444409400</v>
      </c>
      <c r="S30" s="274">
        <v>2.8270800344586992099379558200</v>
      </c>
      <c r="T30" s="273">
        <v>-35.106625448441314702875174180</v>
      </c>
      <c r="U30" s="92">
        <v>0.209623562011639398351265700</v>
      </c>
      <c r="V30" s="274">
        <v>-5.2967224181089331675299243100</v>
      </c>
      <c r="W30" s="273">
        <v>6.6508967475913545259256254700</v>
      </c>
      <c r="X30" s="92">
        <v>323.39299431947353942824692962</v>
      </c>
      <c r="Y30" s="274">
        <v>-4.7069509107580651919840814600</v>
      </c>
      <c r="Z30" s="273">
        <v>-52.138562415091744216081502640</v>
      </c>
      <c r="AA30" s="92">
        <v>-6.0785651255357720459198444700</v>
      </c>
      <c r="AB30" s="274">
        <v>0.5794387524331868794437310500</v>
      </c>
    </row>
    <row r="31" ht="18" customHeight="1">
      <c r="A31" s="58"/>
      <c r="B31" s="427">
        <v>2019</v>
      </c>
      <c r="C31" s="428"/>
      <c r="D31" s="459">
        <v>118.14443752594437525944375259</v>
      </c>
      <c r="E31" s="460">
        <v>160.02314096758873995732703436</v>
      </c>
      <c r="F31" s="461">
        <v>105.91504692253905476217050708</v>
      </c>
      <c r="G31" s="459">
        <v>13.444271481942714819427148194</v>
      </c>
      <c r="H31" s="460">
        <v>15.284781317625012202092902861</v>
      </c>
      <c r="I31" s="461">
        <v>29.266903257094357877337494637</v>
      </c>
      <c r="J31" s="459">
        <v>0</v>
      </c>
      <c r="K31" s="460">
        <v>0</v>
      </c>
      <c r="L31" s="461">
        <v>8.342022810035223652763504344</v>
      </c>
      <c r="M31" s="459">
        <v>131.58870900788709007887090079</v>
      </c>
      <c r="N31" s="460">
        <v>175.30792228521375215941993722</v>
      </c>
      <c r="O31" s="461">
        <v>143.52397298966863629227150607</v>
      </c>
      <c r="P31" s="93"/>
      <c r="Q31" s="432">
        <v>86.85162092157043399136343684</v>
      </c>
      <c r="R31" s="433">
        <v>4.2171081161423964302614269400</v>
      </c>
      <c r="S31" s="434">
        <v>2.2590463057388541319654699800</v>
      </c>
      <c r="T31" s="432">
        <v>81.57158337249450539969063174</v>
      </c>
      <c r="U31" s="433">
        <v>-0.9581468789265089919266359200</v>
      </c>
      <c r="V31" s="434">
        <v>-3.7660285797032961009907733100</v>
      </c>
      <c r="W31" s="432">
        <v>-100</v>
      </c>
      <c r="X31" s="433">
        <v>-100</v>
      </c>
      <c r="Y31" s="434">
        <v>22.760817747131656684921681270</v>
      </c>
      <c r="Z31" s="432">
        <v>84.75946982514273021582185234</v>
      </c>
      <c r="AA31" s="433">
        <v>3.5838961405238278525127901100</v>
      </c>
      <c r="AB31" s="434">
        <v>1.9470809249498039239310366300</v>
      </c>
    </row>
    <row r="32" ht="21"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 customHeight="1">
      <c r="A33" s="112"/>
      <c r="B33" s="992" t="s">
        <v>44</v>
      </c>
      <c r="C33" s="992"/>
      <c r="D33" s="992"/>
      <c r="E33" s="992"/>
      <c r="F33" s="992"/>
      <c r="G33" s="992"/>
      <c r="H33" s="992"/>
      <c r="I33" s="992"/>
      <c r="J33" s="992"/>
      <c r="K33" s="992"/>
      <c r="L33" s="992"/>
      <c r="M33" s="992"/>
      <c r="N33" s="992"/>
      <c r="O33" s="992"/>
      <c r="P33" s="413"/>
      <c r="Q33" s="991"/>
      <c r="R33" s="991"/>
      <c r="S33" s="991"/>
      <c r="T33" s="991"/>
      <c r="U33" s="991"/>
      <c r="V33" s="991"/>
      <c r="W33" s="991"/>
      <c r="X33" s="991"/>
      <c r="Y33" s="991"/>
      <c r="Z33" s="991"/>
      <c r="AA33" s="991"/>
      <c r="AB33" s="991"/>
      <c r="AC33" s="9"/>
    </row>
    <row r="34" ht="18" customHeight="1">
      <c r="A34" s="58"/>
      <c r="B34" s="286">
        <v>2017</v>
      </c>
      <c r="C34" s="287"/>
      <c r="D34" s="456">
        <v>113.63888888888888888888888889</v>
      </c>
      <c r="E34" s="457">
        <v>166.17420081329669670903444974</v>
      </c>
      <c r="F34" s="458">
        <v>106.03581513870290707680057215</v>
      </c>
      <c r="G34" s="456">
        <v>9.714975845410628019323671498</v>
      </c>
      <c r="H34" s="457">
        <v>21.586682915089485245995505043</v>
      </c>
      <c r="I34" s="458">
        <v>26.658327661036932091648633093</v>
      </c>
      <c r="J34" s="456">
        <v>2.1840579710144927536231884058</v>
      </c>
      <c r="K34" s="457">
        <v>0.2060431697999451072250812289</v>
      </c>
      <c r="L34" s="458">
        <v>7.1695031926657924256409723438</v>
      </c>
      <c r="M34" s="456">
        <v>125.53768115942028985507246377</v>
      </c>
      <c r="N34" s="457">
        <v>187.966926898186127062255036</v>
      </c>
      <c r="O34" s="458">
        <v>139.86364599240563159409017759</v>
      </c>
      <c r="P34" s="5"/>
      <c r="Q34" s="429">
        <v>-20.674626235383810357555966740</v>
      </c>
      <c r="R34" s="430">
        <v>7.5680826946489592682437575800</v>
      </c>
      <c r="S34" s="431">
        <v>10.903727396267749191211286080</v>
      </c>
      <c r="T34" s="429">
        <v>-15.343733107542467339255559860</v>
      </c>
      <c r="U34" s="430">
        <v>74.809867376173719692485315930</v>
      </c>
      <c r="V34" s="431">
        <v>3.2527604341350000727845958400</v>
      </c>
      <c r="W34" s="429">
        <v>0</v>
      </c>
      <c r="X34" s="430">
        <v>-92.59576612442926510629667461</v>
      </c>
      <c r="Y34" s="431">
        <v>9.174716036084182882974249150</v>
      </c>
      <c r="Z34" s="429">
        <v>-18.868021354416232794626922570</v>
      </c>
      <c r="AA34" s="430">
        <v>10.820243009847096710189596100</v>
      </c>
      <c r="AB34" s="431">
        <v>9.271717930442929957551211740</v>
      </c>
    </row>
    <row r="35" ht="18" customHeight="1">
      <c r="A35" s="58"/>
      <c r="B35" s="288">
        <v>2018</v>
      </c>
      <c r="C35" s="289"/>
      <c r="D35" s="278">
        <v>82.8730237154150197628458498</v>
      </c>
      <c r="E35" s="94">
        <v>151.34414858354503068847497354</v>
      </c>
      <c r="F35" s="279">
        <v>103.57456880567488111610047004</v>
      </c>
      <c r="G35" s="278">
        <v>13.42210144927536231884057971</v>
      </c>
      <c r="H35" s="94">
        <v>17.916308208485241919448418227</v>
      </c>
      <c r="I35" s="279">
        <v>26.002007234743456689000156572</v>
      </c>
      <c r="J35" s="278">
        <v>0</v>
      </c>
      <c r="K35" s="94">
        <v>0</v>
      </c>
      <c r="L35" s="279">
        <v>6.1952464192325851630390747711</v>
      </c>
      <c r="M35" s="278">
        <v>96.29512516469038208168642951</v>
      </c>
      <c r="N35" s="94">
        <v>169.26045679203027260792339177</v>
      </c>
      <c r="O35" s="279">
        <v>135.77182245965092296813970137</v>
      </c>
      <c r="P35" s="5"/>
      <c r="Q35" s="273">
        <v>-27.073359722440950587571483920</v>
      </c>
      <c r="R35" s="92">
        <v>-8.924401114715645722087352560</v>
      </c>
      <c r="S35" s="274">
        <v>-2.3211462370601184631758174100</v>
      </c>
      <c r="T35" s="273">
        <v>38.158876181004475385380407750</v>
      </c>
      <c r="U35" s="92">
        <v>-17.002958356508699323873177510</v>
      </c>
      <c r="V35" s="274">
        <v>-2.4619714883793518133921515600</v>
      </c>
      <c r="W35" s="273">
        <v>-100</v>
      </c>
      <c r="X35" s="92">
        <v>-100</v>
      </c>
      <c r="Y35" s="274">
        <v>-13.588902149173258661754965180</v>
      </c>
      <c r="Z35" s="273">
        <v>-23.293847492367481746500691100</v>
      </c>
      <c r="AA35" s="92">
        <v>-9.952000819957210836311760220</v>
      </c>
      <c r="AB35" s="274">
        <v>-2.9255804849938546475417299400</v>
      </c>
    </row>
    <row r="36" ht="18" customHeight="1">
      <c r="A36" s="58"/>
      <c r="B36" s="427">
        <v>2019</v>
      </c>
      <c r="C36" s="428"/>
      <c r="D36" s="459">
        <v>137.76375164690382081686429513</v>
      </c>
      <c r="E36" s="460">
        <v>166.11761747168501953863739625</v>
      </c>
      <c r="F36" s="461">
        <v>109.54380423115905496553285638</v>
      </c>
      <c r="G36" s="459">
        <v>7.931241765480895915678524374</v>
      </c>
      <c r="H36" s="460">
        <v>13.223685331620254999937011043</v>
      </c>
      <c r="I36" s="461">
        <v>25.946923447137259635211678824</v>
      </c>
      <c r="J36" s="459">
        <v>0</v>
      </c>
      <c r="K36" s="460">
        <v>0</v>
      </c>
      <c r="L36" s="461">
        <v>8.048694129426365223336530447</v>
      </c>
      <c r="M36" s="459">
        <v>145.6949934123847167325428195</v>
      </c>
      <c r="N36" s="460">
        <v>179.34130280330527453857440729</v>
      </c>
      <c r="O36" s="461">
        <v>143.53942180772267982408106566</v>
      </c>
      <c r="P36" s="93"/>
      <c r="Q36" s="432">
        <v>66.234735346429387625321687990</v>
      </c>
      <c r="R36" s="433">
        <v>9.761506491269951712981797200</v>
      </c>
      <c r="S36" s="434">
        <v>5.763224983039579579877998700</v>
      </c>
      <c r="T36" s="432">
        <v>-40.909090909090909090909090910</v>
      </c>
      <c r="U36" s="433">
        <v>-26.191907519443878528325343500</v>
      </c>
      <c r="V36" s="434">
        <v>-0.2118443668940873069543028900</v>
      </c>
      <c r="W36" s="432">
        <v>0</v>
      </c>
      <c r="X36" s="433">
        <v>0</v>
      </c>
      <c r="Y36" s="434">
        <v>29.917255662985710890685452980</v>
      </c>
      <c r="Z36" s="432">
        <v>51.300487084063047285464098080</v>
      </c>
      <c r="AA36" s="433">
        <v>5.9558187436899700299575866300</v>
      </c>
      <c r="AB36" s="434">
        <v>5.7210687809542773909618224400</v>
      </c>
    </row>
    <row r="37" ht="21"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992" t="s">
        <v>45</v>
      </c>
      <c r="C38" s="992"/>
      <c r="D38" s="992"/>
      <c r="E38" s="992"/>
      <c r="F38" s="992"/>
      <c r="G38" s="992"/>
      <c r="H38" s="992"/>
      <c r="I38" s="992"/>
      <c r="J38" s="992"/>
      <c r="K38" s="992"/>
      <c r="L38" s="992"/>
      <c r="M38" s="992"/>
      <c r="N38" s="992"/>
      <c r="O38" s="992"/>
      <c r="P38" s="469"/>
      <c r="Q38" s="991"/>
      <c r="R38" s="991"/>
      <c r="S38" s="991"/>
      <c r="T38" s="991"/>
      <c r="U38" s="991"/>
      <c r="V38" s="991"/>
      <c r="W38" s="991"/>
      <c r="X38" s="991"/>
      <c r="Y38" s="991"/>
      <c r="Z38" s="991"/>
      <c r="AA38" s="991"/>
      <c r="AB38" s="991"/>
      <c r="AC38" s="9"/>
    </row>
    <row r="39" ht="18" customHeight="1">
      <c r="A39" s="58"/>
      <c r="B39" s="286">
        <v>2017</v>
      </c>
      <c r="C39" s="287"/>
      <c r="D39" s="456">
        <v>136.84634622422837623520800293</v>
      </c>
      <c r="E39" s="457">
        <v>164.73353323203574657785042052</v>
      </c>
      <c r="F39" s="458">
        <v>100.72758497187604846025551677</v>
      </c>
      <c r="G39" s="456">
        <v>11.41008905697206294985970477</v>
      </c>
      <c r="H39" s="457">
        <v>15.40036596435785631777021848</v>
      </c>
      <c r="I39" s="458">
        <v>32.113182946484040601276371123</v>
      </c>
      <c r="J39" s="456">
        <v>0.5515432475295839941441990972</v>
      </c>
      <c r="K39" s="457">
        <v>0.0618664713705257215194407426</v>
      </c>
      <c r="L39" s="458">
        <v>7.1309990240332544619590966743</v>
      </c>
      <c r="M39" s="456">
        <v>148.80796571916554837135537392</v>
      </c>
      <c r="N39" s="457">
        <v>180.19576566776412861714007973</v>
      </c>
      <c r="O39" s="458">
        <v>139.97176694239334352349098457</v>
      </c>
      <c r="P39" s="5"/>
      <c r="Q39" s="429">
        <v>-18.851462311580034123749150170</v>
      </c>
      <c r="R39" s="430">
        <v>-4.5330869544283616253977022600</v>
      </c>
      <c r="S39" s="431">
        <v>-3.1052915472139532300641756100</v>
      </c>
      <c r="T39" s="429">
        <v>0.1035499261694405825628333400</v>
      </c>
      <c r="U39" s="430">
        <v>29.393871861879850567336305810</v>
      </c>
      <c r="V39" s="431">
        <v>-2.7416538046799570151827112600</v>
      </c>
      <c r="W39" s="429">
        <v>0</v>
      </c>
      <c r="X39" s="430">
        <v>-98.38395595774307548094600780</v>
      </c>
      <c r="Y39" s="431">
        <v>-0.0789158692107264105324059400</v>
      </c>
      <c r="Z39" s="429">
        <v>-17.345037901148051372008744520</v>
      </c>
      <c r="AA39" s="430">
        <v>-4.2966904858492593629180579500</v>
      </c>
      <c r="AB39" s="431">
        <v>-2.8721037477952030533094939600</v>
      </c>
    </row>
    <row r="40" ht="18" customHeight="1">
      <c r="A40" s="58"/>
      <c r="B40" s="288">
        <v>2018</v>
      </c>
      <c r="C40" s="289"/>
      <c r="D40" s="278">
        <v>63.229013986201712705699175861</v>
      </c>
      <c r="E40" s="94">
        <v>153.54786163252061627913879065</v>
      </c>
      <c r="F40" s="279">
        <v>103.57523441580837737795914346</v>
      </c>
      <c r="G40" s="278">
        <v>7.4043918284072910794341091514</v>
      </c>
      <c r="H40" s="94">
        <v>15.432648760055171416552514804</v>
      </c>
      <c r="I40" s="279">
        <v>30.412236786189285572578059036</v>
      </c>
      <c r="J40" s="278">
        <v>0.5882258194410888298300716759</v>
      </c>
      <c r="K40" s="94">
        <v>0.2619383056154686916880440417</v>
      </c>
      <c r="L40" s="279">
        <v>6.7953464005253724509173767038</v>
      </c>
      <c r="M40" s="278">
        <v>71.221631634050092614963356688</v>
      </c>
      <c r="N40" s="94">
        <v>169.2424486981912563873793495</v>
      </c>
      <c r="O40" s="279">
        <v>140.7828176025230354014545792</v>
      </c>
      <c r="P40" s="5"/>
      <c r="Q40" s="273">
        <v>-53.795614036637581605135984700</v>
      </c>
      <c r="R40" s="92">
        <v>-6.7901606795257224721444409400</v>
      </c>
      <c r="S40" s="274">
        <v>2.8270800344586992099379558200</v>
      </c>
      <c r="T40" s="273">
        <v>-35.106625448441314702875174180</v>
      </c>
      <c r="U40" s="92">
        <v>0.209623562011639398351265700</v>
      </c>
      <c r="V40" s="274">
        <v>-5.2967224181089331675299243100</v>
      </c>
      <c r="W40" s="273">
        <v>6.6508967475913545259256254700</v>
      </c>
      <c r="X40" s="92">
        <v>323.39299431947353942824692962</v>
      </c>
      <c r="Y40" s="274">
        <v>-4.7069509107580651919840814600</v>
      </c>
      <c r="Z40" s="273">
        <v>-52.138562415091744216081502640</v>
      </c>
      <c r="AA40" s="92">
        <v>-6.0785651255357720459198444700</v>
      </c>
      <c r="AB40" s="274">
        <v>0.5794387524331868794437310500</v>
      </c>
    </row>
    <row r="41" ht="18" customHeight="1">
      <c r="A41" s="58"/>
      <c r="B41" s="427">
        <v>2019</v>
      </c>
      <c r="C41" s="428"/>
      <c r="D41" s="459">
        <v>118.14443752594437525944375259</v>
      </c>
      <c r="E41" s="460">
        <v>160.02314096758873995732703436</v>
      </c>
      <c r="F41" s="461">
        <v>105.91504692253905476217050708</v>
      </c>
      <c r="G41" s="459">
        <v>13.444271481942714819427148194</v>
      </c>
      <c r="H41" s="460">
        <v>15.284781317625012202092902861</v>
      </c>
      <c r="I41" s="461">
        <v>29.266903257094357877337494637</v>
      </c>
      <c r="J41" s="459">
        <v>0</v>
      </c>
      <c r="K41" s="460">
        <v>0</v>
      </c>
      <c r="L41" s="461">
        <v>8.342022810035223652763504344</v>
      </c>
      <c r="M41" s="459">
        <v>131.58870900788709007887090079</v>
      </c>
      <c r="N41" s="460">
        <v>175.30792228521375215941993722</v>
      </c>
      <c r="O41" s="461">
        <v>143.52397298966863629227150607</v>
      </c>
      <c r="P41" s="93"/>
      <c r="Q41" s="432">
        <v>86.85162092157043399136343684</v>
      </c>
      <c r="R41" s="433">
        <v>4.2171081161423964302614269400</v>
      </c>
      <c r="S41" s="434">
        <v>2.2590463057388541319654699800</v>
      </c>
      <c r="T41" s="432">
        <v>81.57158337249450539969063174</v>
      </c>
      <c r="U41" s="433">
        <v>-0.9581468789265089919266359200</v>
      </c>
      <c r="V41" s="434">
        <v>-3.7660285797032961009907733100</v>
      </c>
      <c r="W41" s="432">
        <v>-100</v>
      </c>
      <c r="X41" s="433">
        <v>-100</v>
      </c>
      <c r="Y41" s="434">
        <v>22.760817747131656684921681270</v>
      </c>
      <c r="Z41" s="432">
        <v>84.75946982514273021582185234</v>
      </c>
      <c r="AA41" s="433">
        <v>3.5838961405238278525127901100</v>
      </c>
      <c r="AB41" s="434">
        <v>1.9470809249498039239310366300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row>
    <row r="43" ht="24" customHeight="1">
      <c r="B43" s="1055" t="s">
        <v>138</v>
      </c>
      <c r="C43" s="1055"/>
      <c r="D43" s="1055"/>
      <c r="E43" s="1055"/>
      <c r="F43" s="1055"/>
      <c r="G43" s="1055"/>
      <c r="H43" s="1055"/>
      <c r="I43" s="1055"/>
      <c r="J43" s="1055"/>
      <c r="K43" s="1055"/>
      <c r="L43" s="1055"/>
      <c r="M43" s="1055"/>
      <c r="N43" s="1055"/>
      <c r="O43" s="1055"/>
      <c r="P43" s="1055"/>
      <c r="Q43" s="1055"/>
      <c r="R43" s="1055"/>
      <c r="S43" s="1055"/>
      <c r="T43" s="1055"/>
      <c r="U43" s="1055"/>
      <c r="V43" s="1055"/>
      <c r="W43" s="1055"/>
      <c r="X43" s="1055"/>
      <c r="Y43" s="1055"/>
      <c r="Z43" s="1055"/>
      <c r="AA43" s="1055"/>
      <c r="AB43" s="1055"/>
    </row>
    <row r="44" ht="12" customHeight="1">
      <c r="Z44" s="55"/>
      <c r="AA44" s="234"/>
      <c r="AB44" s="234"/>
    </row>
    <row r="45" ht="12" customHeight="1"/>
    <row r="46">
      <c r="A46" s="237"/>
      <c r="B46" s="237"/>
      <c r="C46" s="237"/>
      <c r="D46" s="237"/>
      <c r="E46" s="237"/>
      <c r="F46" s="237"/>
      <c r="G46" s="237"/>
      <c r="H46" s="237"/>
      <c r="I46" s="237"/>
      <c r="J46" s="237"/>
      <c r="K46" s="237"/>
      <c r="L46" s="237"/>
      <c r="M46" s="237"/>
      <c r="N46" s="237"/>
      <c r="O46" s="237"/>
      <c r="P46" s="237"/>
      <c r="Q46" s="237"/>
      <c r="R46" s="237"/>
      <c r="S46" s="237"/>
      <c r="T46" s="237"/>
      <c r="U46" s="237"/>
      <c r="V46" s="237"/>
      <c r="W46" s="237"/>
      <c r="X46" s="237"/>
      <c r="Y46" s="237"/>
      <c r="Z46" s="237"/>
      <c r="AA46" s="237"/>
      <c r="AB46" s="237"/>
      <c r="AC46" s="237"/>
    </row>
    <row r="47">
      <c r="A47" s="237"/>
      <c r="B47" s="237"/>
      <c r="C47" s="237"/>
      <c r="D47" s="237"/>
      <c r="E47" s="237"/>
      <c r="F47" s="237"/>
      <c r="G47" s="237"/>
      <c r="H47" s="237"/>
      <c r="I47" s="237"/>
      <c r="J47" s="237"/>
      <c r="K47" s="237"/>
      <c r="L47" s="237"/>
      <c r="M47" s="237"/>
      <c r="N47" s="237"/>
      <c r="O47" s="237"/>
      <c r="P47" s="237"/>
      <c r="Q47" s="237"/>
      <c r="R47" s="237"/>
      <c r="S47" s="237"/>
      <c r="T47" s="237"/>
      <c r="U47" s="237"/>
      <c r="V47" s="237"/>
      <c r="W47" s="237"/>
      <c r="X47" s="237"/>
      <c r="Y47" s="237"/>
      <c r="Z47" s="237"/>
      <c r="AA47" s="237"/>
      <c r="AB47" s="237"/>
      <c r="AC47" s="237"/>
    </row>
    <row r="48">
      <c r="A48" s="237"/>
      <c r="B48" s="237"/>
      <c r="C48" s="237"/>
      <c r="D48" s="237"/>
      <c r="E48" s="237"/>
      <c r="F48" s="237"/>
      <c r="G48" s="237"/>
      <c r="H48" s="237"/>
      <c r="I48" s="237"/>
      <c r="J48" s="237"/>
      <c r="K48" s="237"/>
      <c r="L48" s="237"/>
      <c r="M48" s="237"/>
      <c r="N48" s="237"/>
      <c r="O48" s="237"/>
      <c r="P48" s="237"/>
      <c r="Q48" s="237"/>
      <c r="R48" s="237"/>
      <c r="S48" s="237"/>
      <c r="T48" s="237"/>
      <c r="U48" s="237"/>
      <c r="V48" s="237"/>
      <c r="W48" s="237"/>
      <c r="X48" s="237"/>
      <c r="Y48" s="237"/>
      <c r="Z48" s="237"/>
      <c r="AA48" s="237"/>
      <c r="AB48" s="237"/>
      <c r="AC48" s="237"/>
    </row>
    <row r="49" s="237" customFormat="1"/>
    <row r="50" s="237" customFormat="1"/>
    <row r="51" s="237" customFormat="1"/>
    <row r="52" s="237" customFormat="1"/>
    <row r="53" s="237" customFormat="1"/>
    <row r="54" s="237" customFormat="1"/>
    <row r="55" s="237" customFormat="1"/>
    <row r="56" s="237" customFormat="1"/>
    <row r="57" s="237" customFormat="1"/>
    <row r="58" s="237" customFormat="1"/>
    <row r="59" s="237" customFormat="1"/>
    <row r="60" s="237" customFormat="1"/>
    <row r="61" s="237" customFormat="1"/>
    <row r="62" s="237" customFormat="1"/>
    <row r="63" s="237" customFormat="1"/>
    <row r="64" s="237" customFormat="1"/>
    <row r="65" s="237" customFormat="1"/>
    <row r="66" s="237" customFormat="1"/>
    <row r="67" s="237" customFormat="1"/>
    <row r="68" s="237" customFormat="1"/>
    <row r="69" s="237" customFormat="1"/>
    <row r="70" s="237" customFormat="1"/>
    <row r="71" s="237" customFormat="1"/>
    <row r="72" s="237" customFormat="1"/>
    <row r="73" s="237" customFormat="1"/>
    <row r="74" s="237" customFormat="1"/>
    <row r="75" s="237" customFormat="1"/>
    <row r="76" s="237" customFormat="1"/>
    <row r="77" s="237" customFormat="1"/>
    <row r="78" s="237" customFormat="1"/>
    <row r="79" s="237" customFormat="1"/>
    <row r="80" s="237" customFormat="1"/>
    <row r="81" s="237" customFormat="1"/>
    <row r="82" s="237" customFormat="1"/>
    <row r="83" s="237" customFormat="1"/>
    <row r="84" s="237" customFormat="1"/>
  </sheetData>
  <mergeCells count="22">
    <mergeCell ref="B4:AB4"/>
    <mergeCell ref="B2:AB2"/>
    <mergeCell ref="Q6:AB6"/>
    <mergeCell ref="D6:O6"/>
    <mergeCell ref="B3:Q3"/>
    <mergeCell ref="R3:AB3"/>
    <mergeCell ref="Q7:S7"/>
    <mergeCell ref="T7:V7"/>
    <mergeCell ref="W7:Y7"/>
    <mergeCell ref="Z7:AB7"/>
    <mergeCell ref="D7:F7"/>
    <mergeCell ref="M7:O7"/>
    <mergeCell ref="J7:L7"/>
    <mergeCell ref="G7:I7"/>
    <mergeCell ref="B43:AB43"/>
    <mergeCell ref="B33:O33"/>
    <mergeCell ref="B38:O38"/>
    <mergeCell ref="B8:C8"/>
    <mergeCell ref="Q28:AB28"/>
    <mergeCell ref="Q33:AB33"/>
    <mergeCell ref="Q38:AB38"/>
    <mergeCell ref="B28:O28"/>
  </mergeCells>
  <phoneticPr fontId="0" type="noConversion"/>
  <printOptions horizontalCentered="1" verticalCentered="1"/>
  <pageMargins left="0.25" right="0.25" top="0.25" bottom="0.25" header="0" footer="0"/>
  <pageSetup scale="70" fitToWidth="1" fitToHeight="1" orientation="landscape" r:id="rId1"/>
  <headerFooter alignWithMargins="0">
    <oddHeader/>
    <oddFooter/>
  </headerFooter>
  <rowBreaks count="1" manualBreakCount="1">
    <brk id="46" max="16383" man="1"/>
  </rowBreaks>
  <colBreaks count="1" manualBreakCount="1">
    <brk id="30" max="1048575" man="1"/>
  </colBreaks>
  <drawing r:id="rId47"/>
</worksheet>
</file>

<file path=xl/worksheets/sheet4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2">
    <pageSetUpPr fitToPage="1"/>
  </sheetPr>
  <dimension ref="A1:AP81"/>
  <sheetViews>
    <sheetView showGridLines="0" zoomScale="85" workbookViewId="0"/>
  </sheetViews>
  <sheetFormatPr defaultRowHeight="12.75"/>
  <cols>
    <col min="1" max="1" width="2.7109375" customWidth="1"/>
    <col min="2" max="2" width="6.7109375" customWidth="1"/>
    <col min="3" max="3" width="6.140625" style="26" customWidth="1"/>
    <col min="4" max="5" width="7.42578125" customWidth="1"/>
    <col min="6" max="6" width="8.7109375" customWidth="1"/>
    <col min="7" max="8" width="7.42578125" customWidth="1"/>
    <col min="9" max="9" width="8.7109375" customWidth="1"/>
    <col min="10" max="11" width="7.42578125" customWidth="1"/>
    <col min="12" max="12" width="8.7109375" customWidth="1"/>
    <col min="13" max="14" width="7.42578125" customWidth="1"/>
    <col min="15" max="15" width="8.7109375" bestFit="1" customWidth="1"/>
    <col min="16" max="16" width="1.42578125" customWidth="1"/>
    <col min="17" max="18" width="7.42578125" customWidth="1"/>
    <col min="19" max="19" width="8.7109375" bestFit="1" customWidth="1"/>
    <col min="20" max="21" width="7.42578125" customWidth="1"/>
    <col min="22" max="22" width="8.7109375" bestFit="1" customWidth="1"/>
    <col min="23" max="24" width="7.42578125" customWidth="1"/>
    <col min="25" max="25" width="8.7109375" bestFit="1" customWidth="1"/>
    <col min="26" max="27" width="7.42578125" customWidth="1"/>
    <col min="28" max="28" width="8.7109375" bestFit="1" customWidth="1"/>
    <col min="29" max="29" width="2.7109375" customWidth="1"/>
    <col min="30" max="41" width="9.140625" style="237" customWidth="1"/>
  </cols>
  <sheetData>
    <row r="1" ht="30">
      <c r="A1" s="89"/>
      <c r="B1" s="662" t="s">
        <v>159</v>
      </c>
      <c r="Y1" s="21"/>
      <c r="Z1" s="5"/>
      <c r="AB1" s="691"/>
      <c r="AD1" s="237"/>
    </row>
    <row r="2" ht="15" customHeight="1">
      <c r="A2" s="11"/>
      <c r="B2" s="1020" t="s">
        <v>258</v>
      </c>
      <c r="C2" s="1020"/>
      <c r="D2" s="1020"/>
      <c r="E2" s="1020"/>
      <c r="F2" s="1020"/>
      <c r="G2" s="1020"/>
      <c r="H2" s="1020"/>
      <c r="I2" s="1020"/>
      <c r="J2" s="1020"/>
      <c r="K2" s="1020"/>
      <c r="L2" s="1020"/>
      <c r="M2" s="1020"/>
      <c r="N2" s="1020"/>
      <c r="O2" s="1020"/>
      <c r="P2" s="1020"/>
      <c r="Q2" s="1020"/>
      <c r="R2" s="1020"/>
      <c r="S2" s="1020"/>
      <c r="T2" s="1020"/>
      <c r="U2" s="1020"/>
      <c r="V2" s="1020"/>
      <c r="W2" s="1020"/>
      <c r="X2" s="1020"/>
      <c r="Y2" s="1020"/>
      <c r="Z2" s="1020"/>
      <c r="AA2" s="1020"/>
      <c r="AB2" s="1020"/>
    </row>
    <row r="3" ht="17.1" customHeight="1">
      <c r="A3" s="11"/>
      <c r="B3" s="1020" t="s">
        <v>259</v>
      </c>
      <c r="C3" s="1020"/>
      <c r="D3" s="1020"/>
      <c r="E3" s="1020"/>
      <c r="F3" s="1020"/>
      <c r="G3" s="1020"/>
      <c r="H3" s="1020"/>
      <c r="I3" s="1020"/>
      <c r="J3" s="1020"/>
      <c r="K3" s="1020"/>
      <c r="L3" s="1020"/>
      <c r="M3" s="1020"/>
      <c r="N3" s="1020"/>
      <c r="O3" s="1020"/>
      <c r="P3" s="1020"/>
      <c r="Q3" s="1020"/>
      <c r="R3" s="1020"/>
      <c r="S3" s="1020"/>
      <c r="T3" s="1020"/>
      <c r="U3" s="1020"/>
      <c r="V3" s="1020"/>
      <c r="W3" s="1020"/>
      <c r="X3" s="1020"/>
      <c r="Y3" s="1020"/>
      <c r="Z3" s="1020"/>
      <c r="AA3" s="1020"/>
      <c r="AB3" s="1020"/>
    </row>
    <row r="4" ht="19.5" customHeight="1">
      <c r="A4" s="4"/>
      <c r="B4" s="1020" t="s">
        <v>260</v>
      </c>
      <c r="C4" s="1020"/>
      <c r="D4" s="1020"/>
      <c r="E4" s="1020"/>
      <c r="F4" s="1020"/>
      <c r="G4" s="1020"/>
      <c r="H4" s="1020"/>
      <c r="I4" s="1020"/>
      <c r="J4" s="1020"/>
      <c r="K4" s="1020"/>
      <c r="L4" s="1020"/>
      <c r="M4" s="1020"/>
      <c r="N4" s="1020"/>
      <c r="O4" s="1020"/>
      <c r="P4" s="1020"/>
      <c r="Q4" s="1020"/>
      <c r="R4" s="1020"/>
      <c r="S4" s="1020"/>
      <c r="T4" s="1020"/>
      <c r="U4" s="1020"/>
      <c r="V4" s="1020"/>
      <c r="W4" s="1020"/>
      <c r="X4" s="1020"/>
      <c r="Y4" s="1020"/>
      <c r="Z4" s="1020"/>
      <c r="AA4" s="1020"/>
      <c r="AB4" s="1020"/>
    </row>
    <row r="5" ht="15" customHeight="1"/>
    <row r="6" ht="15.75" customHeight="1">
      <c r="D6" s="979" t="s">
        <v>54</v>
      </c>
      <c r="E6" s="979"/>
      <c r="F6" s="979"/>
      <c r="G6" s="979"/>
      <c r="H6" s="979"/>
      <c r="I6" s="979"/>
      <c r="J6" s="979"/>
      <c r="K6" s="979"/>
      <c r="L6" s="979"/>
      <c r="M6" s="979"/>
      <c r="N6" s="979"/>
      <c r="O6" s="979"/>
      <c r="Q6" s="979" t="s">
        <v>72</v>
      </c>
      <c r="R6" s="979"/>
      <c r="S6" s="979"/>
      <c r="T6" s="979"/>
      <c r="U6" s="979"/>
      <c r="V6" s="979"/>
      <c r="W6" s="979"/>
      <c r="X6" s="979"/>
      <c r="Y6" s="979"/>
      <c r="Z6" s="979"/>
      <c r="AA6" s="979"/>
      <c r="AB6" s="979"/>
    </row>
    <row r="7" ht="15.75" customHeight="1">
      <c r="D7" s="285" t="s">
        <v>11</v>
      </c>
      <c r="E7" s="285"/>
      <c r="F7" s="285"/>
      <c r="G7" s="285" t="s">
        <v>13</v>
      </c>
      <c r="H7" s="285"/>
      <c r="I7" s="285"/>
      <c r="J7" s="285" t="s">
        <v>14</v>
      </c>
      <c r="K7" s="285"/>
      <c r="L7" s="285"/>
      <c r="M7" s="285" t="s">
        <v>12</v>
      </c>
      <c r="N7" s="285"/>
      <c r="O7" s="285"/>
      <c r="Q7" s="285" t="s">
        <v>11</v>
      </c>
      <c r="R7" s="285"/>
      <c r="S7" s="285"/>
      <c r="T7" s="285" t="s">
        <v>13</v>
      </c>
      <c r="U7" s="285"/>
      <c r="V7" s="285"/>
      <c r="W7" s="285" t="s">
        <v>14</v>
      </c>
      <c r="X7" s="285"/>
      <c r="Y7" s="285"/>
      <c r="Z7" s="285" t="s">
        <v>12</v>
      </c>
      <c r="AA7" s="285"/>
      <c r="AB7" s="285"/>
    </row>
    <row r="8" ht="27" customHeight="1">
      <c r="A8" s="57"/>
      <c r="B8" s="957" t="s">
        <v>42</v>
      </c>
      <c r="C8" s="957"/>
      <c r="D8" s="414" t="s">
        <v>53</v>
      </c>
      <c r="E8" s="415" t="s">
        <v>9</v>
      </c>
      <c r="F8" s="416" t="s">
        <v>10</v>
      </c>
      <c r="G8" s="414" t="s">
        <v>53</v>
      </c>
      <c r="H8" s="415" t="s">
        <v>9</v>
      </c>
      <c r="I8" s="416" t="s">
        <v>10</v>
      </c>
      <c r="J8" s="414" t="s">
        <v>53</v>
      </c>
      <c r="K8" s="415" t="s">
        <v>9</v>
      </c>
      <c r="L8" s="416" t="s">
        <v>10</v>
      </c>
      <c r="M8" s="414" t="s">
        <v>53</v>
      </c>
      <c r="N8" s="415" t="s">
        <v>9</v>
      </c>
      <c r="O8" s="416" t="s">
        <v>10</v>
      </c>
      <c r="P8" s="63"/>
      <c r="Q8" s="414" t="s">
        <v>53</v>
      </c>
      <c r="R8" s="415" t="s">
        <v>9</v>
      </c>
      <c r="S8" s="416" t="s">
        <v>10</v>
      </c>
      <c r="T8" s="414" t="s">
        <v>53</v>
      </c>
      <c r="U8" s="415" t="s">
        <v>9</v>
      </c>
      <c r="V8" s="416" t="s">
        <v>10</v>
      </c>
      <c r="W8" s="414" t="s">
        <v>53</v>
      </c>
      <c r="X8" s="415" t="s">
        <v>9</v>
      </c>
      <c r="Y8" s="416" t="s">
        <v>10</v>
      </c>
      <c r="Z8" s="414" t="s">
        <v>53</v>
      </c>
      <c r="AA8" s="415" t="s">
        <v>9</v>
      </c>
      <c r="AB8" s="416" t="s">
        <v>10</v>
      </c>
    </row>
    <row r="9" ht="18.95" customHeight="1">
      <c r="A9" s="57"/>
      <c r="B9" s="286">
        <v>2018</v>
      </c>
      <c r="C9" s="287" t="s">
        <v>268</v>
      </c>
      <c r="D9" s="417">
        <v>61.259500542888165038002171550</v>
      </c>
      <c r="E9" s="418">
        <v>76.547119977070234552524346820</v>
      </c>
      <c r="F9" s="419">
        <v>46.892383377918595368658237220</v>
      </c>
      <c r="G9" s="417">
        <v>51.053639846743295019157088210</v>
      </c>
      <c r="H9" s="418">
        <v>96.75170811775778529575812622</v>
      </c>
      <c r="I9" s="419">
        <v>49.395268608012355902910997390</v>
      </c>
      <c r="J9" s="417">
        <v>0</v>
      </c>
      <c r="K9" s="418">
        <v>0</v>
      </c>
      <c r="L9" s="419">
        <v>0</v>
      </c>
      <c r="M9" s="417">
        <v>60.978249392883539225002639640</v>
      </c>
      <c r="N9" s="418">
        <v>77.011100680455537566800294820</v>
      </c>
      <c r="O9" s="419">
        <v>46.960021033132809981275831770</v>
      </c>
      <c r="P9" s="5"/>
      <c r="Q9" s="417">
        <v>-13.750015856969511676263706130</v>
      </c>
      <c r="R9" s="418">
        <v>-25.354535443799918777859966710</v>
      </c>
      <c r="S9" s="419">
        <v>-35.618298656785986471662745900</v>
      </c>
      <c r="T9" s="417">
        <v>-68.730745075407164741527833140</v>
      </c>
      <c r="U9" s="418">
        <v>5.6050054951614285267550799400</v>
      </c>
      <c r="V9" s="419">
        <v>-66.978101618587700721362110280</v>
      </c>
      <c r="W9" s="417">
        <v>0</v>
      </c>
      <c r="X9" s="418">
        <v>0</v>
      </c>
      <c r="Y9" s="419">
        <v>0</v>
      </c>
      <c r="Z9" s="417">
        <v>-18.757882608032363075166374500</v>
      </c>
      <c r="AA9" s="418">
        <v>-23.834158536186323224936809530</v>
      </c>
      <c r="AB9" s="419">
        <v>-38.121257665388531122775758660</v>
      </c>
    </row>
    <row r="10" ht="18.95" customHeight="1">
      <c r="A10" s="58"/>
      <c r="B10" s="288"/>
      <c r="C10" s="289" t="s">
        <v>270</v>
      </c>
      <c r="D10" s="273">
        <v>62.625834086942282858280580710</v>
      </c>
      <c r="E10" s="92">
        <v>81.99356440585790403980159536</v>
      </c>
      <c r="F10" s="274">
        <v>51.349153606782733951172885210</v>
      </c>
      <c r="G10" s="273">
        <v>14.174972314507198228128460670</v>
      </c>
      <c r="H10" s="92">
        <v>69.016502458120214631432009140</v>
      </c>
      <c r="I10" s="274">
        <v>9.783070115879720346426685680</v>
      </c>
      <c r="J10" s="273">
        <v>0</v>
      </c>
      <c r="K10" s="92">
        <v>0</v>
      </c>
      <c r="L10" s="274">
        <v>0</v>
      </c>
      <c r="M10" s="273">
        <v>61.694306100263589007979453080</v>
      </c>
      <c r="N10" s="92">
        <v>81.96222645982055237406515592</v>
      </c>
      <c r="O10" s="274">
        <v>50.566026878712928512009888100</v>
      </c>
      <c r="P10" s="5"/>
      <c r="Q10" s="273">
        <v>-1.6688045861325190904041467300</v>
      </c>
      <c r="R10" s="92">
        <v>-27.100823374162780066077849040</v>
      </c>
      <c r="S10" s="274">
        <v>-28.317368176947596979006719910</v>
      </c>
      <c r="T10" s="273">
        <v>0</v>
      </c>
      <c r="U10" s="92">
        <v>0</v>
      </c>
      <c r="V10" s="274">
        <v>0</v>
      </c>
      <c r="W10" s="273">
        <v>0</v>
      </c>
      <c r="X10" s="92">
        <v>0</v>
      </c>
      <c r="Y10" s="274">
        <v>0</v>
      </c>
      <c r="Z10" s="273">
        <v>1.1626229958813704211934744500</v>
      </c>
      <c r="AA10" s="92">
        <v>-26.514187376399318312432917850</v>
      </c>
      <c r="AB10" s="274">
        <v>-25.659824420127041773918432160</v>
      </c>
    </row>
    <row r="11" ht="18.95" customHeight="1">
      <c r="A11" s="58"/>
      <c r="B11" s="290"/>
      <c r="C11" s="291" t="s">
        <v>272</v>
      </c>
      <c r="D11" s="422">
        <v>59.812263510235762103424856900</v>
      </c>
      <c r="E11" s="91">
        <v>82.83871535036987618454747509</v>
      </c>
      <c r="F11" s="423">
        <v>49.547710713857352400922431540</v>
      </c>
      <c r="G11" s="422">
        <v>113.88624464540694907187053765</v>
      </c>
      <c r="H11" s="91">
        <v>91.36042472602757817667781210</v>
      </c>
      <c r="I11" s="423">
        <v>104.04695681256662907293947403</v>
      </c>
      <c r="J11" s="422">
        <v>0</v>
      </c>
      <c r="K11" s="91">
        <v>0</v>
      </c>
      <c r="L11" s="423">
        <v>0</v>
      </c>
      <c r="M11" s="422">
        <v>62.928464977645305514157973190</v>
      </c>
      <c r="N11" s="91">
        <v>83.80500761932796003365353520</v>
      </c>
      <c r="O11" s="423">
        <v>52.737204869241775147854255210</v>
      </c>
      <c r="P11" s="5"/>
      <c r="Q11" s="422">
        <v>-2.0969724868296892503365330200</v>
      </c>
      <c r="R11" s="91">
        <v>-9.386467826354100448403529100</v>
      </c>
      <c r="S11" s="423">
        <v>-11.286608665380023440862680280</v>
      </c>
      <c r="T11" s="422">
        <v>0</v>
      </c>
      <c r="U11" s="91">
        <v>0</v>
      </c>
      <c r="V11" s="423">
        <v>0</v>
      </c>
      <c r="W11" s="422">
        <v>0</v>
      </c>
      <c r="X11" s="91">
        <v>0</v>
      </c>
      <c r="Y11" s="423">
        <v>0</v>
      </c>
      <c r="Z11" s="422">
        <v>15.968337465740169475545469470</v>
      </c>
      <c r="AA11" s="91">
        <v>-6.6594285867787482421560547400</v>
      </c>
      <c r="AB11" s="423">
        <v>8.245508848934619283534095160</v>
      </c>
    </row>
    <row r="12" ht="18.95" customHeight="1">
      <c r="A12" s="58"/>
      <c r="B12" s="288"/>
      <c r="C12" s="289" t="s">
        <v>273</v>
      </c>
      <c r="D12" s="273">
        <v>60.613793247025163798154278080</v>
      </c>
      <c r="E12" s="92">
        <v>85.65454869534397700055020979</v>
      </c>
      <c r="F12" s="274">
        <v>51.918471052868288072324390400</v>
      </c>
      <c r="G12" s="273">
        <v>135.31490488913247014226667580</v>
      </c>
      <c r="H12" s="92">
        <v>78.40123710208610109319026900</v>
      </c>
      <c r="I12" s="274">
        <v>106.08855941659104575946676901</v>
      </c>
      <c r="J12" s="273">
        <v>0</v>
      </c>
      <c r="K12" s="92">
        <v>0</v>
      </c>
      <c r="L12" s="274">
        <v>0</v>
      </c>
      <c r="M12" s="273">
        <v>69.221675771258959866115128350</v>
      </c>
      <c r="N12" s="92">
        <v>84.68416746449292604520436555</v>
      </c>
      <c r="O12" s="274">
        <v>58.619799831861262822928940780</v>
      </c>
      <c r="P12" s="5"/>
      <c r="Q12" s="273">
        <v>-3.3807459627770648630592184100</v>
      </c>
      <c r="R12" s="92">
        <v>-20.184116108622008729051228870</v>
      </c>
      <c r="S12" s="274">
        <v>-22.882488380934599823960583100</v>
      </c>
      <c r="T12" s="273">
        <v>2232.4496408787119853363756972</v>
      </c>
      <c r="U12" s="92">
        <v>-13.375550003867467441367661920</v>
      </c>
      <c r="V12" s="274">
        <v>1920.4716728479526939344349748</v>
      </c>
      <c r="W12" s="273">
        <v>0</v>
      </c>
      <c r="X12" s="92">
        <v>0</v>
      </c>
      <c r="Y12" s="274">
        <v>0</v>
      </c>
      <c r="Z12" s="273">
        <v>23.924447951217475827127391320</v>
      </c>
      <c r="AA12" s="92">
        <v>-19.340991731306542281482895580</v>
      </c>
      <c r="AB12" s="274">
        <v>-0.0437692800947759164889867900</v>
      </c>
    </row>
    <row r="13" ht="18.95" customHeight="1">
      <c r="A13" s="58"/>
      <c r="B13" s="290"/>
      <c r="C13" s="291" t="s">
        <v>274</v>
      </c>
      <c r="D13" s="422">
        <v>63.114612731263719034179993730</v>
      </c>
      <c r="E13" s="91">
        <v>85.50727622054946759434688176</v>
      </c>
      <c r="F13" s="423">
        <v>53.967586243651748875456828970</v>
      </c>
      <c r="G13" s="422">
        <v>60.769968817462221156152554490</v>
      </c>
      <c r="H13" s="91">
        <v>85.07384840988987289753049620</v>
      </c>
      <c r="I13" s="423">
        <v>51.699351150505155429573881540</v>
      </c>
      <c r="J13" s="422">
        <v>0</v>
      </c>
      <c r="K13" s="91">
        <v>0</v>
      </c>
      <c r="L13" s="423">
        <v>0</v>
      </c>
      <c r="M13" s="422">
        <v>62.821966578347279812782859060</v>
      </c>
      <c r="N13" s="91">
        <v>85.39327437616907475460996825</v>
      </c>
      <c r="O13" s="423">
        <v>53.645734288753327742495622880</v>
      </c>
      <c r="P13" s="5"/>
      <c r="Q13" s="422">
        <v>-17.970739309814789590010658450</v>
      </c>
      <c r="R13" s="91">
        <v>-18.114990236733570486047992440</v>
      </c>
      <c r="S13" s="423">
        <v>-32.830331875106569112442849700</v>
      </c>
      <c r="T13" s="422">
        <v>0</v>
      </c>
      <c r="U13" s="91">
        <v>0</v>
      </c>
      <c r="V13" s="423">
        <v>0</v>
      </c>
      <c r="W13" s="422">
        <v>0</v>
      </c>
      <c r="X13" s="91">
        <v>0</v>
      </c>
      <c r="Y13" s="423">
        <v>0</v>
      </c>
      <c r="Z13" s="422">
        <v>-5.4074586341506137650434054600</v>
      </c>
      <c r="AA13" s="91">
        <v>-15.650345136280683859033423820</v>
      </c>
      <c r="AB13" s="423">
        <v>-20.211517831085117144215242220</v>
      </c>
    </row>
    <row r="14" ht="18.95" customHeight="1">
      <c r="A14" s="58"/>
      <c r="B14" s="288"/>
      <c r="C14" s="289" t="s">
        <v>276</v>
      </c>
      <c r="D14" s="273">
        <v>68.164521931645219316452193170</v>
      </c>
      <c r="E14" s="92">
        <v>82.97437092485429965574791219</v>
      </c>
      <c r="F14" s="274">
        <v>56.559083266716963287550595330</v>
      </c>
      <c r="G14" s="273">
        <v>117.26439587692784623730915290</v>
      </c>
      <c r="H14" s="92">
        <v>63.829628105348559581045305060</v>
      </c>
      <c r="I14" s="274">
        <v>74.849427788226734039444595740</v>
      </c>
      <c r="J14" s="273">
        <v>0</v>
      </c>
      <c r="K14" s="92">
        <v>0</v>
      </c>
      <c r="L14" s="274">
        <v>0</v>
      </c>
      <c r="M14" s="273">
        <v>71.263731022387895420424276670</v>
      </c>
      <c r="N14" s="92">
        <v>81.30152799672216713630746759</v>
      </c>
      <c r="O14" s="274">
        <v>57.938502228675475068501680260</v>
      </c>
      <c r="P14" s="5"/>
      <c r="Q14" s="273">
        <v>11.391859814821174345599261600</v>
      </c>
      <c r="R14" s="92">
        <v>-18.259670455715374072923159770</v>
      </c>
      <c r="S14" s="274">
        <v>-8.947926701857613821930309100</v>
      </c>
      <c r="T14" s="273">
        <v>-11.114448355866405859167524970</v>
      </c>
      <c r="U14" s="92">
        <v>-44.197268262731492889740612360</v>
      </c>
      <c r="V14" s="274">
        <v>-50.399434062832873537537125240</v>
      </c>
      <c r="W14" s="273">
        <v>-100</v>
      </c>
      <c r="X14" s="92">
        <v>-100</v>
      </c>
      <c r="Y14" s="274">
        <v>-100</v>
      </c>
      <c r="Z14" s="273">
        <v>2.7486071801900946918949368200</v>
      </c>
      <c r="AA14" s="92">
        <v>-20.361201800764653869360221520</v>
      </c>
      <c r="AB14" s="274">
        <v>-18.172244075243371312449937460</v>
      </c>
    </row>
    <row r="15" ht="18.95" customHeight="1">
      <c r="A15" s="58"/>
      <c r="B15" s="290">
        <v>2019</v>
      </c>
      <c r="C15" s="291" t="s">
        <v>277</v>
      </c>
      <c r="D15" s="422">
        <v>82.48231636322421769548597159</v>
      </c>
      <c r="E15" s="91">
        <v>87.22806034149094528082306826</v>
      </c>
      <c r="F15" s="423">
        <v>71.947724688372680384242505640</v>
      </c>
      <c r="G15" s="422">
        <v>109.56529174362131472740953554</v>
      </c>
      <c r="H15" s="91">
        <v>71.306840614720094640678330490</v>
      </c>
      <c r="I15" s="423">
        <v>78.127547952677126198294620490</v>
      </c>
      <c r="J15" s="422">
        <v>0</v>
      </c>
      <c r="K15" s="91">
        <v>0</v>
      </c>
      <c r="L15" s="423">
        <v>0</v>
      </c>
      <c r="M15" s="422">
        <v>86.77366699399748974110516423</v>
      </c>
      <c r="N15" s="91">
        <v>84.23881315812937269469883698</v>
      </c>
      <c r="O15" s="423">
        <v>73.097107209530921889498927070</v>
      </c>
      <c r="P15" s="5"/>
      <c r="Q15" s="422">
        <v>84.58019662847984096903325283</v>
      </c>
      <c r="R15" s="91">
        <v>-7.3880247738744478478711915200</v>
      </c>
      <c r="S15" s="423">
        <v>70.943365973901581987915917250</v>
      </c>
      <c r="T15" s="422">
        <v>76.343646018939127527726877560</v>
      </c>
      <c r="U15" s="91">
        <v>12.286763171183349004804645830</v>
      </c>
      <c r="V15" s="423">
        <v>98.01057217271607225372429883</v>
      </c>
      <c r="W15" s="422">
        <v>-100</v>
      </c>
      <c r="X15" s="91">
        <v>-100</v>
      </c>
      <c r="Y15" s="423">
        <v>-100</v>
      </c>
      <c r="Z15" s="422">
        <v>46.230158861211881069705886850</v>
      </c>
      <c r="AA15" s="91">
        <v>2.6435919312232778394386383700</v>
      </c>
      <c r="AB15" s="423">
        <v>50.095887541881859385790950660</v>
      </c>
    </row>
    <row r="16" ht="18.95" customHeight="1">
      <c r="A16" s="58"/>
      <c r="B16" s="288"/>
      <c r="C16" s="289" t="s">
        <v>278</v>
      </c>
      <c r="D16" s="273">
        <v>75.497125414888572783309625420</v>
      </c>
      <c r="E16" s="92">
        <v>82.57763658079660941433722696</v>
      </c>
      <c r="F16" s="274">
        <v>62.343741854054920053559198960</v>
      </c>
      <c r="G16" s="273">
        <v>136.11286302069255488482445868</v>
      </c>
      <c r="H16" s="92">
        <v>89.00091134286767185927667937</v>
      </c>
      <c r="I16" s="274">
        <v>121.14168854328549689672366951</v>
      </c>
      <c r="J16" s="273">
        <v>0</v>
      </c>
      <c r="K16" s="92">
        <v>0</v>
      </c>
      <c r="L16" s="274">
        <v>0</v>
      </c>
      <c r="M16" s="273">
        <v>84.71788212290247568402249542</v>
      </c>
      <c r="N16" s="92">
        <v>84.64589655494146418202146224</v>
      </c>
      <c r="O16" s="274">
        <v>71.710210865289277225756975760</v>
      </c>
      <c r="P16" s="5"/>
      <c r="Q16" s="273">
        <v>71.377304833869749028852694470</v>
      </c>
      <c r="R16" s="92">
        <v>6.1308407999251167443845432800</v>
      </c>
      <c r="S16" s="274">
        <v>81.88417456043667491592557208</v>
      </c>
      <c r="T16" s="273">
        <v>148.00456464544392205384439802</v>
      </c>
      <c r="U16" s="92">
        <v>62.357194818061510385192877430</v>
      </c>
      <c r="V16" s="274">
        <v>302.65325417908868805290954744</v>
      </c>
      <c r="W16" s="273">
        <v>0</v>
      </c>
      <c r="X16" s="92">
        <v>0</v>
      </c>
      <c r="Y16" s="274">
        <v>0</v>
      </c>
      <c r="Z16" s="273">
        <v>85.84006541540070423539144694</v>
      </c>
      <c r="AA16" s="92">
        <v>15.146941006354978978976836780</v>
      </c>
      <c r="AB16" s="274">
        <v>113.98915049004295091117620778</v>
      </c>
    </row>
    <row r="17" ht="18.95" customHeight="1">
      <c r="A17" s="58"/>
      <c r="B17" s="290"/>
      <c r="C17" s="291" t="s">
        <v>279</v>
      </c>
      <c r="D17" s="422">
        <v>82.35066160077043838471787972</v>
      </c>
      <c r="E17" s="91">
        <v>83.44136503041755398612138845</v>
      </c>
      <c r="F17" s="423">
        <v>68.714516151262761255035034310</v>
      </c>
      <c r="G17" s="422">
        <v>145.11135794030530872636135789</v>
      </c>
      <c r="H17" s="91">
        <v>85.60957338806875819093134102</v>
      </c>
      <c r="I17" s="423">
        <v>124.22921447032881444990995164</v>
      </c>
      <c r="J17" s="422">
        <v>0</v>
      </c>
      <c r="K17" s="91">
        <v>0</v>
      </c>
      <c r="L17" s="423">
        <v>0</v>
      </c>
      <c r="M17" s="422">
        <v>86.84866651153866565425234427</v>
      </c>
      <c r="N17" s="91">
        <v>83.71156771605011773657942886</v>
      </c>
      <c r="O17" s="423">
        <v>72.702380277293231638587285210</v>
      </c>
      <c r="P17" s="5"/>
      <c r="Q17" s="422">
        <v>96.14343952830780529170507269</v>
      </c>
      <c r="R17" s="91">
        <v>9.600317338395718640002944100</v>
      </c>
      <c r="S17" s="423">
        <v>114.97383216146966109248833296</v>
      </c>
      <c r="T17" s="422">
        <v>100.15556407725288062924607116</v>
      </c>
      <c r="U17" s="91">
        <v>43.879568317454887327666581330</v>
      </c>
      <c r="V17" s="423">
        <v>187.98296155771825133841354791</v>
      </c>
      <c r="W17" s="422">
        <v>0</v>
      </c>
      <c r="X17" s="91">
        <v>0</v>
      </c>
      <c r="Y17" s="423">
        <v>0</v>
      </c>
      <c r="Z17" s="422">
        <v>96.93427111394982585008517312</v>
      </c>
      <c r="AA17" s="91">
        <v>13.011824905886171360042495170</v>
      </c>
      <c r="AB17" s="423">
        <v>122.55901365098014532797094752</v>
      </c>
    </row>
    <row r="18" ht="18.95" customHeight="1">
      <c r="A18" s="58"/>
      <c r="B18" s="288"/>
      <c r="C18" s="289" t="s">
        <v>280</v>
      </c>
      <c r="D18" s="273">
        <v>82.61647973937815282830674733</v>
      </c>
      <c r="E18" s="92">
        <v>84.67828475809276590517495561</v>
      </c>
      <c r="F18" s="274">
        <v>69.958217970822648435647936280</v>
      </c>
      <c r="G18" s="273">
        <v>144.34227773922430410980029304</v>
      </c>
      <c r="H18" s="92">
        <v>67.705021096358697509851947290</v>
      </c>
      <c r="I18" s="274">
        <v>97.72696959430647912021366262</v>
      </c>
      <c r="J18" s="273">
        <v>0</v>
      </c>
      <c r="K18" s="92">
        <v>0</v>
      </c>
      <c r="L18" s="274">
        <v>0</v>
      </c>
      <c r="M18" s="273">
        <v>86.22231230926883100796144275</v>
      </c>
      <c r="N18" s="92">
        <v>83.07585393447078484814222620</v>
      </c>
      <c r="O18" s="274">
        <v>71.629922232971397973633255370</v>
      </c>
      <c r="P18" s="5"/>
      <c r="Q18" s="273">
        <v>94.87983213972150316381527149</v>
      </c>
      <c r="R18" s="92">
        <v>-5.2381723541387441828139116600</v>
      </c>
      <c r="S18" s="274">
        <v>84.67169064878662030192368524</v>
      </c>
      <c r="T18" s="273">
        <v>148.24132178686523855087599609</v>
      </c>
      <c r="U18" s="92">
        <v>-16.584955371470931657538697240</v>
      </c>
      <c r="V18" s="274">
        <v>107.07060935496409202591366952</v>
      </c>
      <c r="W18" s="273">
        <v>0</v>
      </c>
      <c r="X18" s="92">
        <v>0</v>
      </c>
      <c r="Y18" s="274">
        <v>0</v>
      </c>
      <c r="Z18" s="273">
        <v>95.30240125836575364771790016</v>
      </c>
      <c r="AA18" s="92">
        <v>-5.5582830397809965286811960900</v>
      </c>
      <c r="AB18" s="274">
        <v>84.44694101293698241987341513</v>
      </c>
    </row>
    <row r="19" ht="18.95" customHeight="1">
      <c r="A19" s="58"/>
      <c r="B19" s="290"/>
      <c r="C19" s="291" t="s">
        <v>282</v>
      </c>
      <c r="D19" s="422">
        <v>87.98005500295576631454494049</v>
      </c>
      <c r="E19" s="91">
        <v>88.24363038089076276573780579</v>
      </c>
      <c r="F19" s="423">
        <v>77.636794545712678072745557020</v>
      </c>
      <c r="G19" s="422">
        <v>98.74981340498581877892222729</v>
      </c>
      <c r="H19" s="91">
        <v>70.031200595764620901259148620</v>
      </c>
      <c r="I19" s="423">
        <v>69.155679913588880193619134630</v>
      </c>
      <c r="J19" s="422">
        <v>0</v>
      </c>
      <c r="K19" s="91">
        <v>0</v>
      </c>
      <c r="L19" s="423">
        <v>0</v>
      </c>
      <c r="M19" s="422">
        <v>88.50903176453624070367356116</v>
      </c>
      <c r="N19" s="91">
        <v>87.17682675416427087300465205</v>
      </c>
      <c r="O19" s="423">
        <v>77.159365283157982328953499390</v>
      </c>
      <c r="P19" s="5"/>
      <c r="Q19" s="422">
        <v>238.61935107192457354954520706</v>
      </c>
      <c r="R19" s="91">
        <v>7.0498269589498173794880287400</v>
      </c>
      <c r="S19" s="423">
        <v>262.49142937201403955185830454</v>
      </c>
      <c r="T19" s="422">
        <v>421.67001218725356656391139099</v>
      </c>
      <c r="U19" s="91">
        <v>-5.8681910448464288014909277100</v>
      </c>
      <c r="V19" s="423">
        <v>391.05741924843187902934321774</v>
      </c>
      <c r="W19" s="422">
        <v>0</v>
      </c>
      <c r="X19" s="91">
        <v>0</v>
      </c>
      <c r="Y19" s="423">
        <v>0</v>
      </c>
      <c r="Z19" s="422">
        <v>247.95834452041989974926672647</v>
      </c>
      <c r="AA19" s="91">
        <v>6.3867499387326874184590502400</v>
      </c>
      <c r="AB19" s="423">
        <v>270.18157387589309110562219382</v>
      </c>
    </row>
    <row r="20" ht="18.95" customHeight="1">
      <c r="A20" s="58"/>
      <c r="B20" s="288"/>
      <c r="C20" s="289" t="s">
        <v>283</v>
      </c>
      <c r="D20" s="273">
        <v>69.054085013885862124844238070</v>
      </c>
      <c r="E20" s="92">
        <v>87.93454513728898405754170541</v>
      </c>
      <c r="F20" s="274">
        <v>60.722395555677371444604169910</v>
      </c>
      <c r="G20" s="273">
        <v>152.71642253739440440207703636</v>
      </c>
      <c r="H20" s="92">
        <v>80.98421099262739492212697871</v>
      </c>
      <c r="I20" s="274">
        <v>123.67618984807585964043339655</v>
      </c>
      <c r="J20" s="273">
        <v>0</v>
      </c>
      <c r="K20" s="92">
        <v>0</v>
      </c>
      <c r="L20" s="274">
        <v>0</v>
      </c>
      <c r="M20" s="273">
        <v>77.219150486477219150486477220</v>
      </c>
      <c r="N20" s="92">
        <v>85.47451751565520671635973173</v>
      </c>
      <c r="O20" s="274">
        <v>66.002696308004123449570825380</v>
      </c>
      <c r="P20" s="5"/>
      <c r="Q20" s="273">
        <v>52.849073978983623092050161930</v>
      </c>
      <c r="R20" s="92">
        <v>10.143945356466916723597718220</v>
      </c>
      <c r="S20" s="274">
        <v>68.354000521277414630968850790</v>
      </c>
      <c r="T20" s="273">
        <v>68.259159032324485796844639980</v>
      </c>
      <c r="U20" s="92">
        <v>28.540789695712891129825917570</v>
      </c>
      <c r="V20" s="274">
        <v>116.28165175551531897797333920</v>
      </c>
      <c r="W20" s="273">
        <v>0</v>
      </c>
      <c r="X20" s="92">
        <v>0</v>
      </c>
      <c r="Y20" s="274">
        <v>0</v>
      </c>
      <c r="Z20" s="273">
        <v>57.323825686502734061267331300</v>
      </c>
      <c r="AA20" s="92">
        <v>11.025324361790950473403340440</v>
      </c>
      <c r="AB20" s="274">
        <v>74.669287766818249032698922590</v>
      </c>
    </row>
    <row r="21" ht="18.95" customHeight="1">
      <c r="A21" s="58"/>
      <c r="B21" s="290"/>
      <c r="C21" s="291" t="s">
        <v>268</v>
      </c>
      <c r="D21" s="422">
        <v>85.13479357632533735746818169</v>
      </c>
      <c r="E21" s="91">
        <v>87.03786692377791115275473703</v>
      </c>
      <c r="F21" s="423">
        <v>74.099508338795072616828919030</v>
      </c>
      <c r="G21" s="422">
        <v>77.647630147630147630147630020</v>
      </c>
      <c r="H21" s="91">
        <v>81.81822902298192890631420893</v>
      </c>
      <c r="I21" s="423">
        <v>63.529915865105995419038420230</v>
      </c>
      <c r="J21" s="422">
        <v>0</v>
      </c>
      <c r="K21" s="91">
        <v>0</v>
      </c>
      <c r="L21" s="423">
        <v>0</v>
      </c>
      <c r="M21" s="422">
        <v>84.90229148721066867416099042</v>
      </c>
      <c r="N21" s="91">
        <v>86.85553618029495941320554562</v>
      </c>
      <c r="O21" s="423">
        <v>73.742340500573749703874563860</v>
      </c>
      <c r="P21" s="5"/>
      <c r="Q21" s="422">
        <v>38.974024962416936735604741830</v>
      </c>
      <c r="R21" s="91">
        <v>13.704953171131964490704975220</v>
      </c>
      <c r="S21" s="423">
        <v>58.020350003553424629245926410</v>
      </c>
      <c r="T21" s="422">
        <v>52.090292446765242262428003010</v>
      </c>
      <c r="U21" s="91">
        <v>-15.434848009711747114005431040</v>
      </c>
      <c r="V21" s="423">
        <v>28.615386970080921615009336570</v>
      </c>
      <c r="W21" s="422">
        <v>0</v>
      </c>
      <c r="X21" s="91">
        <v>0</v>
      </c>
      <c r="Y21" s="423">
        <v>0</v>
      </c>
      <c r="Z21" s="422">
        <v>39.233730604800180600489803940</v>
      </c>
      <c r="AA21" s="91">
        <v>12.783138291565565829634024970</v>
      </c>
      <c r="AB21" s="423">
        <v>57.032170936517636774493611300</v>
      </c>
    </row>
    <row r="22" ht="18.95" customHeight="1">
      <c r="A22" s="58"/>
      <c r="B22" s="288"/>
      <c r="C22" s="289" t="s">
        <v>270</v>
      </c>
      <c r="D22" s="273">
        <v>94.72453874627787671265932137</v>
      </c>
      <c r="E22" s="92">
        <v>82.01413343076265886391960551</v>
      </c>
      <c r="F22" s="274">
        <v>77.687509599046812056746762910</v>
      </c>
      <c r="G22" s="273">
        <v>12.827523353839143312827523220</v>
      </c>
      <c r="H22" s="92">
        <v>85.40147359224865755185465299</v>
      </c>
      <c r="I22" s="274">
        <v>10.954893969568465299998671600</v>
      </c>
      <c r="J22" s="273">
        <v>0</v>
      </c>
      <c r="K22" s="92">
        <v>0</v>
      </c>
      <c r="L22" s="274">
        <v>0</v>
      </c>
      <c r="M22" s="273">
        <v>93.02580152743908202423486266</v>
      </c>
      <c r="N22" s="92">
        <v>82.04206972550937560797324943</v>
      </c>
      <c r="O22" s="274">
        <v>76.320292951855537423325088600</v>
      </c>
      <c r="P22" s="5"/>
      <c r="Q22" s="273">
        <v>51.254733972522518527623890340</v>
      </c>
      <c r="R22" s="92">
        <v>0.0250861455454488105955213200</v>
      </c>
      <c r="S22" s="274">
        <v>51.292677955231246934201925930</v>
      </c>
      <c r="T22" s="273">
        <v>-9.505831339712918660287082180</v>
      </c>
      <c r="U22" s="92">
        <v>23.740657017603839204229461570</v>
      </c>
      <c r="V22" s="274">
        <v>11.978078862857780476046315660</v>
      </c>
      <c r="W22" s="273">
        <v>0</v>
      </c>
      <c r="X22" s="92">
        <v>0</v>
      </c>
      <c r="Y22" s="274">
        <v>0</v>
      </c>
      <c r="Z22" s="273">
        <v>50.785068197795370225893750760</v>
      </c>
      <c r="AA22" s="92">
        <v>0.0974147105776389890098849100</v>
      </c>
      <c r="AB22" s="274">
        <v>50.931955035574548155708342180</v>
      </c>
    </row>
    <row r="23" ht="18.95" customHeight="1">
      <c r="A23" s="58"/>
      <c r="B23" s="290"/>
      <c r="C23" s="291" t="s">
        <v>272</v>
      </c>
      <c r="D23" s="422">
        <v>94.78618633139909735654416505</v>
      </c>
      <c r="E23" s="91">
        <v>85.58651990535131319281338605</v>
      </c>
      <c r="F23" s="423">
        <v>81.12419823204627410159588413</v>
      </c>
      <c r="G23" s="422">
        <v>19.281878459093648967066688540</v>
      </c>
      <c r="H23" s="91">
        <v>50.517537526500216719178179930</v>
      </c>
      <c r="I23" s="423">
        <v>9.740730186386795856244628230</v>
      </c>
      <c r="J23" s="422">
        <v>0</v>
      </c>
      <c r="K23" s="91">
        <v>0</v>
      </c>
      <c r="L23" s="423">
        <v>0</v>
      </c>
      <c r="M23" s="422">
        <v>90.59108111152720818148327441</v>
      </c>
      <c r="N23" s="91">
        <v>83.83477704219872567670256540</v>
      </c>
      <c r="O23" s="423">
        <v>75.946830869966238079084738180</v>
      </c>
      <c r="P23" s="5"/>
      <c r="Q23" s="422">
        <v>58.472829431004890054729751590</v>
      </c>
      <c r="R23" s="91">
        <v>3.3170535580609628769743576200</v>
      </c>
      <c r="S23" s="423">
        <v>63.729458058205918511487960070</v>
      </c>
      <c r="T23" s="422">
        <v>-83.06917703790376910257773997</v>
      </c>
      <c r="U23" s="91">
        <v>-44.705229120822676078271968900</v>
      </c>
      <c r="V23" s="423">
        <v>-90.63814023514974571051833676</v>
      </c>
      <c r="W23" s="422">
        <v>0</v>
      </c>
      <c r="X23" s="91">
        <v>0</v>
      </c>
      <c r="Y23" s="423">
        <v>0</v>
      </c>
      <c r="Z23" s="422">
        <v>43.958828717193029460687453200</v>
      </c>
      <c r="AA23" s="91">
        <v>0.0355222482718322873823058700</v>
      </c>
      <c r="AB23" s="423">
        <v>44.009966129739172564241913290</v>
      </c>
    </row>
    <row r="24" ht="18.95" customHeight="1">
      <c r="A24" s="59"/>
      <c r="B24" s="288"/>
      <c r="C24" s="289" t="s">
        <v>273</v>
      </c>
      <c r="D24" s="273">
        <v>88.84999237486656016480288403</v>
      </c>
      <c r="E24" s="92">
        <v>87.86849237360540470617904568</v>
      </c>
      <c r="F24" s="274">
        <v>78.071148773858607022614443780</v>
      </c>
      <c r="G24" s="273">
        <v>106.24198453702685867135685763</v>
      </c>
      <c r="H24" s="92">
        <v>57.128650805894510816482949690</v>
      </c>
      <c r="I24" s="274">
        <v>60.694612355410516062750169820</v>
      </c>
      <c r="J24" s="273">
        <v>0</v>
      </c>
      <c r="K24" s="92">
        <v>0</v>
      </c>
      <c r="L24" s="274">
        <v>0</v>
      </c>
      <c r="M24" s="273">
        <v>89.96083401203883131593974968</v>
      </c>
      <c r="N24" s="92">
        <v>85.14601469073970866645365679</v>
      </c>
      <c r="O24" s="274">
        <v>76.598064943802547766375419720</v>
      </c>
      <c r="P24" s="93"/>
      <c r="Q24" s="273">
        <v>46.583785002149139819891599460</v>
      </c>
      <c r="R24" s="92">
        <v>2.5847356760187723610984993100</v>
      </c>
      <c r="S24" s="274">
        <v>50.372588388358343240975911100</v>
      </c>
      <c r="T24" s="273">
        <v>-21.485379142767694813121289450</v>
      </c>
      <c r="U24" s="92">
        <v>-27.132972746963923909330618370</v>
      </c>
      <c r="V24" s="274">
        <v>-42.788729822342588952147781090</v>
      </c>
      <c r="W24" s="273">
        <v>0</v>
      </c>
      <c r="X24" s="92">
        <v>0</v>
      </c>
      <c r="Y24" s="274">
        <v>0</v>
      </c>
      <c r="Z24" s="273">
        <v>29.960497213780007877747149470</v>
      </c>
      <c r="AA24" s="92">
        <v>0.5453761193796109801625011400</v>
      </c>
      <c r="AB24" s="274">
        <v>30.669270730210968735205991400</v>
      </c>
    </row>
    <row r="25" ht="18.95" customHeight="1">
      <c r="A25" s="60"/>
      <c r="B25" s="290"/>
      <c r="C25" s="291" t="s">
        <v>274</v>
      </c>
      <c r="D25" s="422">
        <v>93.60345426183735042860426110</v>
      </c>
      <c r="E25" s="91">
        <v>87.05817783589082764578458209</v>
      </c>
      <c r="F25" s="423">
        <v>81.48946167180709252256020608</v>
      </c>
      <c r="G25" s="422">
        <v>71.134052388289676425269645540</v>
      </c>
      <c r="H25" s="91">
        <v>70.772815290160137153857725010</v>
      </c>
      <c r="I25" s="423">
        <v>50.343571505169998333513031320</v>
      </c>
      <c r="J25" s="422">
        <v>0</v>
      </c>
      <c r="K25" s="91">
        <v>0</v>
      </c>
      <c r="L25" s="423">
        <v>0</v>
      </c>
      <c r="M25" s="422">
        <v>91.21378177186094123147984277</v>
      </c>
      <c r="N25" s="91">
        <v>85.31528180259105596640809743</v>
      </c>
      <c r="O25" s="423">
        <v>77.819294961463595250555682690</v>
      </c>
      <c r="P25" s="93"/>
      <c r="Q25" s="422">
        <v>48.307103872113334169754431750</v>
      </c>
      <c r="R25" s="91">
        <v>1.8137656628672272738228194800</v>
      </c>
      <c r="S25" s="423">
        <v>50.997047197738557872444456040</v>
      </c>
      <c r="T25" s="422">
        <v>17.054613935969868173258003810</v>
      </c>
      <c r="U25" s="91">
        <v>-16.810140115945706121728654830</v>
      </c>
      <c r="V25" s="423">
        <v>-2.622430678845975700605767800</v>
      </c>
      <c r="W25" s="422">
        <v>0</v>
      </c>
      <c r="X25" s="91">
        <v>0</v>
      </c>
      <c r="Y25" s="423">
        <v>0</v>
      </c>
      <c r="Z25" s="422">
        <v>45.194088532878579050857619600</v>
      </c>
      <c r="AA25" s="91">
        <v>-0.0913333914734910088516267200</v>
      </c>
      <c r="AB25" s="423">
        <v>45.061477847602477940110604880</v>
      </c>
    </row>
    <row r="26" ht="18.95" customHeight="1">
      <c r="A26" s="60"/>
      <c r="B26" s="292"/>
      <c r="C26" s="293" t="s">
        <v>276</v>
      </c>
      <c r="D26" s="275">
        <v>107.54897575298786502420113320</v>
      </c>
      <c r="E26" s="276">
        <v>80.06079085204924255498730867</v>
      </c>
      <c r="F26" s="277">
        <v>86.10456054112076662148918075</v>
      </c>
      <c r="G26" s="275">
        <v>94.23720707795313247250119577</v>
      </c>
      <c r="H26" s="276">
        <v>81.87768996389808421626186938</v>
      </c>
      <c r="I26" s="277">
        <v>77.159248241923087014894315440</v>
      </c>
      <c r="J26" s="275">
        <v>0</v>
      </c>
      <c r="K26" s="276">
        <v>0</v>
      </c>
      <c r="L26" s="277">
        <v>0</v>
      </c>
      <c r="M26" s="275">
        <v>106.88180794062724026051846574</v>
      </c>
      <c r="N26" s="276">
        <v>80.22429370270532308050226263</v>
      </c>
      <c r="O26" s="277">
        <v>85.74517551705021706787886790</v>
      </c>
      <c r="P26" s="184"/>
      <c r="Q26" s="275">
        <v>57.778522764139720990591543180</v>
      </c>
      <c r="R26" s="276">
        <v>-3.5114217080883198684852587100</v>
      </c>
      <c r="S26" s="277">
        <v>52.238253465098647404474006910</v>
      </c>
      <c r="T26" s="275">
        <v>-19.636982416335791264889392930</v>
      </c>
      <c r="U26" s="276">
        <v>28.275367402676751241990921010</v>
      </c>
      <c r="V26" s="277">
        <v>3.0859560613229842085381377600</v>
      </c>
      <c r="W26" s="275">
        <v>0</v>
      </c>
      <c r="X26" s="276">
        <v>0</v>
      </c>
      <c r="Y26" s="277">
        <v>0</v>
      </c>
      <c r="Z26" s="275">
        <v>49.980651317638321368066476090</v>
      </c>
      <c r="AA26" s="276">
        <v>-1.3249865292326054434055536600</v>
      </c>
      <c r="AB26" s="277">
        <v>47.993427891224289449977936790</v>
      </c>
    </row>
    <row r="27" ht="21.95"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95" customHeight="1">
      <c r="A28" s="112"/>
      <c r="B28" s="993" t="s">
        <v>61</v>
      </c>
      <c r="C28" s="993"/>
      <c r="D28" s="993"/>
      <c r="E28" s="993"/>
      <c r="F28" s="993"/>
      <c r="G28" s="993"/>
      <c r="H28" s="993"/>
      <c r="I28" s="993"/>
      <c r="J28" s="993"/>
      <c r="K28" s="993"/>
      <c r="L28" s="993"/>
      <c r="M28" s="993"/>
      <c r="N28" s="993"/>
      <c r="O28" s="993"/>
      <c r="P28" s="413"/>
      <c r="Q28" s="991"/>
      <c r="R28" s="991"/>
      <c r="S28" s="991"/>
      <c r="T28" s="991"/>
      <c r="U28" s="991"/>
      <c r="V28" s="991"/>
      <c r="W28" s="991"/>
      <c r="X28" s="991"/>
      <c r="Y28" s="991"/>
      <c r="Z28" s="991"/>
      <c r="AA28" s="991"/>
      <c r="AB28" s="991"/>
      <c r="AC28" s="9"/>
    </row>
    <row r="29" ht="18.95" customHeight="1">
      <c r="A29" s="58"/>
      <c r="B29" s="286">
        <v>2017</v>
      </c>
      <c r="C29" s="287"/>
      <c r="D29" s="429">
        <v>83.42675117252923725141668709</v>
      </c>
      <c r="E29" s="430">
        <v>99.57397887938877028522322918</v>
      </c>
      <c r="F29" s="431">
        <v>83.07133559229448596931136774</v>
      </c>
      <c r="G29" s="429">
        <v>63.477660438527581108336127720</v>
      </c>
      <c r="H29" s="430">
        <v>116.71779679466119714923960697</v>
      </c>
      <c r="I29" s="431">
        <v>74.089726720645663884894836590</v>
      </c>
      <c r="J29" s="429">
        <v>607.96752341107743230041929780</v>
      </c>
      <c r="K29" s="430">
        <v>146.63709392001098809847176177</v>
      </c>
      <c r="L29" s="431">
        <v>891.5059083074664061564387413</v>
      </c>
      <c r="M29" s="429">
        <v>81.91793329791502058804865457</v>
      </c>
      <c r="N29" s="430">
        <v>100.80976706065296543355801609</v>
      </c>
      <c r="O29" s="431">
        <v>82.58127773852920387988338812</v>
      </c>
      <c r="P29" s="5"/>
      <c r="Q29" s="429">
        <v>-15.427320001232369906347699200</v>
      </c>
      <c r="R29" s="430">
        <v>0.5073275426640599609142879500</v>
      </c>
      <c r="S29" s="431">
        <v>-14.998259502029483152557938550</v>
      </c>
      <c r="T29" s="429">
        <v>-35.435735954464345135448897800</v>
      </c>
      <c r="U29" s="430">
        <v>19.823931645215278637833142890</v>
      </c>
      <c r="V29" s="431">
        <v>-22.636560382841052172832947260</v>
      </c>
      <c r="W29" s="429">
        <v>0</v>
      </c>
      <c r="X29" s="430">
        <v>0</v>
      </c>
      <c r="Y29" s="431">
        <v>0</v>
      </c>
      <c r="Z29" s="429">
        <v>-14.257802262273649702751023090</v>
      </c>
      <c r="AA29" s="430">
        <v>0.7273396066621354699164548800</v>
      </c>
      <c r="AB29" s="431">
        <v>-13.634165298504600449233442250</v>
      </c>
    </row>
    <row r="30" ht="18.95" customHeight="1">
      <c r="A30" s="58"/>
      <c r="B30" s="288">
        <v>2018</v>
      </c>
      <c r="C30" s="289"/>
      <c r="D30" s="273">
        <v>53.374268521296907042098763340</v>
      </c>
      <c r="E30" s="92">
        <v>77.150847382055074055127274890</v>
      </c>
      <c r="F30" s="274">
        <v>41.178700448154040293205226180</v>
      </c>
      <c r="G30" s="273">
        <v>69.021245574260932579210126080</v>
      </c>
      <c r="H30" s="92">
        <v>69.513015453418935343565791760</v>
      </c>
      <c r="I30" s="274">
        <v>47.978749102178235046608165280</v>
      </c>
      <c r="J30" s="273">
        <v>312.52341778920227028782590490</v>
      </c>
      <c r="K30" s="92">
        <v>71.855911753282540704900091370</v>
      </c>
      <c r="L30" s="274">
        <v>224.56655129495169276829220052</v>
      </c>
      <c r="M30" s="273">
        <v>55.171584078969873778970798440</v>
      </c>
      <c r="N30" s="92">
        <v>76.275869130815593966580935780</v>
      </c>
      <c r="O30" s="274">
        <v>42.082605269472952886789158120</v>
      </c>
      <c r="P30" s="5"/>
      <c r="Q30" s="273">
        <v>-36.022597343006702700527515300</v>
      </c>
      <c r="R30" s="92">
        <v>-22.51906748096731219226564600</v>
      </c>
      <c r="S30" s="274">
        <v>-50.429711819905197474668723330</v>
      </c>
      <c r="T30" s="273">
        <v>8.733127682142312573073446150</v>
      </c>
      <c r="U30" s="92">
        <v>-40.443516445301391616572490230</v>
      </c>
      <c r="V30" s="274">
        <v>-35.242372693475473471991854190</v>
      </c>
      <c r="W30" s="273">
        <v>-48.595376273431391336185640780</v>
      </c>
      <c r="X30" s="92">
        <v>-50.997452395995249101213440500</v>
      </c>
      <c r="Y30" s="274">
        <v>-74.810424787728696562149030820</v>
      </c>
      <c r="Z30" s="273">
        <v>-32.650175782237289734094680550</v>
      </c>
      <c r="AA30" s="92">
        <v>-24.336826326635954438281290530</v>
      </c>
      <c r="AB30" s="274">
        <v>-49.040985533408802770586140350</v>
      </c>
    </row>
    <row r="31" ht="18.95" customHeight="1">
      <c r="A31" s="58"/>
      <c r="B31" s="427">
        <v>2019</v>
      </c>
      <c r="C31" s="428"/>
      <c r="D31" s="432">
        <v>87.26389009054638331267184140</v>
      </c>
      <c r="E31" s="433">
        <v>84.60497844571699662980484133</v>
      </c>
      <c r="F31" s="434">
        <v>73.829595402000937735398906840</v>
      </c>
      <c r="G31" s="432">
        <v>109.94078949019725960005923570</v>
      </c>
      <c r="H31" s="433">
        <v>80.00538008049913004858831486</v>
      </c>
      <c r="I31" s="434">
        <v>87.95854649513375940077247790</v>
      </c>
      <c r="J31" s="432">
        <v>0</v>
      </c>
      <c r="K31" s="433">
        <v>0</v>
      </c>
      <c r="L31" s="434">
        <v>0</v>
      </c>
      <c r="M31" s="432">
        <v>89.01860863674430817947200043</v>
      </c>
      <c r="N31" s="433">
        <v>84.32110352534090239789571181</v>
      </c>
      <c r="O31" s="434">
        <v>75.061473145407225860973688840</v>
      </c>
      <c r="P31" s="184"/>
      <c r="Q31" s="432">
        <v>63.494306354244747858763002610</v>
      </c>
      <c r="R31" s="433">
        <v>9.661761751946380521588907430</v>
      </c>
      <c r="S31" s="434">
        <v>79.29073671218920774155082556</v>
      </c>
      <c r="T31" s="432">
        <v>59.28543244255192700831870100</v>
      </c>
      <c r="U31" s="433">
        <v>15.094100807799350269318839390</v>
      </c>
      <c r="V31" s="434">
        <v>83.32813618756984576749060169</v>
      </c>
      <c r="W31" s="432">
        <v>-100</v>
      </c>
      <c r="X31" s="433">
        <v>-100</v>
      </c>
      <c r="Y31" s="434">
        <v>-100</v>
      </c>
      <c r="Z31" s="432">
        <v>61.348654606921344314346063640</v>
      </c>
      <c r="AA31" s="433">
        <v>10.547548636551712093238354050</v>
      </c>
      <c r="AB31" s="434">
        <v>78.366982426008207767910503130</v>
      </c>
    </row>
    <row r="32" ht="21.95"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95" customHeight="1">
      <c r="A33" s="112"/>
      <c r="B33" s="992" t="s">
        <v>44</v>
      </c>
      <c r="C33" s="992"/>
      <c r="D33" s="992"/>
      <c r="E33" s="992"/>
      <c r="F33" s="992"/>
      <c r="G33" s="992"/>
      <c r="H33" s="992"/>
      <c r="I33" s="992"/>
      <c r="J33" s="992"/>
      <c r="K33" s="992"/>
      <c r="L33" s="992"/>
      <c r="M33" s="992"/>
      <c r="N33" s="992"/>
      <c r="O33" s="992"/>
      <c r="P33" s="413"/>
      <c r="Q33" s="991"/>
      <c r="R33" s="991"/>
      <c r="S33" s="991"/>
      <c r="T33" s="991"/>
      <c r="U33" s="991"/>
      <c r="V33" s="991"/>
      <c r="W33" s="991"/>
      <c r="X33" s="991"/>
      <c r="Y33" s="991"/>
      <c r="Z33" s="991"/>
      <c r="AA33" s="991"/>
      <c r="AB33" s="991"/>
      <c r="AC33" s="9"/>
    </row>
    <row r="34" ht="18.95" customHeight="1">
      <c r="A34" s="58"/>
      <c r="B34" s="286">
        <v>2017</v>
      </c>
      <c r="C34" s="287"/>
      <c r="D34" s="429">
        <v>66.834402566158781074578989580</v>
      </c>
      <c r="E34" s="430">
        <v>102.32065455580082576670322148</v>
      </c>
      <c r="F34" s="431">
        <v>68.385398174152608832890643440</v>
      </c>
      <c r="G34" s="429">
        <v>40.105236782761212728639438700</v>
      </c>
      <c r="H34" s="430">
        <v>112.21598556299957479028379211</v>
      </c>
      <c r="I34" s="431">
        <v>45.004486718150117616970242470</v>
      </c>
      <c r="J34" s="429">
        <v>1060.0000000000000000000001317</v>
      </c>
      <c r="K34" s="430">
        <v>100.00001699291605851089743288</v>
      </c>
      <c r="L34" s="431">
        <v>1060.0001801249102202155127886</v>
      </c>
      <c r="M34" s="429">
        <v>64.159127744216885221747458370</v>
      </c>
      <c r="N34" s="430">
        <v>104.09604043269634210917910304</v>
      </c>
      <c r="O34" s="431">
        <v>66.787111557885305405566262070</v>
      </c>
      <c r="P34" s="5"/>
      <c r="Q34" s="429">
        <v>-27.997311908556172523042300810</v>
      </c>
      <c r="R34" s="430">
        <v>2.418872136522243416133852800</v>
      </c>
      <c r="S34" s="431">
        <v>-26.255658948765218282113300140</v>
      </c>
      <c r="T34" s="429">
        <v>-64.230084053113490622372172470</v>
      </c>
      <c r="U34" s="430">
        <v>35.386465514301493002252912250</v>
      </c>
      <c r="V34" s="431">
        <v>-51.572375082073865631247913820</v>
      </c>
      <c r="W34" s="429">
        <v>0</v>
      </c>
      <c r="X34" s="430">
        <v>0</v>
      </c>
      <c r="Y34" s="431">
        <v>0</v>
      </c>
      <c r="Z34" s="429">
        <v>-29.943536488091581654592265080</v>
      </c>
      <c r="AA34" s="430">
        <v>4.5020378208288770852036459800</v>
      </c>
      <c r="AB34" s="431">
        <v>-26.789568004850282484163928320</v>
      </c>
    </row>
    <row r="35" ht="18.95" customHeight="1">
      <c r="A35" s="58"/>
      <c r="B35" s="288">
        <v>2018</v>
      </c>
      <c r="C35" s="289"/>
      <c r="D35" s="273">
        <v>64.136429987907197553777458790</v>
      </c>
      <c r="E35" s="92">
        <v>85.37736914408364512450594948</v>
      </c>
      <c r="F35" s="274">
        <v>54.75799658661228961235097500</v>
      </c>
      <c r="G35" s="273">
        <v>100.24576802507836990595611288</v>
      </c>
      <c r="H35" s="92">
        <v>74.731886352514432422721766380</v>
      </c>
      <c r="I35" s="274">
        <v>74.915553433706818990180744010</v>
      </c>
      <c r="J35" s="273">
        <v>0</v>
      </c>
      <c r="K35" s="92">
        <v>0</v>
      </c>
      <c r="L35" s="274">
        <v>0</v>
      </c>
      <c r="M35" s="273">
        <v>67.767295993974865573434267780</v>
      </c>
      <c r="N35" s="92">
        <v>83.95153403508105935193064469</v>
      </c>
      <c r="O35" s="274">
        <v>56.89168456103593255218080500</v>
      </c>
      <c r="P35" s="5"/>
      <c r="Q35" s="273">
        <v>-4.0368021178627046830122793200</v>
      </c>
      <c r="R35" s="92">
        <v>-16.559008037304059092591956790</v>
      </c>
      <c r="S35" s="274">
        <v>-19.927355768019818030629351180</v>
      </c>
      <c r="T35" s="273">
        <v>149.95680381612381250448009926</v>
      </c>
      <c r="U35" s="92">
        <v>-33.403528937899013658563153100</v>
      </c>
      <c r="V35" s="274">
        <v>66.462410521157428715983606870</v>
      </c>
      <c r="W35" s="273">
        <v>-100</v>
      </c>
      <c r="X35" s="92">
        <v>-100</v>
      </c>
      <c r="Y35" s="274">
        <v>-100</v>
      </c>
      <c r="Z35" s="273">
        <v>5.6237800865103095310802611300</v>
      </c>
      <c r="AA35" s="92">
        <v>-19.351846923168786238294364430</v>
      </c>
      <c r="AB35" s="274">
        <v>-14.816372150295600947140202880</v>
      </c>
    </row>
    <row r="36" ht="18.95" customHeight="1">
      <c r="A36" s="58"/>
      <c r="B36" s="427">
        <v>2019</v>
      </c>
      <c r="C36" s="428"/>
      <c r="D36" s="432">
        <v>96.95941522581681627407273529</v>
      </c>
      <c r="E36" s="433">
        <v>85.53212854642416047044974443</v>
      </c>
      <c r="F36" s="434">
        <v>82.93145166880679898579168537</v>
      </c>
      <c r="G36" s="432">
        <v>86.18478886901694504228682291</v>
      </c>
      <c r="H36" s="433">
        <v>69.591798473406826517508290440</v>
      </c>
      <c r="I36" s="434">
        <v>59.977544584457430905227104770</v>
      </c>
      <c r="J36" s="432">
        <v>0</v>
      </c>
      <c r="K36" s="433">
        <v>0</v>
      </c>
      <c r="L36" s="434">
        <v>0</v>
      </c>
      <c r="M36" s="432">
        <v>96.16594934712015548868510267</v>
      </c>
      <c r="N36" s="433">
        <v>84.47787571561757409929569661</v>
      </c>
      <c r="O36" s="434">
        <v>81.23895117020391488095578505</v>
      </c>
      <c r="P36" s="184"/>
      <c r="Q36" s="432">
        <v>51.176819857448146776980990710</v>
      </c>
      <c r="R36" s="433">
        <v>0.1812651337139961925376963600</v>
      </c>
      <c r="S36" s="434">
        <v>51.450850722107317308424072400</v>
      </c>
      <c r="T36" s="432">
        <v>-14.026506488078185686308581730</v>
      </c>
      <c r="U36" s="433">
        <v>-6.8780384518350409287283639500</v>
      </c>
      <c r="V36" s="434">
        <v>-19.939796430214072202543270900</v>
      </c>
      <c r="W36" s="432">
        <v>0</v>
      </c>
      <c r="X36" s="433">
        <v>0</v>
      </c>
      <c r="Y36" s="434">
        <v>0</v>
      </c>
      <c r="Z36" s="432">
        <v>41.906133241128863657190329890</v>
      </c>
      <c r="AA36" s="433">
        <v>0.6269589788753245365040512600</v>
      </c>
      <c r="AB36" s="434">
        <v>42.795826485058902659502196440</v>
      </c>
    </row>
    <row r="37" ht="21.9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95" customHeight="1">
      <c r="A38" s="112"/>
      <c r="B38" s="992" t="s">
        <v>45</v>
      </c>
      <c r="C38" s="992"/>
      <c r="D38" s="992"/>
      <c r="E38" s="992"/>
      <c r="F38" s="992"/>
      <c r="G38" s="992"/>
      <c r="H38" s="992"/>
      <c r="I38" s="992"/>
      <c r="J38" s="992"/>
      <c r="K38" s="992"/>
      <c r="L38" s="992"/>
      <c r="M38" s="992"/>
      <c r="N38" s="992"/>
      <c r="O38" s="992"/>
      <c r="P38" s="413"/>
      <c r="Q38" s="991"/>
      <c r="R38" s="991"/>
      <c r="S38" s="991"/>
      <c r="T38" s="991"/>
      <c r="U38" s="991"/>
      <c r="V38" s="991"/>
      <c r="W38" s="991"/>
      <c r="X38" s="991"/>
      <c r="Y38" s="991"/>
      <c r="Z38" s="991"/>
      <c r="AA38" s="991"/>
      <c r="AB38" s="991"/>
      <c r="AC38" s="9"/>
    </row>
    <row r="39" ht="18.95" customHeight="1">
      <c r="A39" s="58"/>
      <c r="B39" s="286">
        <v>2017</v>
      </c>
      <c r="C39" s="287"/>
      <c r="D39" s="429">
        <v>83.42675117252923725141668709</v>
      </c>
      <c r="E39" s="430">
        <v>99.57397887938877028522322918</v>
      </c>
      <c r="F39" s="431">
        <v>83.07133559229448596931136774</v>
      </c>
      <c r="G39" s="429">
        <v>63.477660438527581108336127720</v>
      </c>
      <c r="H39" s="430">
        <v>116.71779679466119714923960697</v>
      </c>
      <c r="I39" s="431">
        <v>74.089726720645663884894836590</v>
      </c>
      <c r="J39" s="429">
        <v>607.96752341107743230041929780</v>
      </c>
      <c r="K39" s="430">
        <v>146.63709392001098809847176177</v>
      </c>
      <c r="L39" s="431">
        <v>891.5059083074664061564387413</v>
      </c>
      <c r="M39" s="429">
        <v>81.91793329791502058804865457</v>
      </c>
      <c r="N39" s="430">
        <v>100.80976706065296543355801609</v>
      </c>
      <c r="O39" s="431">
        <v>82.58127773852920387988338812</v>
      </c>
      <c r="P39" s="5"/>
      <c r="Q39" s="429">
        <v>-15.427320001232369906347699200</v>
      </c>
      <c r="R39" s="430">
        <v>0.5073275426640599609142879500</v>
      </c>
      <c r="S39" s="431">
        <v>-14.998259502029483152557938550</v>
      </c>
      <c r="T39" s="429">
        <v>-35.435735954464345135448897800</v>
      </c>
      <c r="U39" s="430">
        <v>19.823931645215278637833142890</v>
      </c>
      <c r="V39" s="431">
        <v>-22.636560382841052172832947260</v>
      </c>
      <c r="W39" s="429">
        <v>0</v>
      </c>
      <c r="X39" s="430">
        <v>0</v>
      </c>
      <c r="Y39" s="431">
        <v>0</v>
      </c>
      <c r="Z39" s="429">
        <v>-14.257802262273649702751023090</v>
      </c>
      <c r="AA39" s="430">
        <v>0.7273396066621354699164548800</v>
      </c>
      <c r="AB39" s="431">
        <v>-13.634165298504600449233442250</v>
      </c>
    </row>
    <row r="40" ht="18.95" customHeight="1">
      <c r="A40" s="58"/>
      <c r="B40" s="288">
        <v>2018</v>
      </c>
      <c r="C40" s="289"/>
      <c r="D40" s="273">
        <v>53.374268521296907042098763340</v>
      </c>
      <c r="E40" s="92">
        <v>77.150847382055074055127274890</v>
      </c>
      <c r="F40" s="274">
        <v>41.178700448154040293205226180</v>
      </c>
      <c r="G40" s="273">
        <v>69.021245574260932579210126080</v>
      </c>
      <c r="H40" s="92">
        <v>69.513015453418935343565791760</v>
      </c>
      <c r="I40" s="274">
        <v>47.978749102178235046608165280</v>
      </c>
      <c r="J40" s="273">
        <v>312.52341778920227028782590490</v>
      </c>
      <c r="K40" s="92">
        <v>71.855911753282540704900091370</v>
      </c>
      <c r="L40" s="274">
        <v>224.56655129495169276829220052</v>
      </c>
      <c r="M40" s="273">
        <v>55.171584078969873778970798440</v>
      </c>
      <c r="N40" s="92">
        <v>76.275869130815593966580935780</v>
      </c>
      <c r="O40" s="274">
        <v>42.082605269472952886789158120</v>
      </c>
      <c r="P40" s="5"/>
      <c r="Q40" s="273">
        <v>-36.022597343006702700527515300</v>
      </c>
      <c r="R40" s="92">
        <v>-22.51906748096731219226564600</v>
      </c>
      <c r="S40" s="274">
        <v>-50.429711819905197474668723330</v>
      </c>
      <c r="T40" s="273">
        <v>8.733127682142312573073446150</v>
      </c>
      <c r="U40" s="92">
        <v>-40.443516445301391616572490230</v>
      </c>
      <c r="V40" s="274">
        <v>-35.242372693475473471991854190</v>
      </c>
      <c r="W40" s="273">
        <v>-48.595376273431391336185640780</v>
      </c>
      <c r="X40" s="92">
        <v>-50.997452395995249101213440500</v>
      </c>
      <c r="Y40" s="274">
        <v>-74.810424787728696562149030820</v>
      </c>
      <c r="Z40" s="273">
        <v>-32.650175782237289734094680550</v>
      </c>
      <c r="AA40" s="92">
        <v>-24.336826326635954438281290530</v>
      </c>
      <c r="AB40" s="274">
        <v>-49.040985533408802770586140350</v>
      </c>
    </row>
    <row r="41" ht="18.95" customHeight="1">
      <c r="A41" s="58"/>
      <c r="B41" s="427">
        <v>2019</v>
      </c>
      <c r="C41" s="428"/>
      <c r="D41" s="432">
        <v>87.26389009054638331267184140</v>
      </c>
      <c r="E41" s="433">
        <v>84.60497844571699662980484133</v>
      </c>
      <c r="F41" s="434">
        <v>73.829595402000937735398906840</v>
      </c>
      <c r="G41" s="432">
        <v>109.94078949019725960005923570</v>
      </c>
      <c r="H41" s="433">
        <v>80.00538008049913004858831486</v>
      </c>
      <c r="I41" s="434">
        <v>87.95854649513375940077247790</v>
      </c>
      <c r="J41" s="432">
        <v>0</v>
      </c>
      <c r="K41" s="433">
        <v>0</v>
      </c>
      <c r="L41" s="434">
        <v>0</v>
      </c>
      <c r="M41" s="432">
        <v>89.01860863674430817947200043</v>
      </c>
      <c r="N41" s="433">
        <v>84.32110352534090239789571181</v>
      </c>
      <c r="O41" s="434">
        <v>75.061473145407225860973688840</v>
      </c>
      <c r="P41" s="184"/>
      <c r="Q41" s="432">
        <v>63.494306354244747858763002610</v>
      </c>
      <c r="R41" s="433">
        <v>9.661761751946380521588907430</v>
      </c>
      <c r="S41" s="434">
        <v>79.29073671218920774155082556</v>
      </c>
      <c r="T41" s="432">
        <v>59.28543244255192700831870100</v>
      </c>
      <c r="U41" s="433">
        <v>15.094100807799350269318839390</v>
      </c>
      <c r="V41" s="434">
        <v>83.32813618756984576749060169</v>
      </c>
      <c r="W41" s="432">
        <v>-100</v>
      </c>
      <c r="X41" s="433">
        <v>-100</v>
      </c>
      <c r="Y41" s="434">
        <v>-100</v>
      </c>
      <c r="Z41" s="432">
        <v>61.348654606921344314346063640</v>
      </c>
      <c r="AA41" s="433">
        <v>10.547548636551712093238354050</v>
      </c>
      <c r="AB41" s="434">
        <v>78.366982426008207767910503130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c r="AP42" s="237"/>
    </row>
    <row r="43" ht="24" customHeight="1">
      <c r="B43" s="1055" t="s">
        <v>138</v>
      </c>
      <c r="C43" s="1055"/>
      <c r="D43" s="1055"/>
      <c r="E43" s="1055"/>
      <c r="F43" s="1055"/>
      <c r="G43" s="1055"/>
      <c r="H43" s="1055"/>
      <c r="I43" s="1055"/>
      <c r="J43" s="1055"/>
      <c r="K43" s="1055"/>
      <c r="L43" s="1055"/>
      <c r="M43" s="1055"/>
      <c r="N43" s="1055"/>
      <c r="O43" s="1055"/>
      <c r="P43" s="1055"/>
      <c r="Q43" s="1055"/>
      <c r="R43" s="1055"/>
      <c r="S43" s="1055"/>
      <c r="T43" s="1055"/>
      <c r="U43" s="1055"/>
      <c r="V43" s="1055"/>
      <c r="W43" s="1055"/>
      <c r="X43" s="1055"/>
      <c r="Y43" s="1055"/>
      <c r="Z43" s="1055"/>
      <c r="AA43" s="1055"/>
      <c r="AB43" s="1055"/>
      <c r="AP43" s="237"/>
    </row>
    <row r="44" ht="12" customHeight="1">
      <c r="Z44" s="55"/>
      <c r="AA44" s="234"/>
      <c r="AB44" s="234"/>
      <c r="AP44" s="237"/>
    </row>
    <row r="45" ht="12" customHeight="1">
      <c r="AP45" s="237"/>
    </row>
    <row r="46" s="468" customFormat="1">
      <c r="A46"/>
    </row>
    <row r="47" s="468" customFormat="1"/>
    <row r="48" s="468" customFormat="1"/>
    <row r="49" s="468" customFormat="1"/>
    <row r="50" s="468" customFormat="1"/>
    <row r="51" s="468" customFormat="1"/>
    <row r="52" s="468" customFormat="1"/>
    <row r="53" s="468" customFormat="1"/>
    <row r="54" s="468" customFormat="1"/>
    <row r="55" s="468" customFormat="1"/>
    <row r="56" s="468" customFormat="1"/>
    <row r="57" s="468" customFormat="1"/>
    <row r="58" s="468" customFormat="1"/>
    <row r="59" s="468" customFormat="1"/>
    <row r="60" s="468" customFormat="1"/>
    <row r="61" s="468" customFormat="1"/>
    <row r="62" s="468" customFormat="1"/>
    <row r="63" s="468" customFormat="1"/>
    <row r="64" s="468" customFormat="1"/>
    <row r="65" s="468" customFormat="1"/>
    <row r="66" s="468" customFormat="1"/>
    <row r="67" s="468" customFormat="1"/>
    <row r="68" s="468" customFormat="1"/>
    <row r="69" s="468" customFormat="1"/>
    <row r="70" s="468" customFormat="1"/>
    <row r="71" s="468" customFormat="1"/>
    <row r="72" s="468" customFormat="1"/>
    <row r="73" s="468" customFormat="1"/>
    <row r="74" s="468" customFormat="1"/>
    <row r="75" s="468" customFormat="1"/>
    <row r="76" s="468" customFormat="1"/>
    <row r="77" s="468" customFormat="1"/>
    <row r="78" s="468" customFormat="1"/>
    <row r="79" s="468" customFormat="1"/>
    <row r="80" s="468" customFormat="1"/>
    <row r="81" s="468" customFormat="1"/>
  </sheetData>
  <mergeCells count="21">
    <mergeCell ref="B43:AB43"/>
    <mergeCell ref="B33:O33"/>
    <mergeCell ref="W7:Y7"/>
    <mergeCell ref="Q38:AB38"/>
    <mergeCell ref="B28:O28"/>
    <mergeCell ref="Z7:AB7"/>
    <mergeCell ref="B38:O38"/>
    <mergeCell ref="Q28:AB28"/>
    <mergeCell ref="B3:AB3"/>
    <mergeCell ref="Q33:AB33"/>
    <mergeCell ref="B8:C8"/>
    <mergeCell ref="B2:AB2"/>
    <mergeCell ref="Q6:AB6"/>
    <mergeCell ref="D6:O6"/>
    <mergeCell ref="B4:AB4"/>
    <mergeCell ref="T7:V7"/>
    <mergeCell ref="M7:O7"/>
    <mergeCell ref="G7:I7"/>
    <mergeCell ref="D7:F7"/>
    <mergeCell ref="Q7:S7"/>
    <mergeCell ref="J7:L7"/>
  </mergeCells>
  <phoneticPr fontId="0" type="noConversion"/>
  <printOptions horizontalCentered="1" verticalCentered="1"/>
  <pageMargins left="0.25" right="0.25" top="0.25" bottom="0.25" header="0" footer="0"/>
  <pageSetup scale="66" fitToWidth="1" fitToHeight="1" orientation="landscape" r:id="rId1"/>
  <headerFooter alignWithMargins="0">
    <oddHeader/>
    <oddFooter/>
  </headerFooter>
  <rowBreaks count="1" manualBreakCount="1">
    <brk id="46" max="16383" man="1"/>
  </rowBreaks>
  <colBreaks count="1" manualBreakCount="1">
    <brk id="30" max="1048575" man="1"/>
  </colBreaks>
  <drawing r:id="rId51"/>
</worksheet>
</file>

<file path=xl/worksheets/sheet5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4">
    <pageSetUpPr fitToPage="1"/>
  </sheetPr>
  <dimension ref="A1:AP78"/>
  <sheetViews>
    <sheetView showGridLines="0" zoomScale="85" workbookViewId="0"/>
  </sheetViews>
  <sheetFormatPr defaultRowHeight="12.75"/>
  <cols>
    <col min="1" max="1" width="2.7109375" customWidth="1"/>
    <col min="2" max="2" width="6.7109375" customWidth="1"/>
    <col min="3" max="3" width="6.140625" style="26" customWidth="1"/>
    <col min="4" max="5" width="7.42578125" customWidth="1"/>
    <col min="6" max="6" width="8.7109375" customWidth="1"/>
    <col min="7" max="8" width="7.42578125" customWidth="1"/>
    <col min="9" max="9" width="8.7109375" customWidth="1"/>
    <col min="10" max="11" width="7.42578125" customWidth="1"/>
    <col min="12" max="12" width="8.7109375" customWidth="1"/>
    <col min="13" max="14" width="7.42578125" customWidth="1"/>
    <col min="15" max="15" width="8.7109375" bestFit="1" customWidth="1"/>
    <col min="16" max="16" width="1.42578125" customWidth="1"/>
    <col min="17" max="18" width="7.42578125" customWidth="1"/>
    <col min="19" max="19" width="8.7109375" bestFit="1" customWidth="1"/>
    <col min="20" max="21" width="7.42578125" customWidth="1"/>
    <col min="22" max="22" width="8.7109375" bestFit="1" customWidth="1"/>
    <col min="23" max="24" width="7.42578125" customWidth="1"/>
    <col min="25" max="25" width="8.7109375" bestFit="1" customWidth="1"/>
    <col min="26" max="27" width="7.42578125" customWidth="1"/>
    <col min="28" max="28" width="8.7109375" bestFit="1" customWidth="1"/>
    <col min="29" max="29" width="2.7109375" customWidth="1"/>
    <col min="30" max="41" width="9.140625" style="237" customWidth="1"/>
  </cols>
  <sheetData>
    <row r="1" ht="30">
      <c r="A1" s="89"/>
      <c r="B1" s="662" t="s">
        <v>161</v>
      </c>
      <c r="Z1" s="5"/>
      <c r="AB1" s="691"/>
      <c r="AD1" s="237"/>
    </row>
    <row r="2" ht="15" customHeight="1">
      <c r="A2" s="11"/>
      <c r="B2" s="1020" t="s">
        <v>258</v>
      </c>
      <c r="C2" s="1020"/>
      <c r="D2" s="1020"/>
      <c r="E2" s="1020"/>
      <c r="F2" s="1020"/>
      <c r="G2" s="1020"/>
      <c r="H2" s="1020"/>
      <c r="I2" s="1020"/>
      <c r="J2" s="1020"/>
      <c r="K2" s="1020"/>
      <c r="L2" s="1020"/>
      <c r="M2" s="1020"/>
      <c r="N2" s="1020"/>
      <c r="O2" s="1020"/>
      <c r="P2" s="1020"/>
      <c r="Q2" s="1020"/>
      <c r="R2" s="1020"/>
      <c r="S2" s="1020"/>
      <c r="T2" s="1020"/>
      <c r="U2" s="1020"/>
      <c r="V2" s="1020"/>
      <c r="W2" s="1020"/>
      <c r="X2" s="1020"/>
      <c r="Y2" s="1020"/>
      <c r="Z2" s="1020"/>
      <c r="AA2" s="1020"/>
      <c r="AB2" s="1020"/>
    </row>
    <row r="3" ht="17.1" customHeight="1">
      <c r="A3" s="11"/>
      <c r="B3" s="1020" t="s">
        <v>259</v>
      </c>
      <c r="C3" s="1020"/>
      <c r="D3" s="1020"/>
      <c r="E3" s="1020"/>
      <c r="F3" s="1020"/>
      <c r="G3" s="1020"/>
      <c r="H3" s="1020"/>
      <c r="I3" s="1020"/>
      <c r="J3" s="1020"/>
      <c r="K3" s="1020"/>
      <c r="L3" s="1020"/>
      <c r="M3" s="1020"/>
      <c r="N3" s="1020"/>
      <c r="O3" s="1020"/>
      <c r="P3" s="1020"/>
      <c r="Q3" s="1020"/>
      <c r="R3" s="1020"/>
      <c r="S3" s="1020"/>
      <c r="T3" s="1020"/>
      <c r="U3" s="1020"/>
      <c r="V3" s="1020"/>
      <c r="W3" s="1020"/>
      <c r="X3" s="1020"/>
      <c r="Y3" s="1020"/>
      <c r="Z3" s="1020"/>
      <c r="AA3" s="1020"/>
      <c r="AB3" s="1020"/>
    </row>
    <row r="4" ht="19.5" customHeight="1">
      <c r="A4" s="4"/>
      <c r="B4" s="1020" t="s">
        <v>260</v>
      </c>
      <c r="C4" s="1020"/>
      <c r="D4" s="1020"/>
      <c r="E4" s="1020"/>
      <c r="F4" s="1020"/>
      <c r="G4" s="1020"/>
      <c r="H4" s="1020"/>
      <c r="I4" s="1020"/>
      <c r="J4" s="1020"/>
      <c r="K4" s="1020"/>
      <c r="L4" s="1020"/>
      <c r="M4" s="1020"/>
      <c r="N4" s="1020"/>
      <c r="O4" s="1020"/>
      <c r="P4" s="1020"/>
      <c r="Q4" s="1020"/>
      <c r="R4" s="1020"/>
      <c r="S4" s="1020"/>
      <c r="T4" s="1020"/>
      <c r="U4" s="1020"/>
      <c r="V4" s="1020"/>
      <c r="W4" s="1020"/>
      <c r="X4" s="1020"/>
      <c r="Y4" s="1020"/>
      <c r="Z4" s="1020"/>
      <c r="AA4" s="1020"/>
      <c r="AB4" s="1020"/>
    </row>
    <row r="5" ht="15" customHeight="1"/>
    <row r="6" ht="15.75" customHeight="1">
      <c r="D6" s="979" t="s">
        <v>80</v>
      </c>
      <c r="E6" s="979"/>
      <c r="F6" s="979"/>
      <c r="G6" s="979"/>
      <c r="H6" s="979"/>
      <c r="I6" s="979"/>
      <c r="J6" s="979"/>
      <c r="K6" s="979"/>
      <c r="L6" s="979"/>
      <c r="M6" s="979"/>
      <c r="N6" s="979"/>
      <c r="O6" s="979"/>
      <c r="Q6" s="979" t="s">
        <v>72</v>
      </c>
      <c r="R6" s="979"/>
      <c r="S6" s="979"/>
      <c r="T6" s="979"/>
      <c r="U6" s="979"/>
      <c r="V6" s="979"/>
      <c r="W6" s="979"/>
      <c r="X6" s="979"/>
      <c r="Y6" s="979"/>
      <c r="Z6" s="979"/>
      <c r="AA6" s="979"/>
      <c r="AB6" s="979"/>
    </row>
    <row r="7" ht="15.75" customHeight="1">
      <c r="D7" s="285" t="s">
        <v>11</v>
      </c>
      <c r="E7" s="285"/>
      <c r="F7" s="285"/>
      <c r="G7" s="285" t="s">
        <v>13</v>
      </c>
      <c r="H7" s="285"/>
      <c r="I7" s="285"/>
      <c r="J7" s="285" t="s">
        <v>14</v>
      </c>
      <c r="K7" s="285"/>
      <c r="L7" s="285"/>
      <c r="M7" s="285" t="s">
        <v>12</v>
      </c>
      <c r="N7" s="285"/>
      <c r="O7" s="285"/>
      <c r="Q7" s="285" t="s">
        <v>11</v>
      </c>
      <c r="R7" s="285"/>
      <c r="S7" s="285"/>
      <c r="T7" s="285" t="s">
        <v>13</v>
      </c>
      <c r="U7" s="285"/>
      <c r="V7" s="285"/>
      <c r="W7" s="285" t="s">
        <v>14</v>
      </c>
      <c r="X7" s="285"/>
      <c r="Y7" s="285"/>
      <c r="Z7" s="285" t="s">
        <v>12</v>
      </c>
      <c r="AA7" s="285"/>
      <c r="AB7" s="285"/>
    </row>
    <row r="8" ht="27" customHeight="1">
      <c r="A8" s="57"/>
      <c r="B8" s="957" t="s">
        <v>42</v>
      </c>
      <c r="C8" s="957"/>
      <c r="D8" s="414" t="s">
        <v>53</v>
      </c>
      <c r="E8" s="415" t="s">
        <v>9</v>
      </c>
      <c r="F8" s="416" t="s">
        <v>10</v>
      </c>
      <c r="G8" s="414" t="s">
        <v>53</v>
      </c>
      <c r="H8" s="415" t="s">
        <v>9</v>
      </c>
      <c r="I8" s="416" t="s">
        <v>10</v>
      </c>
      <c r="J8" s="414" t="s">
        <v>53</v>
      </c>
      <c r="K8" s="415" t="s">
        <v>9</v>
      </c>
      <c r="L8" s="416" t="s">
        <v>10</v>
      </c>
      <c r="M8" s="414" t="s">
        <v>53</v>
      </c>
      <c r="N8" s="415" t="s">
        <v>9</v>
      </c>
      <c r="O8" s="416" t="s">
        <v>10</v>
      </c>
      <c r="P8" s="63"/>
      <c r="Q8" s="414" t="s">
        <v>53</v>
      </c>
      <c r="R8" s="415" t="s">
        <v>9</v>
      </c>
      <c r="S8" s="416" t="s">
        <v>10</v>
      </c>
      <c r="T8" s="414" t="s">
        <v>53</v>
      </c>
      <c r="U8" s="415" t="s">
        <v>9</v>
      </c>
      <c r="V8" s="416" t="s">
        <v>10</v>
      </c>
      <c r="W8" s="414" t="s">
        <v>53</v>
      </c>
      <c r="X8" s="415" t="s">
        <v>9</v>
      </c>
      <c r="Y8" s="416" t="s">
        <v>10</v>
      </c>
      <c r="Z8" s="414" t="s">
        <v>53</v>
      </c>
      <c r="AA8" s="415" t="s">
        <v>9</v>
      </c>
      <c r="AB8" s="416" t="s">
        <v>10</v>
      </c>
    </row>
    <row r="9" ht="18.95" customHeight="1">
      <c r="A9" s="57"/>
      <c r="B9" s="286">
        <v>2018</v>
      </c>
      <c r="C9" s="287" t="s">
        <v>268</v>
      </c>
      <c r="D9" s="417" t="s">
        <v>269</v>
      </c>
      <c r="E9" s="418" t="s">
        <v>269</v>
      </c>
      <c r="F9" s="419" t="s">
        <v>269</v>
      </c>
      <c r="G9" s="417" t="s">
        <v>281</v>
      </c>
      <c r="H9" s="418" t="s">
        <v>271</v>
      </c>
      <c r="I9" s="419" t="s">
        <v>281</v>
      </c>
      <c r="J9" s="417" t="s">
        <v>352</v>
      </c>
      <c r="K9" s="418" t="s">
        <v>352</v>
      </c>
      <c r="L9" s="419" t="s">
        <v>352</v>
      </c>
      <c r="M9" s="417" t="s">
        <v>269</v>
      </c>
      <c r="N9" s="418" t="s">
        <v>269</v>
      </c>
      <c r="O9" s="419" t="s">
        <v>269</v>
      </c>
      <c r="P9" s="5"/>
      <c r="Q9" s="417" t="s">
        <v>269</v>
      </c>
      <c r="R9" s="418" t="s">
        <v>269</v>
      </c>
      <c r="S9" s="419" t="s">
        <v>269</v>
      </c>
      <c r="T9" s="417" t="s">
        <v>269</v>
      </c>
      <c r="U9" s="418" t="s">
        <v>281</v>
      </c>
      <c r="V9" s="419" t="s">
        <v>269</v>
      </c>
      <c r="W9" s="417"/>
      <c r="X9" s="418"/>
      <c r="Y9" s="419"/>
      <c r="Z9" s="417" t="s">
        <v>269</v>
      </c>
      <c r="AA9" s="418" t="s">
        <v>269</v>
      </c>
      <c r="AB9" s="419" t="s">
        <v>269</v>
      </c>
    </row>
    <row r="10" ht="18.95" customHeight="1">
      <c r="A10" s="58"/>
      <c r="B10" s="288"/>
      <c r="C10" s="289" t="s">
        <v>270</v>
      </c>
      <c r="D10" s="273" t="s">
        <v>269</v>
      </c>
      <c r="E10" s="92" t="s">
        <v>271</v>
      </c>
      <c r="F10" s="274" t="s">
        <v>269</v>
      </c>
      <c r="G10" s="273" t="s">
        <v>269</v>
      </c>
      <c r="H10" s="92" t="s">
        <v>269</v>
      </c>
      <c r="I10" s="274" t="s">
        <v>269</v>
      </c>
      <c r="J10" s="273" t="s">
        <v>352</v>
      </c>
      <c r="K10" s="92" t="s">
        <v>352</v>
      </c>
      <c r="L10" s="274" t="s">
        <v>352</v>
      </c>
      <c r="M10" s="273" t="s">
        <v>269</v>
      </c>
      <c r="N10" s="92" t="s">
        <v>271</v>
      </c>
      <c r="O10" s="274" t="s">
        <v>269</v>
      </c>
      <c r="P10" s="5"/>
      <c r="Q10" s="273" t="s">
        <v>271</v>
      </c>
      <c r="R10" s="92" t="s">
        <v>269</v>
      </c>
      <c r="S10" s="274" t="s">
        <v>269</v>
      </c>
      <c r="T10" s="273" t="s">
        <v>285</v>
      </c>
      <c r="U10" s="92" t="s">
        <v>285</v>
      </c>
      <c r="V10" s="274" t="s">
        <v>285</v>
      </c>
      <c r="W10" s="273"/>
      <c r="X10" s="92"/>
      <c r="Y10" s="274"/>
      <c r="Z10" s="273" t="s">
        <v>281</v>
      </c>
      <c r="AA10" s="92" t="s">
        <v>269</v>
      </c>
      <c r="AB10" s="274" t="s">
        <v>269</v>
      </c>
    </row>
    <row r="11" ht="18.95" customHeight="1">
      <c r="A11" s="58"/>
      <c r="B11" s="290"/>
      <c r="C11" s="291" t="s">
        <v>272</v>
      </c>
      <c r="D11" s="422" t="s">
        <v>269</v>
      </c>
      <c r="E11" s="91" t="s">
        <v>271</v>
      </c>
      <c r="F11" s="423" t="s">
        <v>269</v>
      </c>
      <c r="G11" s="422" t="s">
        <v>275</v>
      </c>
      <c r="H11" s="91" t="s">
        <v>275</v>
      </c>
      <c r="I11" s="423" t="s">
        <v>281</v>
      </c>
      <c r="J11" s="422" t="s">
        <v>352</v>
      </c>
      <c r="K11" s="91" t="s">
        <v>352</v>
      </c>
      <c r="L11" s="423" t="s">
        <v>352</v>
      </c>
      <c r="M11" s="422" t="s">
        <v>269</v>
      </c>
      <c r="N11" s="91" t="s">
        <v>271</v>
      </c>
      <c r="O11" s="423" t="s">
        <v>269</v>
      </c>
      <c r="P11" s="5"/>
      <c r="Q11" s="422" t="s">
        <v>281</v>
      </c>
      <c r="R11" s="91" t="s">
        <v>281</v>
      </c>
      <c r="S11" s="423" t="s">
        <v>281</v>
      </c>
      <c r="T11" s="422" t="s">
        <v>275</v>
      </c>
      <c r="U11" s="91" t="s">
        <v>275</v>
      </c>
      <c r="V11" s="423" t="s">
        <v>284</v>
      </c>
      <c r="W11" s="422"/>
      <c r="X11" s="91"/>
      <c r="Y11" s="423"/>
      <c r="Z11" s="422" t="s">
        <v>275</v>
      </c>
      <c r="AA11" s="91" t="s">
        <v>271</v>
      </c>
      <c r="AB11" s="423" t="s">
        <v>271</v>
      </c>
    </row>
    <row r="12" ht="18.95" customHeight="1">
      <c r="A12" s="58"/>
      <c r="B12" s="288"/>
      <c r="C12" s="289" t="s">
        <v>273</v>
      </c>
      <c r="D12" s="273" t="s">
        <v>269</v>
      </c>
      <c r="E12" s="92" t="s">
        <v>275</v>
      </c>
      <c r="F12" s="274" t="s">
        <v>269</v>
      </c>
      <c r="G12" s="273" t="s">
        <v>284</v>
      </c>
      <c r="H12" s="92" t="s">
        <v>269</v>
      </c>
      <c r="I12" s="274" t="s">
        <v>284</v>
      </c>
      <c r="J12" s="273" t="s">
        <v>352</v>
      </c>
      <c r="K12" s="92" t="s">
        <v>352</v>
      </c>
      <c r="L12" s="274" t="s">
        <v>352</v>
      </c>
      <c r="M12" s="273" t="s">
        <v>269</v>
      </c>
      <c r="N12" s="92" t="s">
        <v>271</v>
      </c>
      <c r="O12" s="274" t="s">
        <v>269</v>
      </c>
      <c r="P12" s="5"/>
      <c r="Q12" s="273" t="s">
        <v>281</v>
      </c>
      <c r="R12" s="92" t="s">
        <v>269</v>
      </c>
      <c r="S12" s="274" t="s">
        <v>269</v>
      </c>
      <c r="T12" s="273" t="s">
        <v>285</v>
      </c>
      <c r="U12" s="92" t="s">
        <v>269</v>
      </c>
      <c r="V12" s="274" t="s">
        <v>285</v>
      </c>
      <c r="W12" s="273"/>
      <c r="X12" s="92"/>
      <c r="Y12" s="274"/>
      <c r="Z12" s="273" t="s">
        <v>284</v>
      </c>
      <c r="AA12" s="92" t="s">
        <v>269</v>
      </c>
      <c r="AB12" s="274" t="s">
        <v>281</v>
      </c>
    </row>
    <row r="13" ht="18.95" customHeight="1">
      <c r="A13" s="58"/>
      <c r="B13" s="290"/>
      <c r="C13" s="291" t="s">
        <v>274</v>
      </c>
      <c r="D13" s="422" t="s">
        <v>269</v>
      </c>
      <c r="E13" s="91" t="s">
        <v>275</v>
      </c>
      <c r="F13" s="423" t="s">
        <v>269</v>
      </c>
      <c r="G13" s="422" t="s">
        <v>275</v>
      </c>
      <c r="H13" s="91" t="s">
        <v>275</v>
      </c>
      <c r="I13" s="423" t="s">
        <v>275</v>
      </c>
      <c r="J13" s="422" t="s">
        <v>352</v>
      </c>
      <c r="K13" s="91" t="s">
        <v>352</v>
      </c>
      <c r="L13" s="423" t="s">
        <v>352</v>
      </c>
      <c r="M13" s="422" t="s">
        <v>269</v>
      </c>
      <c r="N13" s="91" t="s">
        <v>275</v>
      </c>
      <c r="O13" s="423" t="s">
        <v>269</v>
      </c>
      <c r="P13" s="5"/>
      <c r="Q13" s="422" t="s">
        <v>269</v>
      </c>
      <c r="R13" s="91" t="s">
        <v>269</v>
      </c>
      <c r="S13" s="423" t="s">
        <v>269</v>
      </c>
      <c r="T13" s="422" t="s">
        <v>275</v>
      </c>
      <c r="U13" s="91" t="s">
        <v>271</v>
      </c>
      <c r="V13" s="423" t="s">
        <v>275</v>
      </c>
      <c r="W13" s="422"/>
      <c r="X13" s="91"/>
      <c r="Y13" s="423"/>
      <c r="Z13" s="422" t="s">
        <v>281</v>
      </c>
      <c r="AA13" s="91" t="s">
        <v>269</v>
      </c>
      <c r="AB13" s="423" t="s">
        <v>269</v>
      </c>
    </row>
    <row r="14" ht="18.95" customHeight="1">
      <c r="A14" s="58"/>
      <c r="B14" s="288"/>
      <c r="C14" s="289" t="s">
        <v>276</v>
      </c>
      <c r="D14" s="273" t="s">
        <v>269</v>
      </c>
      <c r="E14" s="92" t="s">
        <v>275</v>
      </c>
      <c r="F14" s="274" t="s">
        <v>269</v>
      </c>
      <c r="G14" s="273" t="s">
        <v>284</v>
      </c>
      <c r="H14" s="92" t="s">
        <v>275</v>
      </c>
      <c r="I14" s="274" t="s">
        <v>275</v>
      </c>
      <c r="J14" s="273" t="s">
        <v>352</v>
      </c>
      <c r="K14" s="92" t="s">
        <v>352</v>
      </c>
      <c r="L14" s="274" t="s">
        <v>352</v>
      </c>
      <c r="M14" s="273" t="s">
        <v>269</v>
      </c>
      <c r="N14" s="92" t="s">
        <v>275</v>
      </c>
      <c r="O14" s="274" t="s">
        <v>269</v>
      </c>
      <c r="P14" s="5"/>
      <c r="Q14" s="273" t="s">
        <v>275</v>
      </c>
      <c r="R14" s="92" t="s">
        <v>269</v>
      </c>
      <c r="S14" s="274" t="s">
        <v>269</v>
      </c>
      <c r="T14" s="273" t="s">
        <v>284</v>
      </c>
      <c r="U14" s="92" t="s">
        <v>281</v>
      </c>
      <c r="V14" s="274" t="s">
        <v>275</v>
      </c>
      <c r="W14" s="273"/>
      <c r="X14" s="92"/>
      <c r="Y14" s="274"/>
      <c r="Z14" s="273" t="s">
        <v>271</v>
      </c>
      <c r="AA14" s="92" t="s">
        <v>269</v>
      </c>
      <c r="AB14" s="274" t="s">
        <v>269</v>
      </c>
    </row>
    <row r="15" ht="18.95" customHeight="1">
      <c r="A15" s="58"/>
      <c r="B15" s="290">
        <v>2019</v>
      </c>
      <c r="C15" s="291" t="s">
        <v>277</v>
      </c>
      <c r="D15" s="422" t="s">
        <v>281</v>
      </c>
      <c r="E15" s="91" t="s">
        <v>275</v>
      </c>
      <c r="F15" s="423" t="s">
        <v>269</v>
      </c>
      <c r="G15" s="422" t="s">
        <v>284</v>
      </c>
      <c r="H15" s="91" t="s">
        <v>275</v>
      </c>
      <c r="I15" s="423" t="s">
        <v>284</v>
      </c>
      <c r="J15" s="422" t="s">
        <v>352</v>
      </c>
      <c r="K15" s="91" t="s">
        <v>352</v>
      </c>
      <c r="L15" s="423" t="s">
        <v>352</v>
      </c>
      <c r="M15" s="422" t="s">
        <v>269</v>
      </c>
      <c r="N15" s="91" t="s">
        <v>275</v>
      </c>
      <c r="O15" s="423" t="s">
        <v>269</v>
      </c>
      <c r="P15" s="5"/>
      <c r="Q15" s="422" t="s">
        <v>285</v>
      </c>
      <c r="R15" s="91" t="s">
        <v>269</v>
      </c>
      <c r="S15" s="423" t="s">
        <v>285</v>
      </c>
      <c r="T15" s="422" t="s">
        <v>285</v>
      </c>
      <c r="U15" s="91" t="s">
        <v>285</v>
      </c>
      <c r="V15" s="423" t="s">
        <v>285</v>
      </c>
      <c r="W15" s="422"/>
      <c r="X15" s="91"/>
      <c r="Y15" s="423"/>
      <c r="Z15" s="422" t="s">
        <v>285</v>
      </c>
      <c r="AA15" s="91" t="s">
        <v>284</v>
      </c>
      <c r="AB15" s="423" t="s">
        <v>285</v>
      </c>
    </row>
    <row r="16" ht="18.95" customHeight="1">
      <c r="A16" s="58"/>
      <c r="B16" s="288"/>
      <c r="C16" s="289" t="s">
        <v>278</v>
      </c>
      <c r="D16" s="273" t="s">
        <v>269</v>
      </c>
      <c r="E16" s="92" t="s">
        <v>271</v>
      </c>
      <c r="F16" s="274" t="s">
        <v>269</v>
      </c>
      <c r="G16" s="273" t="s">
        <v>284</v>
      </c>
      <c r="H16" s="92" t="s">
        <v>284</v>
      </c>
      <c r="I16" s="274" t="s">
        <v>284</v>
      </c>
      <c r="J16" s="273" t="s">
        <v>352</v>
      </c>
      <c r="K16" s="92" t="s">
        <v>352</v>
      </c>
      <c r="L16" s="274" t="s">
        <v>352</v>
      </c>
      <c r="M16" s="273" t="s">
        <v>269</v>
      </c>
      <c r="N16" s="92" t="s">
        <v>275</v>
      </c>
      <c r="O16" s="274" t="s">
        <v>269</v>
      </c>
      <c r="P16" s="5"/>
      <c r="Q16" s="273" t="s">
        <v>285</v>
      </c>
      <c r="R16" s="92" t="s">
        <v>275</v>
      </c>
      <c r="S16" s="274" t="s">
        <v>285</v>
      </c>
      <c r="T16" s="273" t="s">
        <v>285</v>
      </c>
      <c r="U16" s="92" t="s">
        <v>285</v>
      </c>
      <c r="V16" s="274" t="s">
        <v>285</v>
      </c>
      <c r="W16" s="273"/>
      <c r="X16" s="92"/>
      <c r="Y16" s="274"/>
      <c r="Z16" s="273" t="s">
        <v>285</v>
      </c>
      <c r="AA16" s="92" t="s">
        <v>285</v>
      </c>
      <c r="AB16" s="274" t="s">
        <v>285</v>
      </c>
    </row>
    <row r="17" ht="18.95" customHeight="1">
      <c r="A17" s="58"/>
      <c r="B17" s="290"/>
      <c r="C17" s="291" t="s">
        <v>279</v>
      </c>
      <c r="D17" s="422" t="s">
        <v>269</v>
      </c>
      <c r="E17" s="91" t="s">
        <v>271</v>
      </c>
      <c r="F17" s="423" t="s">
        <v>269</v>
      </c>
      <c r="G17" s="422" t="s">
        <v>284</v>
      </c>
      <c r="H17" s="91" t="s">
        <v>271</v>
      </c>
      <c r="I17" s="423" t="s">
        <v>284</v>
      </c>
      <c r="J17" s="422" t="s">
        <v>352</v>
      </c>
      <c r="K17" s="91" t="s">
        <v>352</v>
      </c>
      <c r="L17" s="423" t="s">
        <v>352</v>
      </c>
      <c r="M17" s="422" t="s">
        <v>269</v>
      </c>
      <c r="N17" s="91" t="s">
        <v>271</v>
      </c>
      <c r="O17" s="423" t="s">
        <v>269</v>
      </c>
      <c r="P17" s="5"/>
      <c r="Q17" s="422" t="s">
        <v>285</v>
      </c>
      <c r="R17" s="91" t="s">
        <v>285</v>
      </c>
      <c r="S17" s="423" t="s">
        <v>285</v>
      </c>
      <c r="T17" s="422" t="s">
        <v>284</v>
      </c>
      <c r="U17" s="91" t="s">
        <v>285</v>
      </c>
      <c r="V17" s="423" t="s">
        <v>285</v>
      </c>
      <c r="W17" s="422"/>
      <c r="X17" s="91"/>
      <c r="Y17" s="423"/>
      <c r="Z17" s="422" t="s">
        <v>285</v>
      </c>
      <c r="AA17" s="91" t="s">
        <v>285</v>
      </c>
      <c r="AB17" s="423" t="s">
        <v>285</v>
      </c>
    </row>
    <row r="18" ht="18.95" customHeight="1">
      <c r="A18" s="58"/>
      <c r="B18" s="288"/>
      <c r="C18" s="289" t="s">
        <v>280</v>
      </c>
      <c r="D18" s="273" t="s">
        <v>269</v>
      </c>
      <c r="E18" s="92" t="s">
        <v>275</v>
      </c>
      <c r="F18" s="274" t="s">
        <v>269</v>
      </c>
      <c r="G18" s="273" t="s">
        <v>275</v>
      </c>
      <c r="H18" s="92" t="s">
        <v>269</v>
      </c>
      <c r="I18" s="274" t="s">
        <v>275</v>
      </c>
      <c r="J18" s="273" t="s">
        <v>352</v>
      </c>
      <c r="K18" s="92" t="s">
        <v>352</v>
      </c>
      <c r="L18" s="274" t="s">
        <v>352</v>
      </c>
      <c r="M18" s="273" t="s">
        <v>281</v>
      </c>
      <c r="N18" s="92" t="s">
        <v>271</v>
      </c>
      <c r="O18" s="274" t="s">
        <v>269</v>
      </c>
      <c r="P18" s="5"/>
      <c r="Q18" s="273" t="s">
        <v>285</v>
      </c>
      <c r="R18" s="92" t="s">
        <v>281</v>
      </c>
      <c r="S18" s="274" t="s">
        <v>285</v>
      </c>
      <c r="T18" s="273" t="s">
        <v>285</v>
      </c>
      <c r="U18" s="92" t="s">
        <v>269</v>
      </c>
      <c r="V18" s="274" t="s">
        <v>285</v>
      </c>
      <c r="W18" s="273"/>
      <c r="X18" s="92"/>
      <c r="Y18" s="274"/>
      <c r="Z18" s="273" t="s">
        <v>285</v>
      </c>
      <c r="AA18" s="92" t="s">
        <v>281</v>
      </c>
      <c r="AB18" s="274" t="s">
        <v>285</v>
      </c>
    </row>
    <row r="19" ht="18.95" customHeight="1">
      <c r="A19" s="58"/>
      <c r="B19" s="290"/>
      <c r="C19" s="291" t="s">
        <v>282</v>
      </c>
      <c r="D19" s="422" t="s">
        <v>281</v>
      </c>
      <c r="E19" s="91" t="s">
        <v>275</v>
      </c>
      <c r="F19" s="423" t="s">
        <v>281</v>
      </c>
      <c r="G19" s="422" t="s">
        <v>275</v>
      </c>
      <c r="H19" s="91" t="s">
        <v>281</v>
      </c>
      <c r="I19" s="423" t="s">
        <v>275</v>
      </c>
      <c r="J19" s="422" t="s">
        <v>352</v>
      </c>
      <c r="K19" s="91" t="s">
        <v>352</v>
      </c>
      <c r="L19" s="423" t="s">
        <v>352</v>
      </c>
      <c r="M19" s="422" t="s">
        <v>269</v>
      </c>
      <c r="N19" s="91" t="s">
        <v>275</v>
      </c>
      <c r="O19" s="423" t="s">
        <v>281</v>
      </c>
      <c r="P19" s="5"/>
      <c r="Q19" s="422" t="s">
        <v>285</v>
      </c>
      <c r="R19" s="91" t="s">
        <v>285</v>
      </c>
      <c r="S19" s="423" t="s">
        <v>285</v>
      </c>
      <c r="T19" s="422" t="s">
        <v>285</v>
      </c>
      <c r="U19" s="91" t="s">
        <v>281</v>
      </c>
      <c r="V19" s="423" t="s">
        <v>285</v>
      </c>
      <c r="W19" s="422"/>
      <c r="X19" s="91"/>
      <c r="Y19" s="423"/>
      <c r="Z19" s="422" t="s">
        <v>285</v>
      </c>
      <c r="AA19" s="91" t="s">
        <v>284</v>
      </c>
      <c r="AB19" s="423" t="s">
        <v>285</v>
      </c>
    </row>
    <row r="20" ht="18.95" customHeight="1">
      <c r="A20" s="58"/>
      <c r="B20" s="288"/>
      <c r="C20" s="289" t="s">
        <v>283</v>
      </c>
      <c r="D20" s="273" t="s">
        <v>269</v>
      </c>
      <c r="E20" s="92" t="s">
        <v>275</v>
      </c>
      <c r="F20" s="274" t="s">
        <v>269</v>
      </c>
      <c r="G20" s="273" t="s">
        <v>284</v>
      </c>
      <c r="H20" s="92" t="s">
        <v>281</v>
      </c>
      <c r="I20" s="274" t="s">
        <v>284</v>
      </c>
      <c r="J20" s="273" t="s">
        <v>352</v>
      </c>
      <c r="K20" s="92" t="s">
        <v>352</v>
      </c>
      <c r="L20" s="274" t="s">
        <v>352</v>
      </c>
      <c r="M20" s="273" t="s">
        <v>269</v>
      </c>
      <c r="N20" s="92" t="s">
        <v>275</v>
      </c>
      <c r="O20" s="274" t="s">
        <v>269</v>
      </c>
      <c r="P20" s="5"/>
      <c r="Q20" s="273" t="s">
        <v>285</v>
      </c>
      <c r="R20" s="92" t="s">
        <v>285</v>
      </c>
      <c r="S20" s="274" t="s">
        <v>285</v>
      </c>
      <c r="T20" s="273" t="s">
        <v>275</v>
      </c>
      <c r="U20" s="92" t="s">
        <v>285</v>
      </c>
      <c r="V20" s="274" t="s">
        <v>284</v>
      </c>
      <c r="W20" s="273"/>
      <c r="X20" s="92"/>
      <c r="Y20" s="274"/>
      <c r="Z20" s="273" t="s">
        <v>285</v>
      </c>
      <c r="AA20" s="92" t="s">
        <v>285</v>
      </c>
      <c r="AB20" s="274" t="s">
        <v>285</v>
      </c>
    </row>
    <row r="21" ht="18.95" customHeight="1">
      <c r="A21" s="58"/>
      <c r="B21" s="290"/>
      <c r="C21" s="291" t="s">
        <v>268</v>
      </c>
      <c r="D21" s="422" t="s">
        <v>281</v>
      </c>
      <c r="E21" s="91" t="s">
        <v>275</v>
      </c>
      <c r="F21" s="423" t="s">
        <v>281</v>
      </c>
      <c r="G21" s="422" t="s">
        <v>271</v>
      </c>
      <c r="H21" s="91" t="s">
        <v>271</v>
      </c>
      <c r="I21" s="423" t="s">
        <v>275</v>
      </c>
      <c r="J21" s="422" t="s">
        <v>352</v>
      </c>
      <c r="K21" s="91" t="s">
        <v>352</v>
      </c>
      <c r="L21" s="423" t="s">
        <v>352</v>
      </c>
      <c r="M21" s="422" t="s">
        <v>281</v>
      </c>
      <c r="N21" s="91" t="s">
        <v>275</v>
      </c>
      <c r="O21" s="423" t="s">
        <v>281</v>
      </c>
      <c r="P21" s="5"/>
      <c r="Q21" s="422" t="s">
        <v>285</v>
      </c>
      <c r="R21" s="91" t="s">
        <v>285</v>
      </c>
      <c r="S21" s="423" t="s">
        <v>285</v>
      </c>
      <c r="T21" s="422" t="s">
        <v>284</v>
      </c>
      <c r="U21" s="91" t="s">
        <v>271</v>
      </c>
      <c r="V21" s="423" t="s">
        <v>275</v>
      </c>
      <c r="W21" s="422"/>
      <c r="X21" s="91"/>
      <c r="Y21" s="423"/>
      <c r="Z21" s="422" t="s">
        <v>285</v>
      </c>
      <c r="AA21" s="91" t="s">
        <v>285</v>
      </c>
      <c r="AB21" s="423" t="s">
        <v>285</v>
      </c>
    </row>
    <row r="22" ht="18.95" customHeight="1">
      <c r="A22" s="58"/>
      <c r="B22" s="288"/>
      <c r="C22" s="289" t="s">
        <v>270</v>
      </c>
      <c r="D22" s="273" t="s">
        <v>271</v>
      </c>
      <c r="E22" s="92" t="s">
        <v>281</v>
      </c>
      <c r="F22" s="274" t="s">
        <v>281</v>
      </c>
      <c r="G22" s="273" t="s">
        <v>281</v>
      </c>
      <c r="H22" s="92" t="s">
        <v>271</v>
      </c>
      <c r="I22" s="274" t="s">
        <v>281</v>
      </c>
      <c r="J22" s="273" t="s">
        <v>352</v>
      </c>
      <c r="K22" s="92" t="s">
        <v>352</v>
      </c>
      <c r="L22" s="274" t="s">
        <v>352</v>
      </c>
      <c r="M22" s="273" t="s">
        <v>271</v>
      </c>
      <c r="N22" s="92" t="s">
        <v>281</v>
      </c>
      <c r="O22" s="274" t="s">
        <v>281</v>
      </c>
      <c r="P22" s="5"/>
      <c r="Q22" s="273" t="s">
        <v>285</v>
      </c>
      <c r="R22" s="92" t="s">
        <v>281</v>
      </c>
      <c r="S22" s="274" t="s">
        <v>285</v>
      </c>
      <c r="T22" s="273" t="s">
        <v>271</v>
      </c>
      <c r="U22" s="92" t="s">
        <v>284</v>
      </c>
      <c r="V22" s="274" t="s">
        <v>271</v>
      </c>
      <c r="W22" s="273"/>
      <c r="X22" s="92"/>
      <c r="Y22" s="274"/>
      <c r="Z22" s="273" t="s">
        <v>285</v>
      </c>
      <c r="AA22" s="92" t="s">
        <v>271</v>
      </c>
      <c r="AB22" s="274" t="s">
        <v>285</v>
      </c>
    </row>
    <row r="23" ht="18.95" customHeight="1">
      <c r="A23" s="58"/>
      <c r="B23" s="290"/>
      <c r="C23" s="291" t="s">
        <v>272</v>
      </c>
      <c r="D23" s="422" t="s">
        <v>281</v>
      </c>
      <c r="E23" s="91" t="s">
        <v>271</v>
      </c>
      <c r="F23" s="423" t="s">
        <v>269</v>
      </c>
      <c r="G23" s="422" t="s">
        <v>281</v>
      </c>
      <c r="H23" s="91" t="s">
        <v>269</v>
      </c>
      <c r="I23" s="423" t="s">
        <v>269</v>
      </c>
      <c r="J23" s="422" t="s">
        <v>352</v>
      </c>
      <c r="K23" s="91" t="s">
        <v>352</v>
      </c>
      <c r="L23" s="423" t="s">
        <v>352</v>
      </c>
      <c r="M23" s="422" t="s">
        <v>281</v>
      </c>
      <c r="N23" s="91" t="s">
        <v>271</v>
      </c>
      <c r="O23" s="423" t="s">
        <v>269</v>
      </c>
      <c r="P23" s="5"/>
      <c r="Q23" s="422" t="s">
        <v>285</v>
      </c>
      <c r="R23" s="91" t="s">
        <v>275</v>
      </c>
      <c r="S23" s="423" t="s">
        <v>285</v>
      </c>
      <c r="T23" s="422" t="s">
        <v>281</v>
      </c>
      <c r="U23" s="91" t="s">
        <v>269</v>
      </c>
      <c r="V23" s="423" t="s">
        <v>269</v>
      </c>
      <c r="W23" s="422"/>
      <c r="X23" s="91"/>
      <c r="Y23" s="423"/>
      <c r="Z23" s="422" t="s">
        <v>285</v>
      </c>
      <c r="AA23" s="91" t="s">
        <v>271</v>
      </c>
      <c r="AB23" s="423" t="s">
        <v>285</v>
      </c>
    </row>
    <row r="24" ht="18.95" customHeight="1">
      <c r="A24" s="59"/>
      <c r="B24" s="288"/>
      <c r="C24" s="289" t="s">
        <v>273</v>
      </c>
      <c r="D24" s="273" t="s">
        <v>281</v>
      </c>
      <c r="E24" s="92" t="s">
        <v>275</v>
      </c>
      <c r="F24" s="274" t="s">
        <v>269</v>
      </c>
      <c r="G24" s="273" t="s">
        <v>284</v>
      </c>
      <c r="H24" s="92" t="s">
        <v>281</v>
      </c>
      <c r="I24" s="274" t="s">
        <v>284</v>
      </c>
      <c r="J24" s="273" t="s">
        <v>352</v>
      </c>
      <c r="K24" s="92" t="s">
        <v>352</v>
      </c>
      <c r="L24" s="274" t="s">
        <v>352</v>
      </c>
      <c r="M24" s="273" t="s">
        <v>269</v>
      </c>
      <c r="N24" s="92" t="s">
        <v>275</v>
      </c>
      <c r="O24" s="274" t="s">
        <v>269</v>
      </c>
      <c r="P24" s="93"/>
      <c r="Q24" s="273" t="s">
        <v>285</v>
      </c>
      <c r="R24" s="92" t="s">
        <v>271</v>
      </c>
      <c r="S24" s="274" t="s">
        <v>285</v>
      </c>
      <c r="T24" s="273" t="s">
        <v>275</v>
      </c>
      <c r="U24" s="92" t="s">
        <v>281</v>
      </c>
      <c r="V24" s="274" t="s">
        <v>275</v>
      </c>
      <c r="W24" s="273"/>
      <c r="X24" s="92"/>
      <c r="Y24" s="274"/>
      <c r="Z24" s="273" t="s">
        <v>285</v>
      </c>
      <c r="AA24" s="92" t="s">
        <v>275</v>
      </c>
      <c r="AB24" s="274" t="s">
        <v>285</v>
      </c>
    </row>
    <row r="25" ht="18.95" customHeight="1">
      <c r="A25" s="60"/>
      <c r="B25" s="290"/>
      <c r="C25" s="291" t="s">
        <v>274</v>
      </c>
      <c r="D25" s="422" t="s">
        <v>281</v>
      </c>
      <c r="E25" s="91" t="s">
        <v>275</v>
      </c>
      <c r="F25" s="423" t="s">
        <v>269</v>
      </c>
      <c r="G25" s="422" t="s">
        <v>271</v>
      </c>
      <c r="H25" s="91" t="s">
        <v>281</v>
      </c>
      <c r="I25" s="423" t="s">
        <v>271</v>
      </c>
      <c r="J25" s="422" t="s">
        <v>352</v>
      </c>
      <c r="K25" s="91" t="s">
        <v>352</v>
      </c>
      <c r="L25" s="423" t="s">
        <v>352</v>
      </c>
      <c r="M25" s="422" t="s">
        <v>269</v>
      </c>
      <c r="N25" s="91" t="s">
        <v>275</v>
      </c>
      <c r="O25" s="423" t="s">
        <v>281</v>
      </c>
      <c r="P25" s="93"/>
      <c r="Q25" s="422" t="s">
        <v>285</v>
      </c>
      <c r="R25" s="91" t="s">
        <v>275</v>
      </c>
      <c r="S25" s="423" t="s">
        <v>285</v>
      </c>
      <c r="T25" s="422" t="s">
        <v>275</v>
      </c>
      <c r="U25" s="91" t="s">
        <v>281</v>
      </c>
      <c r="V25" s="423" t="s">
        <v>271</v>
      </c>
      <c r="W25" s="422"/>
      <c r="X25" s="91"/>
      <c r="Y25" s="423"/>
      <c r="Z25" s="422" t="s">
        <v>285</v>
      </c>
      <c r="AA25" s="91" t="s">
        <v>271</v>
      </c>
      <c r="AB25" s="423" t="s">
        <v>285</v>
      </c>
    </row>
    <row r="26" ht="18.95" customHeight="1">
      <c r="A26" s="60"/>
      <c r="B26" s="292"/>
      <c r="C26" s="293" t="s">
        <v>276</v>
      </c>
      <c r="D26" s="275" t="s">
        <v>284</v>
      </c>
      <c r="E26" s="276" t="s">
        <v>271</v>
      </c>
      <c r="F26" s="277" t="s">
        <v>271</v>
      </c>
      <c r="G26" s="275" t="s">
        <v>271</v>
      </c>
      <c r="H26" s="276" t="s">
        <v>271</v>
      </c>
      <c r="I26" s="277" t="s">
        <v>271</v>
      </c>
      <c r="J26" s="275" t="s">
        <v>352</v>
      </c>
      <c r="K26" s="276" t="s">
        <v>352</v>
      </c>
      <c r="L26" s="277" t="s">
        <v>352</v>
      </c>
      <c r="M26" s="275" t="s">
        <v>284</v>
      </c>
      <c r="N26" s="276" t="s">
        <v>271</v>
      </c>
      <c r="O26" s="277" t="s">
        <v>271</v>
      </c>
      <c r="P26" s="184"/>
      <c r="Q26" s="275" t="s">
        <v>285</v>
      </c>
      <c r="R26" s="276" t="s">
        <v>275</v>
      </c>
      <c r="S26" s="277" t="s">
        <v>285</v>
      </c>
      <c r="T26" s="275" t="s">
        <v>281</v>
      </c>
      <c r="U26" s="276" t="s">
        <v>281</v>
      </c>
      <c r="V26" s="277" t="s">
        <v>271</v>
      </c>
      <c r="W26" s="275"/>
      <c r="X26" s="276"/>
      <c r="Y26" s="277"/>
      <c r="Z26" s="275" t="s">
        <v>285</v>
      </c>
      <c r="AA26" s="276" t="s">
        <v>275</v>
      </c>
      <c r="AB26" s="277" t="s">
        <v>285</v>
      </c>
    </row>
    <row r="27" ht="21.95"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95" customHeight="1">
      <c r="A28" s="112"/>
      <c r="B28" s="993" t="s">
        <v>61</v>
      </c>
      <c r="C28" s="993"/>
      <c r="D28" s="993"/>
      <c r="E28" s="993"/>
      <c r="F28" s="993"/>
      <c r="G28" s="993"/>
      <c r="H28" s="993"/>
      <c r="I28" s="993"/>
      <c r="J28" s="993"/>
      <c r="K28" s="993"/>
      <c r="L28" s="993"/>
      <c r="M28" s="993"/>
      <c r="N28" s="993"/>
      <c r="O28" s="993"/>
      <c r="P28" s="413"/>
      <c r="Q28" s="991"/>
      <c r="R28" s="991"/>
      <c r="S28" s="991"/>
      <c r="T28" s="991"/>
      <c r="U28" s="991"/>
      <c r="V28" s="991"/>
      <c r="W28" s="991"/>
      <c r="X28" s="991"/>
      <c r="Y28" s="991"/>
      <c r="Z28" s="991"/>
      <c r="AA28" s="991"/>
      <c r="AB28" s="991"/>
      <c r="AC28" s="9"/>
    </row>
    <row r="29" ht="18.95" customHeight="1">
      <c r="A29" s="58"/>
      <c r="B29" s="286">
        <v>2017</v>
      </c>
      <c r="C29" s="287"/>
      <c r="D29" s="429" t="s">
        <v>281</v>
      </c>
      <c r="E29" s="430" t="s">
        <v>275</v>
      </c>
      <c r="F29" s="431" t="s">
        <v>271</v>
      </c>
      <c r="G29" s="429" t="s">
        <v>275</v>
      </c>
      <c r="H29" s="430" t="s">
        <v>285</v>
      </c>
      <c r="I29" s="431" t="s">
        <v>284</v>
      </c>
      <c r="J29" s="429" t="s">
        <v>285</v>
      </c>
      <c r="K29" s="430" t="s">
        <v>285</v>
      </c>
      <c r="L29" s="431" t="s">
        <v>285</v>
      </c>
      <c r="M29" s="429" t="s">
        <v>269</v>
      </c>
      <c r="N29" s="430" t="s">
        <v>275</v>
      </c>
      <c r="O29" s="431" t="s">
        <v>271</v>
      </c>
      <c r="P29" s="5"/>
      <c r="Q29" s="429" t="s">
        <v>353</v>
      </c>
      <c r="R29" s="430" t="s">
        <v>354</v>
      </c>
      <c r="S29" s="431" t="s">
        <v>355</v>
      </c>
      <c r="T29" s="429" t="s">
        <v>355</v>
      </c>
      <c r="U29" s="430" t="s">
        <v>354</v>
      </c>
      <c r="V29" s="431" t="s">
        <v>355</v>
      </c>
      <c r="W29" s="429" t="s">
        <v>354</v>
      </c>
      <c r="X29" s="430" t="s">
        <v>354</v>
      </c>
      <c r="Y29" s="431" t="s">
        <v>354</v>
      </c>
      <c r="Z29" s="429" t="s">
        <v>269</v>
      </c>
      <c r="AA29" s="430" t="s">
        <v>285</v>
      </c>
      <c r="AB29" s="431" t="s">
        <v>281</v>
      </c>
    </row>
    <row r="30" ht="18.95" customHeight="1">
      <c r="A30" s="58"/>
      <c r="B30" s="288">
        <v>2018</v>
      </c>
      <c r="C30" s="289"/>
      <c r="D30" s="273" t="s">
        <v>269</v>
      </c>
      <c r="E30" s="92" t="s">
        <v>269</v>
      </c>
      <c r="F30" s="274" t="s">
        <v>269</v>
      </c>
      <c r="G30" s="273" t="s">
        <v>275</v>
      </c>
      <c r="H30" s="92" t="s">
        <v>269</v>
      </c>
      <c r="I30" s="274" t="s">
        <v>275</v>
      </c>
      <c r="J30" s="273" t="s">
        <v>285</v>
      </c>
      <c r="K30" s="92" t="s">
        <v>284</v>
      </c>
      <c r="L30" s="274" t="s">
        <v>284</v>
      </c>
      <c r="M30" s="273" t="s">
        <v>269</v>
      </c>
      <c r="N30" s="92" t="s">
        <v>269</v>
      </c>
      <c r="O30" s="274" t="s">
        <v>269</v>
      </c>
      <c r="P30" s="5"/>
      <c r="Q30" s="273" t="s">
        <v>269</v>
      </c>
      <c r="R30" s="92" t="s">
        <v>269</v>
      </c>
      <c r="S30" s="274" t="s">
        <v>269</v>
      </c>
      <c r="T30" s="273" t="s">
        <v>284</v>
      </c>
      <c r="U30" s="92" t="s">
        <v>269</v>
      </c>
      <c r="V30" s="274" t="s">
        <v>269</v>
      </c>
      <c r="W30" s="273" t="s">
        <v>285</v>
      </c>
      <c r="X30" s="92" t="s">
        <v>281</v>
      </c>
      <c r="Y30" s="274" t="s">
        <v>285</v>
      </c>
      <c r="Z30" s="273" t="s">
        <v>269</v>
      </c>
      <c r="AA30" s="92" t="s">
        <v>269</v>
      </c>
      <c r="AB30" s="274" t="s">
        <v>269</v>
      </c>
    </row>
    <row r="31" ht="18.95" customHeight="1">
      <c r="A31" s="58"/>
      <c r="B31" s="427">
        <v>2019</v>
      </c>
      <c r="C31" s="428"/>
      <c r="D31" s="432" t="s">
        <v>281</v>
      </c>
      <c r="E31" s="433" t="s">
        <v>275</v>
      </c>
      <c r="F31" s="434" t="s">
        <v>269</v>
      </c>
      <c r="G31" s="432" t="s">
        <v>284</v>
      </c>
      <c r="H31" s="433" t="s">
        <v>271</v>
      </c>
      <c r="I31" s="434" t="s">
        <v>284</v>
      </c>
      <c r="J31" s="432" t="s">
        <v>352</v>
      </c>
      <c r="K31" s="433" t="s">
        <v>352</v>
      </c>
      <c r="L31" s="434" t="s">
        <v>352</v>
      </c>
      <c r="M31" s="432" t="s">
        <v>269</v>
      </c>
      <c r="N31" s="433" t="s">
        <v>275</v>
      </c>
      <c r="O31" s="434" t="s">
        <v>269</v>
      </c>
      <c r="P31" s="184"/>
      <c r="Q31" s="432" t="s">
        <v>285</v>
      </c>
      <c r="R31" s="433" t="s">
        <v>285</v>
      </c>
      <c r="S31" s="434" t="s">
        <v>285</v>
      </c>
      <c r="T31" s="432" t="s">
        <v>285</v>
      </c>
      <c r="U31" s="433" t="s">
        <v>285</v>
      </c>
      <c r="V31" s="434" t="s">
        <v>285</v>
      </c>
      <c r="W31" s="432"/>
      <c r="X31" s="433"/>
      <c r="Y31" s="434"/>
      <c r="Z31" s="432" t="s">
        <v>285</v>
      </c>
      <c r="AA31" s="433" t="s">
        <v>285</v>
      </c>
      <c r="AB31" s="434" t="s">
        <v>285</v>
      </c>
    </row>
    <row r="32" ht="21.95"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95" customHeight="1">
      <c r="A33" s="112"/>
      <c r="B33" s="992" t="s">
        <v>44</v>
      </c>
      <c r="C33" s="992"/>
      <c r="D33" s="992"/>
      <c r="E33" s="992"/>
      <c r="F33" s="992"/>
      <c r="G33" s="992"/>
      <c r="H33" s="992"/>
      <c r="I33" s="992"/>
      <c r="J33" s="992"/>
      <c r="K33" s="992"/>
      <c r="L33" s="992"/>
      <c r="M33" s="992"/>
      <c r="N33" s="992"/>
      <c r="O33" s="992"/>
      <c r="P33" s="413"/>
      <c r="Q33" s="991"/>
      <c r="R33" s="991"/>
      <c r="S33" s="991"/>
      <c r="T33" s="991"/>
      <c r="U33" s="991"/>
      <c r="V33" s="991"/>
      <c r="W33" s="991"/>
      <c r="X33" s="991"/>
      <c r="Y33" s="991"/>
      <c r="Z33" s="991"/>
      <c r="AA33" s="991"/>
      <c r="AB33" s="991"/>
      <c r="AC33" s="9"/>
    </row>
    <row r="34" ht="18.95" customHeight="1">
      <c r="A34" s="58"/>
      <c r="B34" s="286">
        <v>2017</v>
      </c>
      <c r="C34" s="287"/>
      <c r="D34" s="429" t="s">
        <v>269</v>
      </c>
      <c r="E34" s="430" t="s">
        <v>275</v>
      </c>
      <c r="F34" s="431" t="s">
        <v>269</v>
      </c>
      <c r="G34" s="429" t="s">
        <v>281</v>
      </c>
      <c r="H34" s="430" t="s">
        <v>284</v>
      </c>
      <c r="I34" s="431" t="s">
        <v>275</v>
      </c>
      <c r="J34" s="429" t="s">
        <v>285</v>
      </c>
      <c r="K34" s="430" t="s">
        <v>285</v>
      </c>
      <c r="L34" s="431" t="s">
        <v>285</v>
      </c>
      <c r="M34" s="429" t="s">
        <v>269</v>
      </c>
      <c r="N34" s="430" t="s">
        <v>275</v>
      </c>
      <c r="O34" s="431" t="s">
        <v>269</v>
      </c>
      <c r="P34" s="5"/>
      <c r="Q34" s="429" t="s">
        <v>353</v>
      </c>
      <c r="R34" s="430" t="s">
        <v>354</v>
      </c>
      <c r="S34" s="431" t="s">
        <v>353</v>
      </c>
      <c r="T34" s="429" t="s">
        <v>353</v>
      </c>
      <c r="U34" s="430" t="s">
        <v>354</v>
      </c>
      <c r="V34" s="431" t="s">
        <v>353</v>
      </c>
      <c r="W34" s="429" t="s">
        <v>354</v>
      </c>
      <c r="X34" s="430" t="s">
        <v>354</v>
      </c>
      <c r="Y34" s="431" t="s">
        <v>354</v>
      </c>
      <c r="Z34" s="429" t="s">
        <v>269</v>
      </c>
      <c r="AA34" s="430" t="s">
        <v>285</v>
      </c>
      <c r="AB34" s="431" t="s">
        <v>269</v>
      </c>
    </row>
    <row r="35" ht="18.95" customHeight="1">
      <c r="A35" s="58"/>
      <c r="B35" s="288">
        <v>2018</v>
      </c>
      <c r="C35" s="289"/>
      <c r="D35" s="273" t="s">
        <v>269</v>
      </c>
      <c r="E35" s="92" t="s">
        <v>275</v>
      </c>
      <c r="F35" s="274" t="s">
        <v>269</v>
      </c>
      <c r="G35" s="273" t="s">
        <v>284</v>
      </c>
      <c r="H35" s="92" t="s">
        <v>271</v>
      </c>
      <c r="I35" s="274" t="s">
        <v>275</v>
      </c>
      <c r="J35" s="273" t="s">
        <v>352</v>
      </c>
      <c r="K35" s="92" t="s">
        <v>352</v>
      </c>
      <c r="L35" s="274" t="s">
        <v>352</v>
      </c>
      <c r="M35" s="273" t="s">
        <v>269</v>
      </c>
      <c r="N35" s="92" t="s">
        <v>275</v>
      </c>
      <c r="O35" s="274" t="s">
        <v>269</v>
      </c>
      <c r="P35" s="5"/>
      <c r="Q35" s="273" t="s">
        <v>269</v>
      </c>
      <c r="R35" s="92" t="s">
        <v>269</v>
      </c>
      <c r="S35" s="274" t="s">
        <v>269</v>
      </c>
      <c r="T35" s="273" t="s">
        <v>285</v>
      </c>
      <c r="U35" s="92" t="s">
        <v>269</v>
      </c>
      <c r="V35" s="274" t="s">
        <v>285</v>
      </c>
      <c r="W35" s="273"/>
      <c r="X35" s="92"/>
      <c r="Y35" s="274"/>
      <c r="Z35" s="273" t="s">
        <v>281</v>
      </c>
      <c r="AA35" s="92" t="s">
        <v>269</v>
      </c>
      <c r="AB35" s="274" t="s">
        <v>269</v>
      </c>
    </row>
    <row r="36" ht="18.95" customHeight="1">
      <c r="A36" s="58"/>
      <c r="B36" s="427">
        <v>2019</v>
      </c>
      <c r="C36" s="428"/>
      <c r="D36" s="432" t="s">
        <v>281</v>
      </c>
      <c r="E36" s="433" t="s">
        <v>275</v>
      </c>
      <c r="F36" s="434" t="s">
        <v>271</v>
      </c>
      <c r="G36" s="432" t="s">
        <v>284</v>
      </c>
      <c r="H36" s="433" t="s">
        <v>281</v>
      </c>
      <c r="I36" s="434" t="s">
        <v>275</v>
      </c>
      <c r="J36" s="432" t="s">
        <v>352</v>
      </c>
      <c r="K36" s="433" t="s">
        <v>352</v>
      </c>
      <c r="L36" s="434" t="s">
        <v>352</v>
      </c>
      <c r="M36" s="432" t="s">
        <v>281</v>
      </c>
      <c r="N36" s="433" t="s">
        <v>275</v>
      </c>
      <c r="O36" s="434" t="s">
        <v>271</v>
      </c>
      <c r="P36" s="184"/>
      <c r="Q36" s="432" t="s">
        <v>285</v>
      </c>
      <c r="R36" s="433" t="s">
        <v>275</v>
      </c>
      <c r="S36" s="434" t="s">
        <v>285</v>
      </c>
      <c r="T36" s="432" t="s">
        <v>271</v>
      </c>
      <c r="U36" s="433" t="s">
        <v>281</v>
      </c>
      <c r="V36" s="434" t="s">
        <v>271</v>
      </c>
      <c r="W36" s="432"/>
      <c r="X36" s="433"/>
      <c r="Y36" s="434"/>
      <c r="Z36" s="432" t="s">
        <v>285</v>
      </c>
      <c r="AA36" s="433" t="s">
        <v>271</v>
      </c>
      <c r="AB36" s="434" t="s">
        <v>285</v>
      </c>
    </row>
    <row r="37" ht="21.9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95" customHeight="1">
      <c r="A38" s="112"/>
      <c r="B38" s="992" t="s">
        <v>45</v>
      </c>
      <c r="C38" s="992"/>
      <c r="D38" s="992"/>
      <c r="E38" s="992"/>
      <c r="F38" s="992"/>
      <c r="G38" s="992"/>
      <c r="H38" s="992"/>
      <c r="I38" s="992"/>
      <c r="J38" s="992"/>
      <c r="K38" s="992"/>
      <c r="L38" s="992"/>
      <c r="M38" s="992"/>
      <c r="N38" s="992"/>
      <c r="O38" s="992"/>
      <c r="P38" s="413"/>
      <c r="Q38" s="991"/>
      <c r="R38" s="991"/>
      <c r="S38" s="991"/>
      <c r="T38" s="991"/>
      <c r="U38" s="991"/>
      <c r="V38" s="991"/>
      <c r="W38" s="991"/>
      <c r="X38" s="991"/>
      <c r="Y38" s="991"/>
      <c r="Z38" s="991"/>
      <c r="AA38" s="991"/>
      <c r="AB38" s="991"/>
      <c r="AC38" s="9"/>
    </row>
    <row r="39" ht="18.95" customHeight="1">
      <c r="A39" s="58"/>
      <c r="B39" s="286">
        <v>2017</v>
      </c>
      <c r="C39" s="287"/>
      <c r="D39" s="429" t="s">
        <v>281</v>
      </c>
      <c r="E39" s="430" t="s">
        <v>275</v>
      </c>
      <c r="F39" s="431" t="s">
        <v>271</v>
      </c>
      <c r="G39" s="429" t="s">
        <v>275</v>
      </c>
      <c r="H39" s="430" t="s">
        <v>285</v>
      </c>
      <c r="I39" s="431" t="s">
        <v>284</v>
      </c>
      <c r="J39" s="429" t="s">
        <v>285</v>
      </c>
      <c r="K39" s="430" t="s">
        <v>285</v>
      </c>
      <c r="L39" s="431" t="s">
        <v>285</v>
      </c>
      <c r="M39" s="429" t="s">
        <v>269</v>
      </c>
      <c r="N39" s="430" t="s">
        <v>275</v>
      </c>
      <c r="O39" s="431" t="s">
        <v>271</v>
      </c>
      <c r="P39" s="5"/>
      <c r="Q39" s="429" t="s">
        <v>353</v>
      </c>
      <c r="R39" s="430" t="s">
        <v>354</v>
      </c>
      <c r="S39" s="431" t="s">
        <v>355</v>
      </c>
      <c r="T39" s="429" t="s">
        <v>355</v>
      </c>
      <c r="U39" s="430" t="s">
        <v>354</v>
      </c>
      <c r="V39" s="431" t="s">
        <v>355</v>
      </c>
      <c r="W39" s="429" t="s">
        <v>354</v>
      </c>
      <c r="X39" s="430" t="s">
        <v>354</v>
      </c>
      <c r="Y39" s="431" t="s">
        <v>354</v>
      </c>
      <c r="Z39" s="429" t="s">
        <v>269</v>
      </c>
      <c r="AA39" s="430" t="s">
        <v>285</v>
      </c>
      <c r="AB39" s="431" t="s">
        <v>281</v>
      </c>
    </row>
    <row r="40" ht="18.95" customHeight="1">
      <c r="A40" s="58"/>
      <c r="B40" s="288">
        <v>2018</v>
      </c>
      <c r="C40" s="289"/>
      <c r="D40" s="273" t="s">
        <v>269</v>
      </c>
      <c r="E40" s="92" t="s">
        <v>269</v>
      </c>
      <c r="F40" s="274" t="s">
        <v>269</v>
      </c>
      <c r="G40" s="273" t="s">
        <v>275</v>
      </c>
      <c r="H40" s="92" t="s">
        <v>269</v>
      </c>
      <c r="I40" s="274" t="s">
        <v>275</v>
      </c>
      <c r="J40" s="273" t="s">
        <v>285</v>
      </c>
      <c r="K40" s="92" t="s">
        <v>284</v>
      </c>
      <c r="L40" s="274" t="s">
        <v>284</v>
      </c>
      <c r="M40" s="273" t="s">
        <v>269</v>
      </c>
      <c r="N40" s="92" t="s">
        <v>269</v>
      </c>
      <c r="O40" s="274" t="s">
        <v>269</v>
      </c>
      <c r="P40" s="5"/>
      <c r="Q40" s="273" t="s">
        <v>269</v>
      </c>
      <c r="R40" s="92" t="s">
        <v>269</v>
      </c>
      <c r="S40" s="274" t="s">
        <v>269</v>
      </c>
      <c r="T40" s="273" t="s">
        <v>284</v>
      </c>
      <c r="U40" s="92" t="s">
        <v>269</v>
      </c>
      <c r="V40" s="274" t="s">
        <v>269</v>
      </c>
      <c r="W40" s="273" t="s">
        <v>285</v>
      </c>
      <c r="X40" s="92" t="s">
        <v>281</v>
      </c>
      <c r="Y40" s="274" t="s">
        <v>285</v>
      </c>
      <c r="Z40" s="273" t="s">
        <v>269</v>
      </c>
      <c r="AA40" s="92" t="s">
        <v>269</v>
      </c>
      <c r="AB40" s="274" t="s">
        <v>269</v>
      </c>
    </row>
    <row r="41" ht="18.95" customHeight="1">
      <c r="A41" s="58"/>
      <c r="B41" s="427">
        <v>2019</v>
      </c>
      <c r="C41" s="428"/>
      <c r="D41" s="432" t="s">
        <v>281</v>
      </c>
      <c r="E41" s="433" t="s">
        <v>275</v>
      </c>
      <c r="F41" s="434" t="s">
        <v>269</v>
      </c>
      <c r="G41" s="432" t="s">
        <v>284</v>
      </c>
      <c r="H41" s="433" t="s">
        <v>271</v>
      </c>
      <c r="I41" s="434" t="s">
        <v>284</v>
      </c>
      <c r="J41" s="432" t="s">
        <v>352</v>
      </c>
      <c r="K41" s="433" t="s">
        <v>352</v>
      </c>
      <c r="L41" s="434" t="s">
        <v>352</v>
      </c>
      <c r="M41" s="432" t="s">
        <v>269</v>
      </c>
      <c r="N41" s="433" t="s">
        <v>275</v>
      </c>
      <c r="O41" s="434" t="s">
        <v>269</v>
      </c>
      <c r="P41" s="184"/>
      <c r="Q41" s="432" t="s">
        <v>285</v>
      </c>
      <c r="R41" s="433" t="s">
        <v>285</v>
      </c>
      <c r="S41" s="434" t="s">
        <v>285</v>
      </c>
      <c r="T41" s="432" t="s">
        <v>285</v>
      </c>
      <c r="U41" s="433" t="s">
        <v>285</v>
      </c>
      <c r="V41" s="434" t="s">
        <v>285</v>
      </c>
      <c r="W41" s="432"/>
      <c r="X41" s="433"/>
      <c r="Y41" s="434"/>
      <c r="Z41" s="432" t="s">
        <v>285</v>
      </c>
      <c r="AA41" s="433" t="s">
        <v>285</v>
      </c>
      <c r="AB41" s="434" t="s">
        <v>285</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c r="AP42" s="237"/>
    </row>
    <row r="43" ht="24" customHeight="1">
      <c r="B43" s="1055" t="s">
        <v>138</v>
      </c>
      <c r="C43" s="1055"/>
      <c r="D43" s="1055"/>
      <c r="E43" s="1055"/>
      <c r="F43" s="1055"/>
      <c r="G43" s="1055"/>
      <c r="H43" s="1055"/>
      <c r="I43" s="1055"/>
      <c r="J43" s="1055"/>
      <c r="K43" s="1055"/>
      <c r="L43" s="1055"/>
      <c r="M43" s="1055"/>
      <c r="N43" s="1055"/>
      <c r="O43" s="1055"/>
      <c r="P43" s="1055"/>
      <c r="Q43" s="1055"/>
      <c r="R43" s="1055"/>
      <c r="S43" s="1055"/>
      <c r="T43" s="1055"/>
      <c r="U43" s="1055"/>
      <c r="V43" s="1055"/>
      <c r="W43" s="1055"/>
      <c r="X43" s="1055"/>
      <c r="Y43" s="1055"/>
      <c r="Z43" s="1055"/>
      <c r="AA43" s="1055"/>
      <c r="AB43" s="1055"/>
      <c r="AP43" s="237"/>
    </row>
    <row r="44" ht="12" customHeight="1">
      <c r="Z44" s="55"/>
      <c r="AA44" s="234"/>
      <c r="AB44" s="234"/>
      <c r="AP44" s="237"/>
    </row>
    <row r="45" ht="12" customHeight="1">
      <c r="AP45" s="237"/>
    </row>
    <row r="46" s="237" customFormat="1">
      <c r="A46"/>
    </row>
    <row r="47" s="237" customFormat="1"/>
    <row r="48" s="237" customFormat="1"/>
    <row r="49" s="237" customFormat="1"/>
    <row r="50" s="237" customFormat="1"/>
    <row r="51" s="237" customFormat="1"/>
    <row r="52" s="237" customFormat="1"/>
    <row r="53" s="237" customFormat="1"/>
    <row r="54" s="237" customFormat="1"/>
    <row r="55" s="237" customFormat="1"/>
    <row r="56" s="237" customFormat="1"/>
    <row r="57" s="237" customFormat="1"/>
    <row r="58" s="237" customFormat="1"/>
    <row r="59" s="237" customFormat="1"/>
    <row r="60" s="237" customFormat="1"/>
    <row r="61" s="237" customFormat="1"/>
    <row r="62" s="237" customFormat="1"/>
    <row r="63" s="237" customFormat="1"/>
    <row r="64" s="237" customFormat="1"/>
    <row r="65" s="237" customFormat="1"/>
    <row r="66" s="237" customFormat="1"/>
    <row r="67" s="237" customFormat="1"/>
    <row r="68" s="237" customFormat="1"/>
    <row r="69" s="237" customFormat="1"/>
    <row r="70" s="237" customFormat="1"/>
    <row r="71" s="237" customFormat="1"/>
    <row r="72" s="237" customFormat="1"/>
    <row r="73" s="237" customFormat="1"/>
    <row r="74" s="237" customFormat="1"/>
    <row r="75" s="237" customFormat="1"/>
    <row r="76" s="237" customFormat="1"/>
    <row r="77" s="237" customFormat="1"/>
    <row r="78" s="237" customFormat="1"/>
  </sheetData>
  <mergeCells count="21">
    <mergeCell ref="B2:AB2"/>
    <mergeCell ref="Q6:AB6"/>
    <mergeCell ref="D6:O6"/>
    <mergeCell ref="B4:AB4"/>
    <mergeCell ref="B3:AB3"/>
    <mergeCell ref="B43:AB43"/>
    <mergeCell ref="T7:V7"/>
    <mergeCell ref="W7:Y7"/>
    <mergeCell ref="Z7:AB7"/>
    <mergeCell ref="B38:O38"/>
    <mergeCell ref="Q28:AB28"/>
    <mergeCell ref="Q7:S7"/>
    <mergeCell ref="Q33:AB33"/>
    <mergeCell ref="G7:I7"/>
    <mergeCell ref="B33:O33"/>
    <mergeCell ref="B8:C8"/>
    <mergeCell ref="Q38:AB38"/>
    <mergeCell ref="M7:O7"/>
    <mergeCell ref="B28:O28"/>
    <mergeCell ref="J7:L7"/>
    <mergeCell ref="D7:F7"/>
  </mergeCells>
  <phoneticPr fontId="0" type="noConversion"/>
  <printOptions horizontalCentered="1" verticalCentered="1"/>
  <pageMargins left="0.25" right="0.25" top="0.25" bottom="0.25" header="0" footer="0"/>
  <pageSetup scale="66" fitToWidth="1" fitToHeight="1" orientation="landscape" r:id="rId1"/>
  <headerFooter alignWithMargins="0">
    <oddHeader/>
    <oddFooter/>
  </headerFooter>
  <rowBreaks count="1" manualBreakCount="1">
    <brk id="46" max="16383" man="1"/>
  </rowBreaks>
  <colBreaks count="1" manualBreakCount="1">
    <brk id="30" max="1048575" man="1"/>
  </colBreaks>
  <drawing r:id="rId55"/>
</worksheet>
</file>

<file path=xl/worksheets/sheet5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7" customWidth="1"/>
  </cols>
  <sheetData>
    <row r="1" ht="30">
      <c r="A1" s="630"/>
      <c r="B1" s="662" t="s">
        <v>163</v>
      </c>
      <c r="Y1" s="5"/>
      <c r="AB1" s="691"/>
      <c r="AD1" s="237"/>
    </row>
    <row r="2" ht="15" customHeight="1">
      <c r="A2" s="11"/>
      <c r="B2" s="11" t="s">
        <v>258</v>
      </c>
    </row>
    <row r="3" ht="17.1" customHeight="1">
      <c r="A3" s="11"/>
      <c r="B3" s="11" t="s">
        <v>259</v>
      </c>
      <c r="R3" s="1059" t="s">
        <v>351</v>
      </c>
      <c r="S3" s="1059"/>
      <c r="T3" s="1059"/>
      <c r="U3" s="1059"/>
      <c r="V3" s="1059"/>
      <c r="W3" s="1059"/>
      <c r="X3" s="1059"/>
      <c r="Y3" s="1059"/>
      <c r="Z3" s="1059"/>
      <c r="AA3" s="1059"/>
      <c r="AB3" s="1059"/>
    </row>
    <row r="4" ht="19.5" customHeight="1">
      <c r="A4" s="4"/>
      <c r="B4" s="211" t="s">
        <v>260</v>
      </c>
      <c r="C4" s="5"/>
      <c r="D4" s="5"/>
      <c r="E4" s="5"/>
      <c r="F4" s="5"/>
      <c r="G4" s="5"/>
      <c r="H4" s="212"/>
      <c r="I4" s="212"/>
      <c r="J4" s="212"/>
      <c r="K4" s="212"/>
      <c r="L4" s="212"/>
      <c r="M4" s="212"/>
      <c r="N4" s="212"/>
      <c r="O4" s="212"/>
      <c r="P4" s="212"/>
      <c r="Q4" s="212"/>
      <c r="R4" s="212"/>
      <c r="S4" s="212"/>
      <c r="T4" s="212"/>
      <c r="U4" s="4"/>
      <c r="V4" s="4"/>
    </row>
    <row r="5" ht="12.75" customHeight="1"/>
    <row r="6" ht="15.75">
      <c r="D6" s="1004" t="s">
        <v>42</v>
      </c>
      <c r="E6" s="1004"/>
      <c r="F6" s="1004"/>
      <c r="G6" s="1004"/>
      <c r="H6" s="1004"/>
      <c r="I6" s="1004"/>
      <c r="J6" s="1004"/>
      <c r="K6" s="1004"/>
      <c r="L6" s="1004"/>
      <c r="M6" s="1004"/>
      <c r="N6" s="1004"/>
      <c r="O6" s="1004"/>
      <c r="Q6" s="979" t="s">
        <v>72</v>
      </c>
      <c r="R6" s="979"/>
      <c r="S6" s="979"/>
      <c r="T6" s="979"/>
      <c r="U6" s="979"/>
      <c r="V6" s="979"/>
      <c r="W6" s="979"/>
      <c r="X6" s="979"/>
      <c r="Y6" s="979"/>
      <c r="Z6" s="979"/>
      <c r="AA6" s="979"/>
      <c r="AB6" s="979"/>
    </row>
    <row r="7" ht="15.75">
      <c r="D7" s="285" t="s">
        <v>11</v>
      </c>
      <c r="E7" s="285"/>
      <c r="F7" s="285"/>
      <c r="G7" s="285" t="s">
        <v>13</v>
      </c>
      <c r="H7" s="285"/>
      <c r="I7" s="285"/>
      <c r="J7" s="285" t="s">
        <v>14</v>
      </c>
      <c r="K7" s="285"/>
      <c r="L7" s="285"/>
      <c r="M7" s="285" t="s">
        <v>12</v>
      </c>
      <c r="N7" s="285"/>
      <c r="O7" s="285"/>
      <c r="Q7" s="285" t="s">
        <v>11</v>
      </c>
      <c r="R7" s="285"/>
      <c r="S7" s="285"/>
      <c r="T7" s="285" t="s">
        <v>13</v>
      </c>
      <c r="U7" s="285"/>
      <c r="V7" s="285"/>
      <c r="W7" s="285" t="s">
        <v>14</v>
      </c>
      <c r="X7" s="285"/>
      <c r="Y7" s="285"/>
      <c r="Z7" s="285" t="s">
        <v>12</v>
      </c>
      <c r="AA7" s="285"/>
      <c r="AB7" s="285"/>
    </row>
    <row r="8" ht="27" customHeight="1">
      <c r="A8" s="57"/>
      <c r="B8" s="1060"/>
      <c r="C8" s="1060"/>
      <c r="D8" s="414" t="s">
        <v>25</v>
      </c>
      <c r="E8" s="415" t="s">
        <v>15</v>
      </c>
      <c r="F8" s="416" t="s">
        <v>26</v>
      </c>
      <c r="G8" s="414" t="s">
        <v>25</v>
      </c>
      <c r="H8" s="415" t="s">
        <v>15</v>
      </c>
      <c r="I8" s="416" t="s">
        <v>26</v>
      </c>
      <c r="J8" s="414" t="s">
        <v>25</v>
      </c>
      <c r="K8" s="415" t="s">
        <v>15</v>
      </c>
      <c r="L8" s="416" t="s">
        <v>26</v>
      </c>
      <c r="M8" s="414" t="s">
        <v>25</v>
      </c>
      <c r="N8" s="415" t="s">
        <v>15</v>
      </c>
      <c r="O8" s="416" t="s">
        <v>26</v>
      </c>
      <c r="P8" s="63"/>
      <c r="Q8" s="414" t="s">
        <v>25</v>
      </c>
      <c r="R8" s="415" t="s">
        <v>15</v>
      </c>
      <c r="S8" s="416" t="s">
        <v>26</v>
      </c>
      <c r="T8" s="414" t="s">
        <v>25</v>
      </c>
      <c r="U8" s="415" t="s">
        <v>15</v>
      </c>
      <c r="V8" s="416" t="s">
        <v>26</v>
      </c>
      <c r="W8" s="414" t="s">
        <v>25</v>
      </c>
      <c r="X8" s="415" t="s">
        <v>15</v>
      </c>
      <c r="Y8" s="416" t="s">
        <v>26</v>
      </c>
      <c r="Z8" s="414" t="s">
        <v>25</v>
      </c>
      <c r="AA8" s="415" t="s">
        <v>15</v>
      </c>
      <c r="AB8" s="416"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93" t="s">
        <v>22</v>
      </c>
      <c r="C10" s="993"/>
      <c r="D10" s="993"/>
      <c r="E10" s="993"/>
      <c r="F10" s="993"/>
      <c r="G10" s="993"/>
      <c r="H10" s="993"/>
      <c r="I10" s="993"/>
      <c r="J10" s="993"/>
      <c r="K10" s="993"/>
      <c r="L10" s="993"/>
      <c r="M10" s="993"/>
      <c r="N10" s="993"/>
      <c r="O10" s="993"/>
      <c r="P10" s="413"/>
      <c r="Q10" s="991"/>
      <c r="R10" s="991"/>
      <c r="S10" s="991"/>
      <c r="T10" s="991"/>
      <c r="U10" s="991"/>
      <c r="V10" s="991"/>
      <c r="W10" s="991"/>
      <c r="X10" s="991"/>
      <c r="Y10" s="991"/>
      <c r="Z10" s="991"/>
      <c r="AA10" s="991"/>
      <c r="AB10" s="991"/>
      <c r="AC10" s="9"/>
    </row>
    <row r="11" ht="18" customHeight="1">
      <c r="A11" s="58"/>
      <c r="B11" s="1061" t="s">
        <v>43</v>
      </c>
      <c r="C11" s="1061"/>
      <c r="D11" s="429">
        <v>79.59113094772009500691671242</v>
      </c>
      <c r="E11" s="430">
        <v>75.802719826967471090152951420</v>
      </c>
      <c r="F11" s="431">
        <v>64.773543393047702658290197260</v>
      </c>
      <c r="G11" s="429">
        <v>2.7288387753504032573800015700</v>
      </c>
      <c r="H11" s="430">
        <v>3.161406778163123208539649800</v>
      </c>
      <c r="I11" s="431">
        <v>6.6234457022910582873969339200</v>
      </c>
      <c r="J11" s="429">
        <v>0</v>
      </c>
      <c r="K11" s="430">
        <v>0</v>
      </c>
      <c r="L11" s="431">
        <v>6.5217061239226814865987598900</v>
      </c>
      <c r="M11" s="429">
        <v>82.31996972307049826429671399</v>
      </c>
      <c r="N11" s="430">
        <v>78.964126605130594298692601230</v>
      </c>
      <c r="O11" s="431">
        <v>77.918695219261442432285891080</v>
      </c>
      <c r="P11" s="5"/>
      <c r="Q11" s="429">
        <v>82.30822758043092212786004994</v>
      </c>
      <c r="R11" s="430">
        <v>18.377226102325065870438806790</v>
      </c>
      <c r="S11" s="431">
        <v>7.8553232133159841100768511100</v>
      </c>
      <c r="T11" s="429">
        <v>-61.698648357570257332894569440</v>
      </c>
      <c r="U11" s="430">
        <v>-36.45366592636668424765954300</v>
      </c>
      <c r="V11" s="431">
        <v>-16.509185502191388413599080130</v>
      </c>
      <c r="W11" s="429">
        <v>0</v>
      </c>
      <c r="X11" s="430">
        <v>0</v>
      </c>
      <c r="Y11" s="431">
        <v>4.9118412301614468419741643700</v>
      </c>
      <c r="Z11" s="429">
        <v>62.104277821965085009485521240</v>
      </c>
      <c r="AA11" s="430">
        <v>14.424432650205166273871469530</v>
      </c>
      <c r="AB11" s="431">
        <v>5.0039847219989528549494172800</v>
      </c>
    </row>
    <row r="12" ht="18" customHeight="1">
      <c r="A12" s="58"/>
      <c r="B12" s="1062" t="s">
        <v>46</v>
      </c>
      <c r="C12" s="1062"/>
      <c r="D12" s="422">
        <v>79.89433525609236203551449035</v>
      </c>
      <c r="E12" s="91">
        <v>72.357141653014404222418726250</v>
      </c>
      <c r="F12" s="423">
        <v>63.682694575657259200977844850</v>
      </c>
      <c r="G12" s="422">
        <v>4.3964624713978719146677803100</v>
      </c>
      <c r="H12" s="91">
        <v>5.2216493976402147377003204500</v>
      </c>
      <c r="I12" s="423">
        <v>7.3629713242520863811366492600</v>
      </c>
      <c r="J12" s="422">
        <v>0</v>
      </c>
      <c r="K12" s="91">
        <v>0</v>
      </c>
      <c r="L12" s="423">
        <v>6.4058940412722517070000131300</v>
      </c>
      <c r="M12" s="422">
        <v>84.29079772749023395018227065</v>
      </c>
      <c r="N12" s="91">
        <v>77.578791050654618960119046700</v>
      </c>
      <c r="O12" s="423">
        <v>77.451559941181597289114507240</v>
      </c>
      <c r="P12" s="5"/>
      <c r="Q12" s="422">
        <v>78.660297331702880625524370820</v>
      </c>
      <c r="R12" s="91">
        <v>9.237977715669750845423949430</v>
      </c>
      <c r="S12" s="423">
        <v>6.31211505530939917062924500</v>
      </c>
      <c r="T12" s="422">
        <v>-41.994730790409178605261442410</v>
      </c>
      <c r="U12" s="91">
        <v>65.103339885793919730231865280</v>
      </c>
      <c r="V12" s="423">
        <v>-16.649471190669953212405653520</v>
      </c>
      <c r="W12" s="422">
        <v>0</v>
      </c>
      <c r="X12" s="91">
        <v>0</v>
      </c>
      <c r="Y12" s="423">
        <v>22.626396213861734547823014360</v>
      </c>
      <c r="Z12" s="422">
        <v>61.174061371976495229758310890</v>
      </c>
      <c r="AA12" s="91">
        <v>11.783813472526407799211918970</v>
      </c>
      <c r="AB12" s="423">
        <v>4.7218835475537580581424871500</v>
      </c>
    </row>
    <row r="13" ht="18" customHeight="1">
      <c r="A13" s="58"/>
      <c r="B13" s="1062" t="s">
        <v>47</v>
      </c>
      <c r="C13" s="1062"/>
      <c r="D13" s="422">
        <v>77.468700789114225806732266750</v>
      </c>
      <c r="E13" s="91">
        <v>72.889963020120548583408554910</v>
      </c>
      <c r="F13" s="423">
        <v>65.615969385106792228733222830</v>
      </c>
      <c r="G13" s="422">
        <v>5.3060753965146730004611141600</v>
      </c>
      <c r="H13" s="91">
        <v>3.623185296321781654730834600</v>
      </c>
      <c r="I13" s="423">
        <v>9.286115032775880262070700320</v>
      </c>
      <c r="J13" s="422">
        <v>0</v>
      </c>
      <c r="K13" s="91">
        <v>0</v>
      </c>
      <c r="L13" s="423">
        <v>6.6661051613775601225084045200</v>
      </c>
      <c r="M13" s="422">
        <v>82.77477618562889880719338091</v>
      </c>
      <c r="N13" s="91">
        <v>76.513148316442330238139389520</v>
      </c>
      <c r="O13" s="423">
        <v>81.56818957926023261331232767</v>
      </c>
      <c r="P13" s="184"/>
      <c r="Q13" s="422">
        <v>90.15680876407961336142038759</v>
      </c>
      <c r="R13" s="91">
        <v>21.103467657354808735568582340</v>
      </c>
      <c r="S13" s="423">
        <v>14.554741940546955780885471700</v>
      </c>
      <c r="T13" s="422">
        <v>-3.4395042884338288315886080300</v>
      </c>
      <c r="U13" s="91">
        <v>-0.5270868104704029659170485400</v>
      </c>
      <c r="V13" s="423">
        <v>-22.363258917364124037455311690</v>
      </c>
      <c r="W13" s="422">
        <v>0</v>
      </c>
      <c r="X13" s="91">
        <v>0</v>
      </c>
      <c r="Y13" s="423">
        <v>29.492217495585396805574172380</v>
      </c>
      <c r="Z13" s="422">
        <v>79.032656802920228838480793860</v>
      </c>
      <c r="AA13" s="91">
        <v>19.869156268098255249471281240</v>
      </c>
      <c r="AB13" s="423">
        <v>9.652350086874567670376433730</v>
      </c>
    </row>
    <row r="14" ht="18" customHeight="1">
      <c r="A14" s="58"/>
      <c r="B14" s="1062" t="s">
        <v>48</v>
      </c>
      <c r="C14" s="1062"/>
      <c r="D14" s="422">
        <v>76.748590556730091613812544110</v>
      </c>
      <c r="E14" s="91">
        <v>71.264857850446808282389577680</v>
      </c>
      <c r="F14" s="423">
        <v>62.486275397603957861860043630</v>
      </c>
      <c r="G14" s="422">
        <v>2.842540390990003393104168300</v>
      </c>
      <c r="H14" s="91">
        <v>5.3282136710614436098982861800</v>
      </c>
      <c r="I14" s="423">
        <v>12.192108119077312693764255170</v>
      </c>
      <c r="J14" s="422">
        <v>0</v>
      </c>
      <c r="K14" s="91">
        <v>0</v>
      </c>
      <c r="L14" s="423">
        <v>6.7219293220190177093608128200</v>
      </c>
      <c r="M14" s="422">
        <v>79.59113094772009500691671241</v>
      </c>
      <c r="N14" s="91">
        <v>76.593071521508251892287863860</v>
      </c>
      <c r="O14" s="423">
        <v>81.40031283870028826498511162</v>
      </c>
      <c r="P14" s="5"/>
      <c r="Q14" s="422">
        <v>70.901600682993472027274231220</v>
      </c>
      <c r="R14" s="91">
        <v>15.090848954148647087444591670</v>
      </c>
      <c r="S14" s="423">
        <v>3.8642014785989928177898159300</v>
      </c>
      <c r="T14" s="422">
        <v>-34.776683797311670095871187060</v>
      </c>
      <c r="U14" s="91">
        <v>-29.43962905240980141180967100</v>
      </c>
      <c r="V14" s="423">
        <v>5.1093577407269133112185168400</v>
      </c>
      <c r="W14" s="422">
        <v>0</v>
      </c>
      <c r="X14" s="91">
        <v>0</v>
      </c>
      <c r="Y14" s="423">
        <v>15.020459080556546036790100750</v>
      </c>
      <c r="Z14" s="422">
        <v>61.553137055889555608688290380</v>
      </c>
      <c r="AA14" s="91">
        <v>10.250579605609685294047389200</v>
      </c>
      <c r="AB14" s="423">
        <v>4.8904435053956771181799639700</v>
      </c>
    </row>
    <row r="15" ht="18" customHeight="1">
      <c r="A15" s="58"/>
      <c r="B15" s="1062" t="s">
        <v>49</v>
      </c>
      <c r="C15" s="1062"/>
      <c r="D15" s="422">
        <v>87.92924942795743829335560605</v>
      </c>
      <c r="E15" s="91">
        <v>77.747517816904898007765825790</v>
      </c>
      <c r="F15" s="423">
        <v>66.398976149941164862202287330</v>
      </c>
      <c r="G15" s="422">
        <v>0.947513463663334464368056100</v>
      </c>
      <c r="H15" s="91">
        <v>4.3069727174413335846677813300</v>
      </c>
      <c r="I15" s="423">
        <v>12.384046661010317594441579300</v>
      </c>
      <c r="J15" s="422">
        <v>0</v>
      </c>
      <c r="K15" s="91">
        <v>0</v>
      </c>
      <c r="L15" s="423">
        <v>7.0199073147655281449067735400</v>
      </c>
      <c r="M15" s="422">
        <v>88.87676289162077275772366215</v>
      </c>
      <c r="N15" s="91">
        <v>82.05449053434623159243360712</v>
      </c>
      <c r="O15" s="423">
        <v>85.80293012571701060155064017</v>
      </c>
      <c r="P15" s="184"/>
      <c r="Q15" s="422">
        <v>69.358450246980500422594328620</v>
      </c>
      <c r="R15" s="91">
        <v>10.845317362714859949830637380</v>
      </c>
      <c r="S15" s="423">
        <v>4.9285668285632608702115141700</v>
      </c>
      <c r="T15" s="422">
        <v>-54.541325070853588248637494080</v>
      </c>
      <c r="U15" s="91">
        <v>26.014715758097574151041019450</v>
      </c>
      <c r="V15" s="423">
        <v>11.553738424045132870976170210</v>
      </c>
      <c r="W15" s="422">
        <v>0</v>
      </c>
      <c r="X15" s="91">
        <v>0</v>
      </c>
      <c r="Y15" s="423">
        <v>2.0680163373727821253868854300</v>
      </c>
      <c r="Z15" s="422">
        <v>64.576353655765851386160819670</v>
      </c>
      <c r="AA15" s="91">
        <v>11.550151655067113468527947660</v>
      </c>
      <c r="AB15" s="423">
        <v>5.5915664232628584330266100900</v>
      </c>
    </row>
    <row r="16" ht="18" customHeight="1">
      <c r="A16" s="58"/>
      <c r="B16" s="1063" t="s">
        <v>78</v>
      </c>
      <c r="C16" s="1063"/>
      <c r="D16" s="432">
        <v>80.15139977840797973367347600</v>
      </c>
      <c r="E16" s="433">
        <v>73.969505442170388897414033800</v>
      </c>
      <c r="F16" s="434">
        <v>64.604436650401707014619810810</v>
      </c>
      <c r="G16" s="432">
        <v>3.3616129841273083605405816400</v>
      </c>
      <c r="H16" s="433">
        <v>4.2857370832450742079616649700</v>
      </c>
      <c r="I16" s="434">
        <v>9.333359974649810687210641540</v>
      </c>
      <c r="J16" s="432">
        <v>0</v>
      </c>
      <c r="K16" s="433">
        <v>0</v>
      </c>
      <c r="L16" s="434">
        <v>6.6493857904348108694611405700</v>
      </c>
      <c r="M16" s="432">
        <v>83.51301276253528809421405764</v>
      </c>
      <c r="N16" s="433">
        <v>78.255242525415463105375698770</v>
      </c>
      <c r="O16" s="434">
        <v>80.58718241548632857129159293</v>
      </c>
      <c r="P16" s="5"/>
      <c r="Q16" s="432">
        <v>77.72896919320786367153083800</v>
      </c>
      <c r="R16" s="433">
        <v>14.571448350967020638039407640</v>
      </c>
      <c r="S16" s="434">
        <v>7.456605299806893856027777600</v>
      </c>
      <c r="T16" s="432">
        <v>-39.0161993504864115396395600</v>
      </c>
      <c r="U16" s="433">
        <v>-4.890223298017584407644119100</v>
      </c>
      <c r="V16" s="434">
        <v>-7.707552590595311613485052600</v>
      </c>
      <c r="W16" s="432">
        <v>0</v>
      </c>
      <c r="X16" s="433">
        <v>0</v>
      </c>
      <c r="Y16" s="434">
        <v>13.682302867618764066155995710</v>
      </c>
      <c r="Z16" s="631">
        <v>65.013361999885137984813844340</v>
      </c>
      <c r="AA16" s="214">
        <v>13.301740966769690754716913870</v>
      </c>
      <c r="AB16" s="632">
        <v>5.9196383750104465281160970200</v>
      </c>
    </row>
    <row r="17" ht="6" customHeight="1">
      <c r="A17" s="58"/>
      <c r="B17" s="633"/>
      <c r="C17" s="633"/>
      <c r="D17" s="91"/>
      <c r="E17" s="91"/>
      <c r="F17" s="91"/>
      <c r="G17" s="91"/>
      <c r="H17" s="91"/>
      <c r="I17" s="91"/>
      <c r="J17" s="91"/>
      <c r="K17" s="91"/>
      <c r="L17" s="91"/>
      <c r="M17" s="91"/>
      <c r="N17" s="91"/>
      <c r="O17" s="91"/>
      <c r="P17" s="5"/>
      <c r="Q17" s="91"/>
      <c r="R17" s="91"/>
      <c r="S17" s="91"/>
      <c r="T17" s="91"/>
      <c r="U17" s="91"/>
      <c r="V17" s="91"/>
      <c r="W17" s="91"/>
      <c r="X17" s="91"/>
      <c r="Y17" s="91"/>
      <c r="Z17" s="634"/>
      <c r="AA17" s="634"/>
      <c r="AB17" s="634"/>
      <c r="AC17" s="4"/>
    </row>
    <row r="18" ht="18" customHeight="1">
      <c r="A18" s="58"/>
      <c r="B18" s="1064" t="s">
        <v>50</v>
      </c>
      <c r="C18" s="1064"/>
      <c r="D18" s="481">
        <v>84.89720634423476800737782658</v>
      </c>
      <c r="E18" s="482">
        <v>78.546749867564114549250568770</v>
      </c>
      <c r="F18" s="483">
        <v>73.304570670750749201681756610</v>
      </c>
      <c r="G18" s="481">
        <v>3.2215457764553371788513907400</v>
      </c>
      <c r="H18" s="482">
        <v>2.8861157384916152886949050200</v>
      </c>
      <c r="I18" s="483">
        <v>10.670384621867132002251030130</v>
      </c>
      <c r="J18" s="481">
        <v>0</v>
      </c>
      <c r="K18" s="482">
        <v>0</v>
      </c>
      <c r="L18" s="483">
        <v>6.7746985519702168157182325500</v>
      </c>
      <c r="M18" s="481">
        <v>88.11875212069010518622921732</v>
      </c>
      <c r="N18" s="482">
        <v>81.43286560605572983794547378</v>
      </c>
      <c r="O18" s="483">
        <v>90.74965384458809801965101929</v>
      </c>
      <c r="P18" s="184"/>
      <c r="Q18" s="481">
        <v>85.14078516597811331464002428</v>
      </c>
      <c r="R18" s="482">
        <v>9.496320068675341325158688110</v>
      </c>
      <c r="S18" s="483">
        <v>7.5353385105011328156460670500</v>
      </c>
      <c r="T18" s="481">
        <v>88.90604915000842216677307986</v>
      </c>
      <c r="U18" s="482">
        <v>4.6988181779067670739228060700</v>
      </c>
      <c r="V18" s="483">
        <v>-7.0031797995626417401486561500</v>
      </c>
      <c r="W18" s="481">
        <v>0</v>
      </c>
      <c r="X18" s="482">
        <v>0</v>
      </c>
      <c r="Y18" s="483">
        <v>7.8392798141425486375211409300</v>
      </c>
      <c r="Z18" s="481">
        <v>85.27579463154095307427826134</v>
      </c>
      <c r="AA18" s="482">
        <v>9.318785798249215443380942070</v>
      </c>
      <c r="AB18" s="483">
        <v>5.6161498029059719844087898300</v>
      </c>
    </row>
    <row r="19" ht="18" customHeight="1">
      <c r="A19" s="58"/>
      <c r="B19" s="1065" t="s">
        <v>51</v>
      </c>
      <c r="C19" s="1065"/>
      <c r="D19" s="273">
        <v>86.60273057882877004324032755</v>
      </c>
      <c r="E19" s="92">
        <v>83.03132970737416292091495970</v>
      </c>
      <c r="F19" s="274">
        <v>75.711806114880748058361161340</v>
      </c>
      <c r="G19" s="273">
        <v>5.1165727037820061075875029400</v>
      </c>
      <c r="H19" s="92">
        <v>3.1081246414525087724406669400</v>
      </c>
      <c r="I19" s="274">
        <v>8.453064668013146324701755170</v>
      </c>
      <c r="J19" s="273">
        <v>0</v>
      </c>
      <c r="K19" s="92">
        <v>0</v>
      </c>
      <c r="L19" s="274">
        <v>7.0127692184576981214539303100</v>
      </c>
      <c r="M19" s="273">
        <v>91.71930328261077615082783050</v>
      </c>
      <c r="N19" s="92">
        <v>86.13945434882667169335562663</v>
      </c>
      <c r="O19" s="274">
        <v>91.17764000135159250451684682</v>
      </c>
      <c r="P19" s="5"/>
      <c r="Q19" s="273">
        <v>88.54848091486717151328326522</v>
      </c>
      <c r="R19" s="92">
        <v>17.004370744861689050167467930</v>
      </c>
      <c r="S19" s="274">
        <v>9.809032757197058624970598110</v>
      </c>
      <c r="T19" s="273">
        <v>-26.623769271975628857855085440</v>
      </c>
      <c r="U19" s="92">
        <v>-44.990276842484056394165034380</v>
      </c>
      <c r="V19" s="274">
        <v>-16.667527290712236437420434200</v>
      </c>
      <c r="W19" s="273">
        <v>0</v>
      </c>
      <c r="X19" s="92">
        <v>0</v>
      </c>
      <c r="Y19" s="274">
        <v>3.2432750421684998192063098700</v>
      </c>
      <c r="Z19" s="273">
        <v>73.368184328635742238004284930</v>
      </c>
      <c r="AA19" s="92">
        <v>12.432409257668751422315488390</v>
      </c>
      <c r="AB19" s="274">
        <v>6.162637408225152555426955400</v>
      </c>
    </row>
    <row r="20" ht="18" customHeight="1">
      <c r="A20" s="58"/>
      <c r="B20" s="1066" t="s">
        <v>79</v>
      </c>
      <c r="C20" s="1066"/>
      <c r="D20" s="275">
        <v>85.74996846153176902530907706</v>
      </c>
      <c r="E20" s="276">
        <v>80.78903978746913873508276423</v>
      </c>
      <c r="F20" s="277">
        <v>74.508188392815748630021458970</v>
      </c>
      <c r="G20" s="275">
        <v>4.1690592401186716432194468400</v>
      </c>
      <c r="H20" s="276">
        <v>2.9971201899720620305677859800</v>
      </c>
      <c r="I20" s="277">
        <v>9.561724644940139163476392650</v>
      </c>
      <c r="J20" s="275">
        <v>0</v>
      </c>
      <c r="K20" s="276">
        <v>0</v>
      </c>
      <c r="L20" s="277">
        <v>6.8937338852139574685860814300</v>
      </c>
      <c r="M20" s="275">
        <v>89.91902770165044066852852390</v>
      </c>
      <c r="N20" s="276">
        <v>83.78615997744120076565055021</v>
      </c>
      <c r="O20" s="277">
        <v>90.96364692296984526208393306</v>
      </c>
      <c r="P20" s="184"/>
      <c r="Q20" s="275">
        <v>86.82889817783820003960200557</v>
      </c>
      <c r="R20" s="276">
        <v>13.298035830730909094805209020</v>
      </c>
      <c r="S20" s="277">
        <v>8.609946290568884020118964120</v>
      </c>
      <c r="T20" s="275">
        <v>-9.991823640290104732302238120</v>
      </c>
      <c r="U20" s="276">
        <v>-31.323535363852134059681115160</v>
      </c>
      <c r="V20" s="277">
        <v>-10.929078754864580158895640310</v>
      </c>
      <c r="W20" s="275">
        <v>0</v>
      </c>
      <c r="X20" s="276">
        <v>0</v>
      </c>
      <c r="Y20" s="277">
        <v>4.9963082602116570346691208400</v>
      </c>
      <c r="Z20" s="275">
        <v>77.953665344509772102177449910</v>
      </c>
      <c r="AA20" s="276">
        <v>10.724602447222116187250076580</v>
      </c>
      <c r="AB20" s="277">
        <v>5.8920133707155320734309888100</v>
      </c>
    </row>
    <row r="21" ht="6" customHeight="1">
      <c r="A21" s="58"/>
      <c r="B21" s="633"/>
      <c r="C21" s="633"/>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98" t="s">
        <v>12</v>
      </c>
      <c r="C22" s="998"/>
      <c r="D22" s="470">
        <v>81.40273704789833822091886608</v>
      </c>
      <c r="E22" s="471">
        <v>75.688993296281441585973758100</v>
      </c>
      <c r="F22" s="472">
        <v>67.187053136767882419630960180</v>
      </c>
      <c r="G22" s="470">
        <v>3.7634408602150537634408602200</v>
      </c>
      <c r="H22" s="471">
        <v>3.9935827651406634962470635400</v>
      </c>
      <c r="I22" s="472">
        <v>9.364854055230493304394161290</v>
      </c>
      <c r="J22" s="470">
        <v>0</v>
      </c>
      <c r="K22" s="471">
        <v>0</v>
      </c>
      <c r="L22" s="472">
        <v>6.7130725157417636061806236600</v>
      </c>
      <c r="M22" s="470">
        <v>85.16617790811339198435972630</v>
      </c>
      <c r="N22" s="471">
        <v>79.68257606142210508222082164</v>
      </c>
      <c r="O22" s="472">
        <v>83.26497970774013933020574513</v>
      </c>
      <c r="P22" s="184"/>
      <c r="Q22" s="470">
        <v>79.56873315363881401617250674</v>
      </c>
      <c r="R22" s="471">
        <v>13.810631515464805720685793070</v>
      </c>
      <c r="S22" s="472">
        <v>7.0364899769868819282640291500</v>
      </c>
      <c r="T22" s="470">
        <v>-28.372093023255813953488372030</v>
      </c>
      <c r="U22" s="471">
        <v>-10.869565217391304347826087050</v>
      </c>
      <c r="V22" s="472">
        <v>-7.985503129995792961601390890</v>
      </c>
      <c r="W22" s="470">
        <v>0</v>
      </c>
      <c r="X22" s="471">
        <v>0</v>
      </c>
      <c r="Y22" s="472">
        <v>12.143036130187505787246766780</v>
      </c>
      <c r="Z22" s="470">
        <v>68.357487922705314009661835750</v>
      </c>
      <c r="AA22" s="471">
        <v>12.252804907579304221486802810</v>
      </c>
      <c r="AB22" s="472">
        <v>5.4868537466091097202549437900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56" t="s">
        <v>9</v>
      </c>
      <c r="C24" s="1056"/>
      <c r="D24" s="1056"/>
      <c r="E24" s="1056"/>
      <c r="F24" s="1056"/>
      <c r="G24" s="1056"/>
      <c r="H24" s="1056"/>
      <c r="I24" s="1056"/>
      <c r="J24" s="1056"/>
      <c r="K24" s="1056"/>
      <c r="L24" s="1056"/>
      <c r="M24" s="1056"/>
      <c r="N24" s="1056"/>
      <c r="O24" s="1056"/>
      <c r="P24" s="413"/>
      <c r="Q24" s="1057"/>
      <c r="R24" s="1057"/>
      <c r="S24" s="1057"/>
      <c r="T24" s="1057"/>
      <c r="U24" s="1057"/>
      <c r="V24" s="1057"/>
      <c r="W24" s="1057"/>
      <c r="X24" s="1057"/>
      <c r="Y24" s="1057"/>
      <c r="Z24" s="1057"/>
      <c r="AA24" s="1057"/>
      <c r="AB24" s="1057"/>
      <c r="AC24" s="9"/>
    </row>
    <row r="25" ht="18" customHeight="1">
      <c r="A25" s="58"/>
      <c r="B25" s="1061" t="s">
        <v>43</v>
      </c>
      <c r="C25" s="1061"/>
      <c r="D25" s="456">
        <v>211.00053753026406689808215969</v>
      </c>
      <c r="E25" s="457">
        <v>282.32963001092594730008938801</v>
      </c>
      <c r="F25" s="458">
        <v>202.12642469007081288579790656</v>
      </c>
      <c r="G25" s="456">
        <v>170.71179241427826191526702102</v>
      </c>
      <c r="H25" s="457">
        <v>197.85039621609162064641513667</v>
      </c>
      <c r="I25" s="458">
        <v>202.04934137688532254185502257</v>
      </c>
      <c r="J25" s="456">
        <v>0</v>
      </c>
      <c r="K25" s="457">
        <v>0</v>
      </c>
      <c r="L25" s="458">
        <v>127.43956283683654646024931051</v>
      </c>
      <c r="M25" s="456">
        <v>209.66499901813194076605513851</v>
      </c>
      <c r="N25" s="457">
        <v>278.947420470781882940135718</v>
      </c>
      <c r="O25" s="458">
        <v>195.86866690688210546230081248</v>
      </c>
      <c r="P25" s="5"/>
      <c r="Q25" s="429">
        <v>-14.717770117301939321090723110</v>
      </c>
      <c r="R25" s="430">
        <v>-12.313111954653182806832779630</v>
      </c>
      <c r="S25" s="431">
        <v>-6.0251467692968991495759348600</v>
      </c>
      <c r="T25" s="429">
        <v>-28.963062827915737945426557480</v>
      </c>
      <c r="U25" s="430">
        <v>-27.466574918473777005230926990</v>
      </c>
      <c r="V25" s="431">
        <v>-2.795393783327575216832023500</v>
      </c>
      <c r="W25" s="429">
        <v>0</v>
      </c>
      <c r="X25" s="430">
        <v>0</v>
      </c>
      <c r="Y25" s="431">
        <v>-3.0954389946215349737923440200</v>
      </c>
      <c r="Z25" s="429">
        <v>-14.914991569665059234126597090</v>
      </c>
      <c r="AA25" s="430">
        <v>-12.398489109375193067357775110</v>
      </c>
      <c r="AB25" s="431">
        <v>-5.5197953894729215912278497500</v>
      </c>
    </row>
    <row r="26" ht="18" customHeight="1">
      <c r="A26" s="58"/>
      <c r="B26" s="1062" t="s">
        <v>46</v>
      </c>
      <c r="C26" s="1062"/>
      <c r="D26" s="441">
        <v>221.56520964430545792535260509</v>
      </c>
      <c r="E26" s="95">
        <v>282.18152498334706482488772752</v>
      </c>
      <c r="F26" s="442">
        <v>203.43001812778071100699635915</v>
      </c>
      <c r="G26" s="441">
        <v>189.39489200164371016501842936</v>
      </c>
      <c r="H26" s="95">
        <v>221.6959716119338594577755589</v>
      </c>
      <c r="I26" s="442">
        <v>202.30571271392911027772947887</v>
      </c>
      <c r="J26" s="441">
        <v>0</v>
      </c>
      <c r="K26" s="95">
        <v>0</v>
      </c>
      <c r="L26" s="442">
        <v>126.24507756491984369001256514</v>
      </c>
      <c r="M26" s="441">
        <v>219.88726142193640993065891607</v>
      </c>
      <c r="N26" s="95">
        <v>278.11038196796348369440902385</v>
      </c>
      <c r="O26" s="442">
        <v>196.93929308968918467103687342</v>
      </c>
      <c r="P26" s="5"/>
      <c r="Q26" s="422">
        <v>-10.088654498989844657557548290</v>
      </c>
      <c r="R26" s="91">
        <v>-9.978118238051583269804081420</v>
      </c>
      <c r="S26" s="423">
        <v>-8.476011378032879398036033950</v>
      </c>
      <c r="T26" s="422">
        <v>-22.396274412870234103407767410</v>
      </c>
      <c r="U26" s="91">
        <v>-5.6250339338813493606629771100</v>
      </c>
      <c r="V26" s="423">
        <v>1.1200212863417978524042462800</v>
      </c>
      <c r="W26" s="422">
        <v>0</v>
      </c>
      <c r="X26" s="91">
        <v>0</v>
      </c>
      <c r="Y26" s="423">
        <v>2.2524183301447753688842856800</v>
      </c>
      <c r="Z26" s="422">
        <v>-10.644892378247641468344428100</v>
      </c>
      <c r="AA26" s="91">
        <v>-10.252018786643203520277626410</v>
      </c>
      <c r="AB26" s="423">
        <v>-7.383103838102972549368750500</v>
      </c>
    </row>
    <row r="27" ht="18" customHeight="1">
      <c r="A27" s="58"/>
      <c r="B27" s="1062" t="s">
        <v>47</v>
      </c>
      <c r="C27" s="1062"/>
      <c r="D27" s="441">
        <v>257.54948932076925324475707568</v>
      </c>
      <c r="E27" s="95">
        <v>321.78883817180407665585316853</v>
      </c>
      <c r="F27" s="442">
        <v>224.5896319437375862317572752</v>
      </c>
      <c r="G27" s="441">
        <v>240.20635299810415034561707223</v>
      </c>
      <c r="H27" s="95">
        <v>223.5001588640548395019177967</v>
      </c>
      <c r="I27" s="442">
        <v>205.27457348378980040074427532</v>
      </c>
      <c r="J27" s="441">
        <v>0</v>
      </c>
      <c r="K27" s="95">
        <v>0</v>
      </c>
      <c r="L27" s="442">
        <v>129.82913790480874137697943988</v>
      </c>
      <c r="M27" s="441">
        <v>256.43774981290610562301733186</v>
      </c>
      <c r="N27" s="95">
        <v>317.13449959734241361513756596</v>
      </c>
      <c r="O27" s="442">
        <v>214.646475459390704019336701</v>
      </c>
      <c r="P27" s="93"/>
      <c r="Q27" s="422">
        <v>20.248993739416246447754383700</v>
      </c>
      <c r="R27" s="91">
        <v>35.431430993072323441294529260</v>
      </c>
      <c r="S27" s="423">
        <v>17.784399818417529171645261710</v>
      </c>
      <c r="T27" s="422">
        <v>-10.041715431251806690832283340</v>
      </c>
      <c r="U27" s="91">
        <v>-30.314215966396555095786189320</v>
      </c>
      <c r="V27" s="423">
        <v>0.2733265407446171542437179800</v>
      </c>
      <c r="W27" s="422">
        <v>0</v>
      </c>
      <c r="X27" s="91">
        <v>0</v>
      </c>
      <c r="Y27" s="423">
        <v>6.9137527748643157913868828500</v>
      </c>
      <c r="Z27" s="422">
        <v>16.319256571598848133847674950</v>
      </c>
      <c r="AA27" s="91">
        <v>30.860194273765538910150603230</v>
      </c>
      <c r="AB27" s="423">
        <v>14.086538509740502869817491810</v>
      </c>
    </row>
    <row r="28" ht="18" customHeight="1">
      <c r="A28" s="58"/>
      <c r="B28" s="1062" t="s">
        <v>48</v>
      </c>
      <c r="C28" s="1062"/>
      <c r="D28" s="441">
        <v>222.67367610357224849563887951</v>
      </c>
      <c r="E28" s="95">
        <v>285.10377316824147734854378751</v>
      </c>
      <c r="F28" s="442">
        <v>206.9406427169929435090117566</v>
      </c>
      <c r="G28" s="441">
        <v>251.06636657803033441835169305</v>
      </c>
      <c r="H28" s="95">
        <v>257.7899220717272294871100448</v>
      </c>
      <c r="I28" s="442">
        <v>214.84037934016790618122172779</v>
      </c>
      <c r="J28" s="441">
        <v>0</v>
      </c>
      <c r="K28" s="95">
        <v>0</v>
      </c>
      <c r="L28" s="442">
        <v>133.33423716686940804928122138</v>
      </c>
      <c r="M28" s="441">
        <v>223.68770076337432299287862286</v>
      </c>
      <c r="N28" s="95">
        <v>283.20367917891874706253100541</v>
      </c>
      <c r="O28" s="442">
        <v>202.04554343741900617298785181</v>
      </c>
      <c r="P28" s="5"/>
      <c r="Q28" s="422">
        <v>-14.759283741658543466501122670</v>
      </c>
      <c r="R28" s="91">
        <v>2.7054130073178921485726448400</v>
      </c>
      <c r="S28" s="423">
        <v>-1.6076177122564522106644408900</v>
      </c>
      <c r="T28" s="422">
        <v>-13.589182238275528820992905780</v>
      </c>
      <c r="U28" s="91">
        <v>-57.615767734458942361726901330</v>
      </c>
      <c r="V28" s="423">
        <v>-4.0048051524344886060379973800</v>
      </c>
      <c r="W28" s="422">
        <v>0</v>
      </c>
      <c r="X28" s="91">
        <v>0</v>
      </c>
      <c r="Y28" s="423">
        <v>5.7954956095613178326369977300</v>
      </c>
      <c r="Z28" s="422">
        <v>-15.212955907940328291622545790</v>
      </c>
      <c r="AA28" s="91">
        <v>-9.672972901472675063837590220</v>
      </c>
      <c r="AB28" s="423">
        <v>-1.9144970110416295082670425500</v>
      </c>
    </row>
    <row r="29" ht="18" customHeight="1">
      <c r="A29" s="58"/>
      <c r="B29" s="1062" t="s">
        <v>49</v>
      </c>
      <c r="C29" s="1062"/>
      <c r="D29" s="441">
        <v>266.38075959364312030676330891</v>
      </c>
      <c r="E29" s="95">
        <v>323.11658891608651970507446391</v>
      </c>
      <c r="F29" s="442">
        <v>226.5033264891256739776644291</v>
      </c>
      <c r="G29" s="441">
        <v>399.10549906228726467299731259</v>
      </c>
      <c r="H29" s="95">
        <v>298.94040591160802162329052897</v>
      </c>
      <c r="I29" s="442">
        <v>225.28454829980446850272468973</v>
      </c>
      <c r="J29" s="441">
        <v>0</v>
      </c>
      <c r="K29" s="95">
        <v>0</v>
      </c>
      <c r="L29" s="442">
        <v>127.60620011613139101822289272</v>
      </c>
      <c r="M29" s="441">
        <v>267.79573549416171459638200832</v>
      </c>
      <c r="N29" s="95">
        <v>321.84760095535361152653926818</v>
      </c>
      <c r="O29" s="442">
        <v>218.2362187602668483163439345</v>
      </c>
      <c r="P29" s="93"/>
      <c r="Q29" s="422">
        <v>-5.4976457388919997579943512100</v>
      </c>
      <c r="R29" s="91">
        <v>-9.029671089372442047951791890</v>
      </c>
      <c r="S29" s="423">
        <v>-0.605282923522814317927256800</v>
      </c>
      <c r="T29" s="422">
        <v>4.8182950680822507234242626900</v>
      </c>
      <c r="U29" s="91">
        <v>-37.5609240097260195692304400</v>
      </c>
      <c r="V29" s="423">
        <v>-6.2585775476807004126758547100</v>
      </c>
      <c r="W29" s="422">
        <v>0</v>
      </c>
      <c r="X29" s="91">
        <v>0</v>
      </c>
      <c r="Y29" s="423">
        <v>-4.973538189157575825111111300</v>
      </c>
      <c r="Z29" s="422">
        <v>-6.264797325376191435364126600</v>
      </c>
      <c r="AA29" s="91">
        <v>-10.828531714942008298225501930</v>
      </c>
      <c r="AB29" s="423">
        <v>-1.5448669895749582991916169800</v>
      </c>
    </row>
    <row r="30" ht="18" customHeight="1">
      <c r="A30" s="58"/>
      <c r="B30" s="1063" t="s">
        <v>78</v>
      </c>
      <c r="C30" s="1063"/>
      <c r="D30" s="459">
        <v>235.58036513250323532865820062</v>
      </c>
      <c r="E30" s="460">
        <v>298.67153104604144222074286688</v>
      </c>
      <c r="F30" s="461">
        <v>212.53256342761834800770822915</v>
      </c>
      <c r="G30" s="459">
        <v>222.8824458864726755980117678</v>
      </c>
      <c r="H30" s="460">
        <v>239.50814291234823575303055182</v>
      </c>
      <c r="I30" s="461">
        <v>211.05849302351435704164414905</v>
      </c>
      <c r="J30" s="459">
        <v>0</v>
      </c>
      <c r="K30" s="460">
        <v>0</v>
      </c>
      <c r="L30" s="461">
        <v>128.7771202633765523767832222</v>
      </c>
      <c r="M30" s="459">
        <v>235.06924131123444405299682094</v>
      </c>
      <c r="N30" s="460">
        <v>295.43138101503692972917188458</v>
      </c>
      <c r="O30" s="461">
        <v>205.45103673501005771926146642</v>
      </c>
      <c r="P30" s="5"/>
      <c r="Q30" s="432">
        <v>-6.310546164625539920923027900</v>
      </c>
      <c r="R30" s="433">
        <v>-1.9171867856334109262679144400</v>
      </c>
      <c r="S30" s="434">
        <v>-0.7167052263364768565518707600</v>
      </c>
      <c r="T30" s="432">
        <v>-15.318269802611108379981888470</v>
      </c>
      <c r="U30" s="433">
        <v>-40.773961551627789103322129170</v>
      </c>
      <c r="V30" s="434">
        <v>-2.0341596975232560385714982600</v>
      </c>
      <c r="W30" s="432">
        <v>0</v>
      </c>
      <c r="X30" s="433">
        <v>0</v>
      </c>
      <c r="Y30" s="434">
        <v>0.7155042444522819309235729800</v>
      </c>
      <c r="Z30" s="432">
        <v>-6.9873023019353069491936285500</v>
      </c>
      <c r="AA30" s="433">
        <v>-5.014028171821977104471457400</v>
      </c>
      <c r="AB30" s="434">
        <v>-1.0457504597194051438700486700</v>
      </c>
    </row>
    <row r="31" ht="6" customHeight="1">
      <c r="A31" s="58"/>
      <c r="B31" s="633"/>
      <c r="C31" s="633"/>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64" t="s">
        <v>50</v>
      </c>
      <c r="C32" s="1064"/>
      <c r="D32" s="495">
        <v>302.02849856031140996526117453</v>
      </c>
      <c r="E32" s="496">
        <v>360.20740635147428297633646639</v>
      </c>
      <c r="F32" s="497">
        <v>244.22763583326748627371488264</v>
      </c>
      <c r="G32" s="495">
        <v>233.1792853875636782985534943</v>
      </c>
      <c r="H32" s="496">
        <v>334.23311519336716657559327905</v>
      </c>
      <c r="I32" s="497">
        <v>233.90040139456147017548134898</v>
      </c>
      <c r="J32" s="495">
        <v>0</v>
      </c>
      <c r="K32" s="496">
        <v>0</v>
      </c>
      <c r="L32" s="497">
        <v>129.40850356796191096107956433</v>
      </c>
      <c r="M32" s="495">
        <v>299.51143055184536386131702278</v>
      </c>
      <c r="N32" s="496">
        <v>359.28683441838978866551405246</v>
      </c>
      <c r="O32" s="497">
        <v>234.44180707233070012888599544</v>
      </c>
      <c r="P32" s="93"/>
      <c r="Q32" s="481">
        <v>-15.411209890573352760850064550</v>
      </c>
      <c r="R32" s="482">
        <v>-17.501149943073365535763766270</v>
      </c>
      <c r="S32" s="483">
        <v>-5.5513329725278415109926765200</v>
      </c>
      <c r="T32" s="481">
        <v>25.219697086288799174265132360</v>
      </c>
      <c r="U32" s="482">
        <v>-29.567332251978225539020807190</v>
      </c>
      <c r="V32" s="483">
        <v>-3.479694255363116084894718800</v>
      </c>
      <c r="W32" s="481">
        <v>0</v>
      </c>
      <c r="X32" s="482">
        <v>0</v>
      </c>
      <c r="Y32" s="483">
        <v>-3.5727310788017605249814013600</v>
      </c>
      <c r="Z32" s="481">
        <v>-14.651916179199389337099749260</v>
      </c>
      <c r="AA32" s="482">
        <v>-17.975618315971394794624477520</v>
      </c>
      <c r="AB32" s="483">
        <v>-5.2065975109173653983013401300</v>
      </c>
    </row>
    <row r="33" ht="18" customHeight="1">
      <c r="A33" s="58"/>
      <c r="B33" s="1065" t="s">
        <v>51</v>
      </c>
      <c r="C33" s="1065"/>
      <c r="D33" s="278">
        <v>290.97625985554439300051515984</v>
      </c>
      <c r="E33" s="94">
        <v>358.79081716756773351583748339</v>
      </c>
      <c r="F33" s="279">
        <v>239.20110664242744831310501315</v>
      </c>
      <c r="G33" s="278">
        <v>185.71575854443943727891353655</v>
      </c>
      <c r="H33" s="94">
        <v>302.4384057946110582134044343</v>
      </c>
      <c r="I33" s="279">
        <v>224.2626217346584063855248879</v>
      </c>
      <c r="J33" s="278">
        <v>0</v>
      </c>
      <c r="K33" s="94">
        <v>0</v>
      </c>
      <c r="L33" s="279">
        <v>135.43565289312661951273466556</v>
      </c>
      <c r="M33" s="278">
        <v>285.10428974108192646232663954</v>
      </c>
      <c r="N33" s="94">
        <v>356.75748273658476069564660019</v>
      </c>
      <c r="O33" s="279">
        <v>229.835223088660932205954902</v>
      </c>
      <c r="P33" s="5"/>
      <c r="Q33" s="273">
        <v>-7.8096894512118330746425452100</v>
      </c>
      <c r="R33" s="92">
        <v>-1.1538653983971961615786427700</v>
      </c>
      <c r="S33" s="274">
        <v>1.2908800086934285826832924700</v>
      </c>
      <c r="T33" s="273">
        <v>-27.224036922705464283451012580</v>
      </c>
      <c r="U33" s="92">
        <v>-9.625915456644323829580152620</v>
      </c>
      <c r="V33" s="274">
        <v>-3.7634004772396744410480146800</v>
      </c>
      <c r="W33" s="273">
        <v>0</v>
      </c>
      <c r="X33" s="92">
        <v>0</v>
      </c>
      <c r="Y33" s="274">
        <v>1.6230117960378332916148751400</v>
      </c>
      <c r="Z33" s="273">
        <v>-7.3312827780388706807205556700</v>
      </c>
      <c r="AA33" s="92">
        <v>-1.1450978075215111579328332200</v>
      </c>
      <c r="AB33" s="274">
        <v>0.9609859251603152307877824700</v>
      </c>
    </row>
    <row r="34" ht="18" customHeight="1">
      <c r="A34" s="58"/>
      <c r="B34" s="1066" t="s">
        <v>79</v>
      </c>
      <c r="C34" s="1066"/>
      <c r="D34" s="445">
        <v>296.44742332486552405046677815</v>
      </c>
      <c r="E34" s="446">
        <v>359.47945312973610009886103405</v>
      </c>
      <c r="F34" s="447">
        <v>241.67377154172631272158950058</v>
      </c>
      <c r="G34" s="445">
        <v>204.05393937019198494559261113</v>
      </c>
      <c r="H34" s="446">
        <v>317.7469695791973326100138781</v>
      </c>
      <c r="I34" s="447">
        <v>229.64025075508797911624184087</v>
      </c>
      <c r="J34" s="445">
        <v>0</v>
      </c>
      <c r="K34" s="446">
        <v>0</v>
      </c>
      <c r="L34" s="447">
        <v>132.47411416204211277250170057</v>
      </c>
      <c r="M34" s="635">
        <v>292.16363692443808914992466714</v>
      </c>
      <c r="N34" s="636">
        <v>357.9866377404084017387671374</v>
      </c>
      <c r="O34" s="637">
        <v>232.13309655825734256422852648</v>
      </c>
      <c r="P34" s="93"/>
      <c r="Q34" s="275">
        <v>-11.249077655804065552842741990</v>
      </c>
      <c r="R34" s="276">
        <v>-9.200651141738841103232997310</v>
      </c>
      <c r="S34" s="277">
        <v>-1.7819493519910699827971063100</v>
      </c>
      <c r="T34" s="275">
        <v>-16.337722016857245882513794820</v>
      </c>
      <c r="U34" s="276">
        <v>-15.023582637342824741759190760</v>
      </c>
      <c r="V34" s="277">
        <v>-3.2892367549958824538423205500</v>
      </c>
      <c r="W34" s="275">
        <v>0</v>
      </c>
      <c r="X34" s="276">
        <v>0</v>
      </c>
      <c r="Y34" s="277">
        <v>-0.8934438069813783242476336300</v>
      </c>
      <c r="Z34" s="275">
        <v>-10.313448391380833365750621800</v>
      </c>
      <c r="AA34" s="276">
        <v>-9.287242607981700556989125200</v>
      </c>
      <c r="AB34" s="277">
        <v>-1.8018364132183916171211527700</v>
      </c>
    </row>
    <row r="35" ht="6" customHeight="1">
      <c r="A35" s="58"/>
      <c r="B35" s="633"/>
      <c r="C35" s="633"/>
      <c r="D35" s="95"/>
      <c r="E35" s="95"/>
      <c r="F35" s="95"/>
      <c r="G35" s="95"/>
      <c r="H35" s="95"/>
      <c r="I35" s="95"/>
      <c r="J35" s="95"/>
      <c r="K35" s="95"/>
      <c r="L35" s="95"/>
      <c r="M35" s="638"/>
      <c r="N35" s="638"/>
      <c r="O35" s="638"/>
      <c r="P35" s="93"/>
      <c r="Q35" s="91"/>
      <c r="R35" s="91"/>
      <c r="S35" s="91"/>
      <c r="T35" s="91"/>
      <c r="U35" s="91"/>
      <c r="V35" s="91"/>
      <c r="W35" s="91"/>
      <c r="X35" s="91"/>
      <c r="Y35" s="91"/>
      <c r="Z35" s="91"/>
      <c r="AA35" s="91"/>
      <c r="AB35" s="91"/>
    </row>
    <row r="36" ht="18" customHeight="1">
      <c r="A36" s="58"/>
      <c r="B36" s="998" t="s">
        <v>12</v>
      </c>
      <c r="C36" s="998"/>
      <c r="D36" s="484">
        <v>252.73281296907835484839387571</v>
      </c>
      <c r="E36" s="485">
        <v>315.67613844350300354729628683</v>
      </c>
      <c r="F36" s="486">
        <v>220.89005379075052287659707906</v>
      </c>
      <c r="G36" s="484">
        <v>205.04545454545454545454545455</v>
      </c>
      <c r="H36" s="485">
        <v>250.42896866761165443359548142</v>
      </c>
      <c r="I36" s="486">
        <v>216.34968827484508449301762612</v>
      </c>
      <c r="J36" s="484">
        <v>0</v>
      </c>
      <c r="K36" s="485">
        <v>0</v>
      </c>
      <c r="L36" s="486">
        <v>129.03020182669974517132918604</v>
      </c>
      <c r="M36" s="484">
        <v>250.6255380200860832137733142</v>
      </c>
      <c r="N36" s="485">
        <v>312.40603868555403753505428918</v>
      </c>
      <c r="O36" s="486">
        <v>212.97337969501954278611820176</v>
      </c>
      <c r="P36" s="93"/>
      <c r="Q36" s="470">
        <v>-8.388269169150252616772649040</v>
      </c>
      <c r="R36" s="471">
        <v>-5.0543261672980239319113336700</v>
      </c>
      <c r="S36" s="472">
        <v>-1.3893704149694409374510272600</v>
      </c>
      <c r="T36" s="470">
        <v>-20.197000964351892993144215040</v>
      </c>
      <c r="U36" s="471">
        <v>-37.787744715527636297490652460</v>
      </c>
      <c r="V36" s="472">
        <v>-3.215472567245967073136278500</v>
      </c>
      <c r="W36" s="470">
        <v>0</v>
      </c>
      <c r="X36" s="471">
        <v>0</v>
      </c>
      <c r="Y36" s="472">
        <v>0.2829547456241498382659285700</v>
      </c>
      <c r="Z36" s="470">
        <v>-8.499851195866898020326574740</v>
      </c>
      <c r="AA36" s="471">
        <v>-7.2712071823125272574692969300</v>
      </c>
      <c r="AB36" s="472">
        <v>-1.725280293203553960442701600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56" t="s">
        <v>10</v>
      </c>
      <c r="C38" s="1056"/>
      <c r="D38" s="1056"/>
      <c r="E38" s="1056"/>
      <c r="F38" s="1056"/>
      <c r="G38" s="1056"/>
      <c r="H38" s="1056"/>
      <c r="I38" s="1056"/>
      <c r="J38" s="1056"/>
      <c r="K38" s="1056"/>
      <c r="L38" s="1056"/>
      <c r="M38" s="1056"/>
      <c r="N38" s="1056"/>
      <c r="O38" s="1056"/>
      <c r="P38" s="413"/>
      <c r="Q38" s="1057"/>
      <c r="R38" s="1057"/>
      <c r="S38" s="1057"/>
      <c r="T38" s="1057"/>
      <c r="U38" s="1057"/>
      <c r="V38" s="1057"/>
      <c r="W38" s="1057"/>
      <c r="X38" s="1057"/>
      <c r="Y38" s="1057"/>
      <c r="Z38" s="1057"/>
      <c r="AA38" s="1057"/>
      <c r="AB38" s="1057"/>
      <c r="AC38" s="9"/>
    </row>
    <row r="39" ht="18" customHeight="1">
      <c r="A39" s="58"/>
      <c r="B39" s="1061" t="s">
        <v>43</v>
      </c>
      <c r="C39" s="1061"/>
      <c r="D39" s="456">
        <v>167.93771412610575757506310817</v>
      </c>
      <c r="E39" s="457">
        <v>214.0135384256960665695146698</v>
      </c>
      <c r="F39" s="458">
        <v>130.92444740543890342469423993</v>
      </c>
      <c r="G39" s="456">
        <v>4.6584495854965135288912815689</v>
      </c>
      <c r="H39" s="457">
        <v>6.254855836598115936221914078</v>
      </c>
      <c r="I39" s="458">
        <v>13.382628417934699870075680654</v>
      </c>
      <c r="J39" s="456">
        <v>0</v>
      </c>
      <c r="K39" s="457">
        <v>0</v>
      </c>
      <c r="L39" s="458">
        <v>8.311233773830262802897703231</v>
      </c>
      <c r="M39" s="456">
        <v>172.59616371160227110395438973</v>
      </c>
      <c r="N39" s="457">
        <v>220.26839426229418250573658388</v>
      </c>
      <c r="O39" s="458">
        <v>152.61830959720386609766762382</v>
      </c>
      <c r="P39" s="5"/>
      <c r="Q39" s="429">
        <v>55.476521740215447506449439440</v>
      </c>
      <c r="R39" s="430">
        <v>3.801305723532850224701479200</v>
      </c>
      <c r="S39" s="431">
        <v>1.3568816912141475783152913100</v>
      </c>
      <c r="T39" s="429">
        <v>-72.791892897708120101503727920</v>
      </c>
      <c r="U39" s="430">
        <v>-53.907667382644808121891729970</v>
      </c>
      <c r="V39" s="431">
        <v>-18.843082540312688229749968120</v>
      </c>
      <c r="W39" s="429">
        <v>0</v>
      </c>
      <c r="X39" s="430">
        <v>0</v>
      </c>
      <c r="Y39" s="431">
        <v>1.6643591867475963423781650100</v>
      </c>
      <c r="Z39" s="429">
        <v>37.926438450752566281627860720</v>
      </c>
      <c r="AA39" s="430">
        <v>0.2375318296051261285831379900</v>
      </c>
      <c r="AB39" s="431">
        <v>-0.7920203854487963287662902200</v>
      </c>
    </row>
    <row r="40" ht="18" customHeight="1">
      <c r="A40" s="58"/>
      <c r="B40" s="1062" t="s">
        <v>46</v>
      </c>
      <c r="C40" s="1062"/>
      <c r="D40" s="441">
        <v>177.01805140408528980520666093</v>
      </c>
      <c r="E40" s="95">
        <v>204.17848575083666641044490429</v>
      </c>
      <c r="F40" s="442">
        <v>129.54971711951878592804463471</v>
      </c>
      <c r="G40" s="441">
        <v>8.326675349596795503626961947</v>
      </c>
      <c r="H40" s="95">
        <v>11.576186366267165835563284189</v>
      </c>
      <c r="I40" s="442">
        <v>14.895711614450407693450808328</v>
      </c>
      <c r="J40" s="441">
        <v>0</v>
      </c>
      <c r="K40" s="95">
        <v>0</v>
      </c>
      <c r="L40" s="442">
        <v>8.087125901130732552039014302</v>
      </c>
      <c r="M40" s="441">
        <v>185.34472675368208530883362288</v>
      </c>
      <c r="N40" s="95">
        <v>215.75467211710383224600818848</v>
      </c>
      <c r="O40" s="442">
        <v>152.53255463509992617353445734</v>
      </c>
      <c r="P40" s="5"/>
      <c r="Q40" s="422">
        <v>60.635877207039404570987543850</v>
      </c>
      <c r="R40" s="91">
        <v>-1.6619168616562168683060531200</v>
      </c>
      <c r="S40" s="423">
        <v>-2.6989119130060312796462889900</v>
      </c>
      <c r="T40" s="422">
        <v>-54.985750056513264021627239970</v>
      </c>
      <c r="U40" s="91">
        <v>55.816220991246551068438873990</v>
      </c>
      <c r="V40" s="423">
        <v>-15.715927525727004016952964890</v>
      </c>
      <c r="W40" s="422">
        <v>0</v>
      </c>
      <c r="X40" s="91">
        <v>0</v>
      </c>
      <c r="Y40" s="423">
        <v>25.388455639778715075102246650</v>
      </c>
      <c r="Z40" s="422">
        <v>44.017255997278793248922322590</v>
      </c>
      <c r="AA40" s="91">
        <v>0.323715914896804099469878400</v>
      </c>
      <c r="AB40" s="423">
        <v>-3.0098418559794088013973552800</v>
      </c>
    </row>
    <row r="41" ht="18" customHeight="1">
      <c r="A41" s="58"/>
      <c r="B41" s="1062" t="s">
        <v>47</v>
      </c>
      <c r="C41" s="1062"/>
      <c r="D41" s="441">
        <v>199.52024326579842921120201467</v>
      </c>
      <c r="E41" s="95">
        <v>234.55176514630354742728678424</v>
      </c>
      <c r="F41" s="442">
        <v>147.36666413832687928002428836</v>
      </c>
      <c r="G41" s="441">
        <v>12.745530197297589912217194507</v>
      </c>
      <c r="H41" s="95">
        <v>8.097824893218258083728685014</v>
      </c>
      <c r="I41" s="442">
        <v>19.062033026744775637006851004</v>
      </c>
      <c r="J41" s="441">
        <v>0</v>
      </c>
      <c r="K41" s="95">
        <v>0</v>
      </c>
      <c r="L41" s="442">
        <v>8.654546862844445828234970243</v>
      </c>
      <c r="M41" s="441">
        <v>212.26577346309601912341920916</v>
      </c>
      <c r="N41" s="95">
        <v>242.64959003952180551101546926</v>
      </c>
      <c r="O41" s="442">
        <v>175.0832440279161007452661096</v>
      </c>
      <c r="P41" s="93"/>
      <c r="Q41" s="422">
        <v>128.66164906579181851359338727</v>
      </c>
      <c r="R41" s="91">
        <v>64.012159230588137677215506690</v>
      </c>
      <c r="S41" s="423">
        <v>34.927615258210257718090540900</v>
      </c>
      <c r="T41" s="422">
        <v>-13.135834486795408082485391500</v>
      </c>
      <c r="U41" s="91">
        <v>-30.681520542810568816498537100</v>
      </c>
      <c r="V41" s="423">
        <v>-22.151057098616100364791109840</v>
      </c>
      <c r="W41" s="422">
        <v>0</v>
      </c>
      <c r="X41" s="91">
        <v>0</v>
      </c>
      <c r="Y41" s="423">
        <v>38.444989275919767189189856580</v>
      </c>
      <c r="Z41" s="422">
        <v>108.24945541353880052733500802</v>
      </c>
      <c r="AA41" s="91">
        <v>56.861010766756978574483062300</v>
      </c>
      <c r="AB41" s="423">
        <v>25.098570608697627399006903400</v>
      </c>
    </row>
    <row r="42" ht="18" customHeight="1">
      <c r="A42" s="58"/>
      <c r="B42" s="1062" t="s">
        <v>48</v>
      </c>
      <c r="C42" s="1062"/>
      <c r="D42" s="441">
        <v>170.89890795035000132296104118</v>
      </c>
      <c r="E42" s="95">
        <v>203.17879867460759744910057659</v>
      </c>
      <c r="F42" s="442">
        <v>129.30949991771186827917070442</v>
      </c>
      <c r="G42" s="441">
        <v>7.1366628781715386703595683154</v>
      </c>
      <c r="H42" s="95">
        <v>13.735597870444412101436588624</v>
      </c>
      <c r="I42" s="442">
        <v>26.193571332589108802314265282</v>
      </c>
      <c r="J42" s="441">
        <v>0</v>
      </c>
      <c r="K42" s="95">
        <v>0</v>
      </c>
      <c r="L42" s="442">
        <v>8.962633184410173926815314719</v>
      </c>
      <c r="M42" s="441">
        <v>178.0355708285215399933206095</v>
      </c>
      <c r="N42" s="95">
        <v>216.91439654505200955053716522</v>
      </c>
      <c r="O42" s="442">
        <v>164.46570443471115100830028443</v>
      </c>
      <c r="P42" s="5"/>
      <c r="Q42" s="422">
        <v>45.677748519154210232817671010</v>
      </c>
      <c r="R42" s="91">
        <v>18.204531751986772824413684780</v>
      </c>
      <c r="S42" s="423">
        <v>2.1944621789353074790165829400</v>
      </c>
      <c r="T42" s="422">
        <v>-43.639999097941677735847644210</v>
      </c>
      <c r="U42" s="91">
        <v>-70.093528490146016533400890880</v>
      </c>
      <c r="V42" s="423">
        <v>0.8999327662354829014170876200</v>
      </c>
      <c r="W42" s="422">
        <v>0</v>
      </c>
      <c r="X42" s="91">
        <v>0</v>
      </c>
      <c r="Y42" s="423">
        <v>21.686464736667472783114439450</v>
      </c>
      <c r="Z42" s="422">
        <v>36.976129547682669713580019100</v>
      </c>
      <c r="AA42" s="91">
        <v>-0.4139290833574992378093257200</v>
      </c>
      <c r="AB42" s="423">
        <v>2.8823190996165678801787813300</v>
      </c>
    </row>
    <row r="43" ht="18" customHeight="1">
      <c r="A43" s="58"/>
      <c r="B43" s="1062" t="s">
        <v>49</v>
      </c>
      <c r="C43" s="1062"/>
      <c r="D43" s="441">
        <v>234.22660253118212228924067396</v>
      </c>
      <c r="E43" s="95">
        <v>251.21512753690972377353967947</v>
      </c>
      <c r="F43" s="442">
        <v>150.39588973433792506369988049</v>
      </c>
      <c r="G43" s="441">
        <v>3.7815783378359149129793728557</v>
      </c>
      <c r="H43" s="95">
        <v>12.875281724021337036728699361</v>
      </c>
      <c r="I43" s="442">
        <v>27.899343581494111497173591299</v>
      </c>
      <c r="J43" s="441">
        <v>0</v>
      </c>
      <c r="K43" s="95">
        <v>0</v>
      </c>
      <c r="L43" s="442">
        <v>8.957836976046645388473213659</v>
      </c>
      <c r="M43" s="441">
        <v>238.00818086901803720222004683</v>
      </c>
      <c r="N43" s="95">
        <v>264.09040926093106081026837882</v>
      </c>
      <c r="O43" s="442">
        <v>187.25307029187868194934668544</v>
      </c>
      <c r="P43" s="93"/>
      <c r="Q43" s="422">
        <v>60.047722623523849501074449750</v>
      </c>
      <c r="R43" s="91">
        <v>0.8363497868906644053895820400</v>
      </c>
      <c r="S43" s="423">
        <v>4.2934521316527431949365838300</v>
      </c>
      <c r="T43" s="422">
        <v>-52.350991978726984107734315120</v>
      </c>
      <c r="U43" s="91">
        <v>-21.317575868873695436417828240</v>
      </c>
      <c r="V43" s="423">
        <v>4.5720611974393857781591204500</v>
      </c>
      <c r="W43" s="422">
        <v>0</v>
      </c>
      <c r="X43" s="91">
        <v>0</v>
      </c>
      <c r="Y43" s="423">
        <v>-3.0083754340820467918291561700</v>
      </c>
      <c r="Z43" s="422">
        <v>54.265978653737770473169574440</v>
      </c>
      <c r="AA43" s="91">
        <v>-0.5290918949677364866698308600</v>
      </c>
      <c r="AB43" s="423">
        <v>3.9603171698147550420000006700</v>
      </c>
    </row>
    <row r="44" ht="18" customHeight="1">
      <c r="A44" s="58"/>
      <c r="B44" s="1063" t="s">
        <v>78</v>
      </c>
      <c r="C44" s="1063"/>
      <c r="D44" s="459">
        <v>188.8209602567859077133115556</v>
      </c>
      <c r="E44" s="460">
        <v>220.92585441131524725768664424</v>
      </c>
      <c r="F44" s="461">
        <v>137.30546530107052245805644154</v>
      </c>
      <c r="G44" s="459">
        <v>7.4924452402601873503057806423</v>
      </c>
      <c r="H44" s="460">
        <v>10.264689298186117210010024713</v>
      </c>
      <c r="I44" s="461">
        <v>19.698848910955752052200788102</v>
      </c>
      <c r="J44" s="459">
        <v>0</v>
      </c>
      <c r="K44" s="460">
        <v>0</v>
      </c>
      <c r="L44" s="461">
        <v>8.562887536124107964217937062</v>
      </c>
      <c r="M44" s="459">
        <v>196.31340549704609506361733625</v>
      </c>
      <c r="N44" s="460">
        <v>231.19054370950136446769666896</v>
      </c>
      <c r="O44" s="461">
        <v>165.56720174815038247447516671</v>
      </c>
      <c r="P44" s="5"/>
      <c r="Q44" s="432">
        <v>66.513300544357377428712194070</v>
      </c>
      <c r="R44" s="433">
        <v>12.374899683073472426420268040</v>
      </c>
      <c r="S44" s="434">
        <v>6.6864581935794182721832124300</v>
      </c>
      <c r="T44" s="432">
        <v>-48.357862469865408536850136880</v>
      </c>
      <c r="U44" s="433">
        <v>-43.670247082322939210381389600</v>
      </c>
      <c r="V44" s="434">
        <v>-9.584928359655268176487113520</v>
      </c>
      <c r="W44" s="432">
        <v>0</v>
      </c>
      <c r="X44" s="433">
        <v>0</v>
      </c>
      <c r="Y44" s="434">
        <v>14.495704569827674539317739340</v>
      </c>
      <c r="Z44" s="432">
        <v>53.483379558366322679160957510</v>
      </c>
      <c r="AA44" s="433">
        <v>7.6207597555310963418714207400</v>
      </c>
      <c r="AB44" s="434">
        <v>4.8119832697706433154119941900</v>
      </c>
    </row>
    <row r="45" ht="6" customHeight="1">
      <c r="A45" s="58"/>
      <c r="B45" s="633"/>
      <c r="C45" s="633"/>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64" t="s">
        <v>50</v>
      </c>
      <c r="C46" s="1064"/>
      <c r="D46" s="495">
        <v>256.41375764114171329496676879</v>
      </c>
      <c r="E46" s="496">
        <v>282.93121047133275830296155084</v>
      </c>
      <c r="F46" s="497">
        <v>179.03001990690134487195235918</v>
      </c>
      <c r="G46" s="495">
        <v>7.5119774199717948872868444203</v>
      </c>
      <c r="H46" s="496">
        <v>9.646354540846580020834719726</v>
      </c>
      <c r="I46" s="497">
        <v>24.958072460890781877881920846</v>
      </c>
      <c r="J46" s="495">
        <v>0</v>
      </c>
      <c r="K46" s="496">
        <v>0</v>
      </c>
      <c r="L46" s="497">
        <v>8.767036017345041944697862832</v>
      </c>
      <c r="M46" s="495">
        <v>263.92573506111350818225361321</v>
      </c>
      <c r="N46" s="496">
        <v>292.57756501217933832379627057</v>
      </c>
      <c r="O46" s="497">
        <v>212.75512838513716869453214285</v>
      </c>
      <c r="P46" s="93"/>
      <c r="Q46" s="481">
        <v>56.608350170993731597050191770</v>
      </c>
      <c r="R46" s="482">
        <v>-9.666795088691063295884369060</v>
      </c>
      <c r="S46" s="483">
        <v>1.5656938066482535915726762200</v>
      </c>
      <c r="T46" s="481">
        <v>136.54758252331638309080343800</v>
      </c>
      <c r="U46" s="482">
        <v>-26.257829256649501602305864200</v>
      </c>
      <c r="V46" s="483">
        <v>-10.239184809747626392978880480</v>
      </c>
      <c r="W46" s="481">
        <v>0</v>
      </c>
      <c r="X46" s="482">
        <v>0</v>
      </c>
      <c r="Y46" s="483">
        <v>3.9864723490666843871531258800</v>
      </c>
      <c r="Z46" s="481">
        <v>58.129340501781970555055164520</v>
      </c>
      <c r="AA46" s="482">
        <v>-10.331941884498406471994126470</v>
      </c>
      <c r="AB46" s="483">
        <v>0.1171419761411137261172957700</v>
      </c>
    </row>
    <row r="47" ht="18" customHeight="1">
      <c r="A47" s="58"/>
      <c r="B47" s="1065" t="s">
        <v>51</v>
      </c>
      <c r="C47" s="1065"/>
      <c r="D47" s="278">
        <v>251.99338637104980674004551716</v>
      </c>
      <c r="E47" s="94">
        <v>297.90878636218518568957098799</v>
      </c>
      <c r="F47" s="279">
        <v>181.10347808576380403226722188</v>
      </c>
      <c r="G47" s="278">
        <v>9.502281808306486946749672239</v>
      </c>
      <c r="H47" s="94">
        <v>9.400162615718438467891994997</v>
      </c>
      <c r="I47" s="279">
        <v>18.957064441412380753104567319</v>
      </c>
      <c r="J47" s="278">
        <v>0</v>
      </c>
      <c r="K47" s="94">
        <v>0</v>
      </c>
      <c r="L47" s="279">
        <v>9.497789776906396450023744374</v>
      </c>
      <c r="M47" s="278">
        <v>261.4956681793562936867951894</v>
      </c>
      <c r="N47" s="94">
        <v>307.30894897790362415746298298</v>
      </c>
      <c r="O47" s="279">
        <v>209.55833230408258123539553358</v>
      </c>
      <c r="P47" s="5"/>
      <c r="Q47" s="273">
        <v>73.823430090438633684634529310</v>
      </c>
      <c r="R47" s="92">
        <v>15.654297796224358287781395590</v>
      </c>
      <c r="S47" s="274">
        <v>11.226535608799333855430847180</v>
      </c>
      <c r="T47" s="273">
        <v>-46.599741417862536159079748940</v>
      </c>
      <c r="U47" s="92">
        <v>-50.285466286560635590273292810</v>
      </c>
      <c r="V47" s="274">
        <v>-19.803661966349193592814660630</v>
      </c>
      <c r="W47" s="273">
        <v>0</v>
      </c>
      <c r="X47" s="92">
        <v>0</v>
      </c>
      <c r="Y47" s="274">
        <v>4.9189255747186788747877182700</v>
      </c>
      <c r="Z47" s="273">
        <v>60.658072488351785751555596570</v>
      </c>
      <c r="AA47" s="92">
        <v>11.144948204315574011042822140</v>
      </c>
      <c r="AB47" s="274">
        <v>7.1828454114971759409657790900</v>
      </c>
    </row>
    <row r="48" ht="18" customHeight="1">
      <c r="A48" s="58"/>
      <c r="B48" s="1066" t="s">
        <v>79</v>
      </c>
      <c r="C48" s="1066"/>
      <c r="D48" s="445">
        <v>254.20357200609576001750614295</v>
      </c>
      <c r="E48" s="446">
        <v>290.4199984167589719962662694</v>
      </c>
      <c r="F48" s="447">
        <v>180.06674899633257445210979054</v>
      </c>
      <c r="G48" s="445">
        <v>8.507129614139140917018258329</v>
      </c>
      <c r="H48" s="446">
        <v>9.523258578282509244363357362</v>
      </c>
      <c r="I48" s="447">
        <v>21.957568451151581315493244084</v>
      </c>
      <c r="J48" s="445">
        <v>0</v>
      </c>
      <c r="K48" s="446">
        <v>0</v>
      </c>
      <c r="L48" s="447">
        <v>9.132412897125719197360803603</v>
      </c>
      <c r="M48" s="445">
        <v>262.71070162023490093452440128</v>
      </c>
      <c r="N48" s="446">
        <v>299.94325699504148124062962678</v>
      </c>
      <c r="O48" s="447">
        <v>211.15673034460987496496383821</v>
      </c>
      <c r="P48" s="93"/>
      <c r="Q48" s="275">
        <v>65.812370338330074103889296980</v>
      </c>
      <c r="R48" s="276">
        <v>2.8738788035030844206612519500</v>
      </c>
      <c r="S48" s="277">
        <v>6.6745720564462426410966240900</v>
      </c>
      <c r="T48" s="275">
        <v>-24.697109286382127030952805510</v>
      </c>
      <c r="U48" s="276">
        <v>-41.641200780869329985275115830</v>
      </c>
      <c r="V48" s="277">
        <v>-13.858832234473010501537468770</v>
      </c>
      <c r="W48" s="275">
        <v>0</v>
      </c>
      <c r="X48" s="276">
        <v>0</v>
      </c>
      <c r="Y48" s="277">
        <v>4.0582252465017186118769614200</v>
      </c>
      <c r="Z48" s="275">
        <v>59.600505908633197471259568400</v>
      </c>
      <c r="AA48" s="276">
        <v>0.441339991225355085832369500</v>
      </c>
      <c r="AB48" s="277">
        <v>3.9840125151118916574827623800</v>
      </c>
    </row>
    <row r="49" ht="6" customHeight="1">
      <c r="A49" s="58"/>
      <c r="B49" s="633"/>
      <c r="C49" s="633"/>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98" t="s">
        <v>12</v>
      </c>
      <c r="C50" s="998"/>
      <c r="D50" s="484">
        <v>205.73142717497556207233626588</v>
      </c>
      <c r="E50" s="485">
        <v>238.93209126446311103304783988</v>
      </c>
      <c r="F50" s="486">
        <v>148.40951781422671194806965981</v>
      </c>
      <c r="G50" s="484">
        <v>7.716764418377321603128054741</v>
      </c>
      <c r="H50" s="485">
        <v>10.00108813162925131153475337</v>
      </c>
      <c r="I50" s="486">
        <v>20.260832555885360985663695102</v>
      </c>
      <c r="J50" s="484">
        <v>0</v>
      </c>
      <c r="K50" s="485">
        <v>0</v>
      </c>
      <c r="L50" s="486">
        <v>8.661891015834307602803404221</v>
      </c>
      <c r="M50" s="484">
        <v>213.44819159335288367546432063</v>
      </c>
      <c r="N50" s="485">
        <v>248.93317939609236234458259325</v>
      </c>
      <c r="O50" s="486">
        <v>177.33224138594638053653675914</v>
      </c>
      <c r="P50" s="93"/>
      <c r="Q50" s="470">
        <v>64.506024473078441257967819970</v>
      </c>
      <c r="R50" s="471">
        <v>8.058270985611536474493950410</v>
      </c>
      <c r="S50" s="472">
        <v>5.5493566520248952302440395600</v>
      </c>
      <c r="T50" s="470">
        <v>-42.838782086093914050903298210</v>
      </c>
      <c r="U50" s="471">
        <v>-44.549946376883328004285146750</v>
      </c>
      <c r="V50" s="472">
        <v>-10.944204034740177255479203310</v>
      </c>
      <c r="W50" s="470">
        <v>0</v>
      </c>
      <c r="X50" s="471">
        <v>0</v>
      </c>
      <c r="Y50" s="472">
        <v>12.460350172804876290901998250</v>
      </c>
      <c r="Z50" s="470">
        <v>54.047351972175777970609607260</v>
      </c>
      <c r="AA50" s="471">
        <v>4.0906708947921287779784072700</v>
      </c>
      <c r="AB50" s="472">
        <v>3.6669098469984079259610146100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24" customHeight="1">
      <c r="B52" s="1067" t="s">
        <v>138</v>
      </c>
      <c r="C52" s="1067"/>
      <c r="D52" s="1067"/>
      <c r="E52" s="1067"/>
      <c r="F52" s="1067"/>
      <c r="G52" s="1067"/>
      <c r="H52" s="1067"/>
      <c r="I52" s="1067"/>
      <c r="J52" s="1067"/>
      <c r="K52" s="1067"/>
      <c r="L52" s="1067"/>
      <c r="M52" s="1067"/>
      <c r="N52" s="1067"/>
      <c r="O52" s="1067"/>
      <c r="P52" s="1067"/>
      <c r="Q52" s="1067"/>
      <c r="R52" s="1067"/>
      <c r="S52" s="1067"/>
      <c r="T52" s="1067"/>
      <c r="U52" s="1067"/>
      <c r="V52" s="1067"/>
      <c r="W52" s="1067"/>
      <c r="X52" s="1067"/>
      <c r="Y52" s="1067"/>
      <c r="Z52" s="1067"/>
      <c r="AA52" s="1067"/>
      <c r="AB52" s="1067"/>
    </row>
    <row r="54">
      <c r="A54" s="237"/>
      <c r="B54" s="237"/>
      <c r="C54" s="237"/>
      <c r="D54" s="237"/>
      <c r="E54" s="237"/>
      <c r="F54" s="237"/>
      <c r="G54" s="237"/>
      <c r="H54" s="237"/>
      <c r="I54" s="237"/>
      <c r="J54" s="237"/>
      <c r="K54" s="237"/>
      <c r="L54" s="237"/>
      <c r="M54" s="237"/>
      <c r="N54" s="237"/>
      <c r="O54" s="237"/>
      <c r="P54" s="237"/>
      <c r="Q54" s="237"/>
      <c r="R54" s="237"/>
      <c r="S54" s="237"/>
      <c r="T54" s="237"/>
      <c r="U54" s="237"/>
      <c r="V54" s="237"/>
      <c r="W54" s="237"/>
      <c r="X54" s="237"/>
      <c r="Y54" s="237"/>
      <c r="Z54" s="237"/>
      <c r="AA54" s="237"/>
      <c r="AB54" s="237"/>
      <c r="AC54" s="237"/>
    </row>
    <row r="55">
      <c r="A55" s="237"/>
      <c r="B55" s="237"/>
      <c r="C55" s="237"/>
      <c r="D55" s="237"/>
      <c r="E55" s="237"/>
      <c r="F55" s="237"/>
      <c r="G55" s="237"/>
      <c r="H55" s="237"/>
      <c r="I55" s="237"/>
      <c r="J55" s="237"/>
      <c r="K55" s="237"/>
      <c r="L55" s="237"/>
      <c r="M55" s="237"/>
      <c r="N55" s="237"/>
      <c r="O55" s="237"/>
      <c r="P55" s="237"/>
      <c r="Q55" s="237"/>
      <c r="R55" s="237"/>
      <c r="S55" s="237"/>
      <c r="T55" s="237"/>
      <c r="U55" s="237"/>
      <c r="V55" s="237"/>
      <c r="W55" s="237"/>
      <c r="X55" s="237"/>
      <c r="Y55" s="237"/>
      <c r="Z55" s="237"/>
      <c r="AA55" s="237"/>
      <c r="AB55" s="237"/>
      <c r="AC55" s="237"/>
    </row>
    <row r="56">
      <c r="A56" s="237"/>
      <c r="B56" s="237"/>
      <c r="C56" s="237"/>
      <c r="D56" s="237"/>
      <c r="E56" s="237"/>
      <c r="F56" s="237"/>
      <c r="G56" s="237"/>
      <c r="H56" s="237"/>
      <c r="I56" s="237"/>
      <c r="J56" s="237"/>
      <c r="K56" s="237"/>
      <c r="L56" s="237"/>
      <c r="M56" s="237"/>
      <c r="N56" s="237"/>
      <c r="O56" s="237"/>
      <c r="P56" s="237"/>
      <c r="Q56" s="237"/>
      <c r="R56" s="237"/>
      <c r="S56" s="237"/>
      <c r="T56" s="237"/>
      <c r="U56" s="237"/>
      <c r="V56" s="237"/>
      <c r="W56" s="237"/>
      <c r="X56" s="237"/>
      <c r="Y56" s="237"/>
      <c r="Z56" s="237"/>
      <c r="AA56" s="237"/>
      <c r="AB56" s="237"/>
      <c r="AC56" s="237"/>
    </row>
    <row r="57">
      <c r="A57" s="237"/>
      <c r="B57" s="237"/>
      <c r="C57" s="237"/>
      <c r="D57" s="237"/>
      <c r="E57" s="237"/>
      <c r="F57" s="237"/>
      <c r="G57" s="237"/>
      <c r="H57" s="237"/>
      <c r="I57" s="237"/>
      <c r="J57" s="237"/>
      <c r="K57" s="237"/>
      <c r="L57" s="237"/>
      <c r="M57" s="237"/>
      <c r="N57" s="237"/>
      <c r="O57" s="237"/>
      <c r="P57" s="237"/>
      <c r="Q57" s="237"/>
      <c r="R57" s="237"/>
      <c r="S57" s="237"/>
      <c r="T57" s="237"/>
      <c r="U57" s="237"/>
      <c r="V57" s="237"/>
      <c r="W57" s="237"/>
      <c r="X57" s="237"/>
      <c r="Y57" s="237"/>
      <c r="Z57" s="237"/>
      <c r="AA57" s="237"/>
      <c r="AB57" s="237"/>
      <c r="AC57" s="237"/>
    </row>
    <row r="58">
      <c r="A58" s="237"/>
      <c r="B58" s="237"/>
      <c r="C58" s="237"/>
      <c r="D58" s="237"/>
      <c r="E58" s="237"/>
      <c r="F58" s="237"/>
      <c r="G58" s="237"/>
      <c r="H58" s="237"/>
      <c r="I58" s="237"/>
      <c r="J58" s="237"/>
      <c r="K58" s="237"/>
      <c r="L58" s="237"/>
      <c r="M58" s="237"/>
      <c r="N58" s="237"/>
      <c r="O58" s="237"/>
      <c r="P58" s="237"/>
      <c r="Q58" s="237"/>
      <c r="R58" s="237"/>
      <c r="S58" s="237"/>
      <c r="T58" s="237"/>
      <c r="U58" s="237"/>
      <c r="V58" s="237"/>
      <c r="W58" s="237"/>
      <c r="X58" s="237"/>
      <c r="Y58" s="237"/>
      <c r="Z58" s="237"/>
      <c r="AA58" s="237"/>
      <c r="AB58" s="237"/>
      <c r="AC58" s="237"/>
    </row>
    <row r="59">
      <c r="A59" s="237"/>
      <c r="B59" s="237"/>
      <c r="C59" s="237"/>
      <c r="D59" s="237"/>
      <c r="E59" s="237"/>
      <c r="F59" s="237"/>
      <c r="G59" s="237"/>
      <c r="H59" s="237"/>
      <c r="I59" s="237"/>
      <c r="J59" s="237"/>
      <c r="K59" s="237"/>
      <c r="L59" s="237"/>
      <c r="M59" s="237"/>
      <c r="N59" s="237"/>
      <c r="O59" s="237"/>
      <c r="P59" s="237"/>
      <c r="Q59" s="237"/>
      <c r="R59" s="237"/>
      <c r="S59" s="237"/>
      <c r="T59" s="237"/>
      <c r="U59" s="237"/>
      <c r="V59" s="237"/>
      <c r="W59" s="237"/>
      <c r="X59" s="237"/>
      <c r="Y59" s="237"/>
      <c r="Z59" s="237"/>
      <c r="AA59" s="237"/>
      <c r="AB59" s="237"/>
      <c r="AC59" s="237"/>
    </row>
    <row r="60">
      <c r="A60" s="237"/>
      <c r="B60" s="237"/>
      <c r="C60" s="237"/>
      <c r="D60" s="237"/>
      <c r="E60" s="237"/>
      <c r="F60" s="237"/>
      <c r="G60" s="237"/>
      <c r="H60" s="237"/>
      <c r="I60" s="237"/>
      <c r="J60" s="237"/>
      <c r="K60" s="237"/>
      <c r="L60" s="237"/>
      <c r="M60" s="237"/>
      <c r="N60" s="237"/>
      <c r="O60" s="237"/>
      <c r="P60" s="237"/>
      <c r="Q60" s="237"/>
      <c r="R60" s="237"/>
      <c r="S60" s="237"/>
      <c r="T60" s="237"/>
      <c r="U60" s="237"/>
      <c r="V60" s="237"/>
      <c r="W60" s="237"/>
      <c r="X60" s="237"/>
      <c r="Y60" s="237"/>
      <c r="Z60" s="237"/>
      <c r="AA60" s="237"/>
      <c r="AB60" s="237"/>
      <c r="AC60" s="237"/>
    </row>
    <row r="61">
      <c r="A61" s="237"/>
      <c r="B61" s="237"/>
      <c r="C61" s="237"/>
      <c r="D61" s="237"/>
      <c r="E61" s="237"/>
      <c r="F61" s="237"/>
      <c r="G61" s="237"/>
      <c r="H61" s="237"/>
      <c r="I61" s="237"/>
      <c r="J61" s="237"/>
      <c r="K61" s="237"/>
      <c r="L61" s="237"/>
      <c r="M61" s="237"/>
      <c r="N61" s="237"/>
      <c r="O61" s="237"/>
      <c r="P61" s="237"/>
      <c r="Q61" s="237"/>
      <c r="R61" s="237"/>
      <c r="S61" s="237"/>
      <c r="T61" s="237"/>
      <c r="U61" s="237"/>
      <c r="V61" s="237"/>
      <c r="W61" s="237"/>
      <c r="X61" s="237"/>
      <c r="Y61" s="237"/>
      <c r="Z61" s="237"/>
      <c r="AA61" s="237"/>
      <c r="AB61" s="237"/>
      <c r="AC61" s="237"/>
    </row>
    <row r="62">
      <c r="A62" s="237"/>
      <c r="B62" s="237"/>
      <c r="C62" s="237"/>
      <c r="D62" s="237"/>
      <c r="E62" s="237"/>
      <c r="F62" s="237"/>
      <c r="G62" s="237"/>
      <c r="H62" s="237"/>
      <c r="I62" s="237"/>
      <c r="J62" s="237"/>
      <c r="K62" s="237"/>
      <c r="L62" s="237"/>
      <c r="M62" s="237"/>
      <c r="N62" s="237"/>
      <c r="O62" s="237"/>
      <c r="P62" s="237"/>
      <c r="Q62" s="237"/>
      <c r="R62" s="237"/>
      <c r="S62" s="237"/>
      <c r="T62" s="237"/>
      <c r="U62" s="237"/>
      <c r="V62" s="237"/>
      <c r="W62" s="237"/>
      <c r="X62" s="237"/>
      <c r="Y62" s="237"/>
      <c r="Z62" s="237"/>
      <c r="AA62" s="237"/>
      <c r="AB62" s="237"/>
      <c r="AC62" s="237"/>
    </row>
    <row r="63">
      <c r="A63" s="237"/>
      <c r="B63" s="237"/>
      <c r="C63" s="237"/>
      <c r="D63" s="237"/>
      <c r="E63" s="237"/>
      <c r="F63" s="237"/>
      <c r="G63" s="237"/>
      <c r="H63" s="237"/>
      <c r="I63" s="237"/>
      <c r="J63" s="237"/>
      <c r="K63" s="237"/>
      <c r="L63" s="237"/>
      <c r="M63" s="237"/>
      <c r="N63" s="237"/>
      <c r="O63" s="237"/>
      <c r="P63" s="237"/>
      <c r="Q63" s="237"/>
      <c r="R63" s="237"/>
      <c r="S63" s="237"/>
      <c r="T63" s="237"/>
      <c r="U63" s="237"/>
      <c r="V63" s="237"/>
      <c r="W63" s="237"/>
      <c r="X63" s="237"/>
      <c r="Y63" s="237"/>
      <c r="Z63" s="237"/>
      <c r="AA63" s="237"/>
      <c r="AB63" s="237"/>
      <c r="AC63" s="237"/>
    </row>
    <row r="64">
      <c r="A64" s="237"/>
      <c r="B64" s="237"/>
      <c r="C64" s="237"/>
      <c r="D64" s="237"/>
      <c r="E64" s="237"/>
      <c r="F64" s="237"/>
      <c r="G64" s="237"/>
      <c r="H64" s="237"/>
      <c r="I64" s="237"/>
      <c r="J64" s="237"/>
      <c r="K64" s="237"/>
      <c r="L64" s="237"/>
      <c r="M64" s="237"/>
      <c r="N64" s="237"/>
      <c r="O64" s="237"/>
      <c r="P64" s="237"/>
      <c r="Q64" s="237"/>
      <c r="R64" s="237"/>
      <c r="S64" s="237"/>
      <c r="T64" s="237"/>
      <c r="U64" s="237"/>
      <c r="V64" s="237"/>
      <c r="W64" s="237"/>
      <c r="X64" s="237"/>
      <c r="Y64" s="237"/>
      <c r="Z64" s="237"/>
      <c r="AA64" s="237"/>
      <c r="AB64" s="237"/>
      <c r="AC64" s="237"/>
    </row>
    <row r="65" s="237" customFormat="1"/>
    <row r="66" s="237" customFormat="1"/>
    <row r="67" s="237" customFormat="1"/>
    <row r="68" s="237" customFormat="1"/>
    <row r="69" s="237" customFormat="1"/>
    <row r="70" s="237" customFormat="1"/>
    <row r="71" s="237" customFormat="1"/>
    <row r="72" s="237" customFormat="1"/>
    <row r="73" s="237" customFormat="1"/>
    <row r="74" s="237" customFormat="1"/>
    <row r="75" s="237" customFormat="1"/>
    <row r="76" s="237" customFormat="1"/>
    <row r="77" s="237" customFormat="1"/>
    <row r="78" s="237" customFormat="1"/>
    <row r="79" s="237" customFormat="1"/>
    <row r="80" s="237" customFormat="1"/>
    <row r="81" s="237" customFormat="1"/>
    <row r="82" s="237" customFormat="1"/>
    <row r="83" s="237" customFormat="1"/>
    <row r="84" s="237" customFormat="1"/>
    <row r="85" s="237" customFormat="1"/>
    <row r="86" s="237" customFormat="1"/>
    <row r="87" s="237" customFormat="1"/>
    <row r="88" s="237" customFormat="1"/>
    <row r="89" s="237" customFormat="1"/>
    <row r="90" s="237" customFormat="1"/>
    <row r="91" s="237" customFormat="1"/>
    <row r="92" s="237" customFormat="1"/>
    <row r="93" s="237" customFormat="1"/>
    <row r="94" s="237" customFormat="1"/>
  </sheetData>
  <mergeCells count="49">
    <mergeCell ref="B43:C43"/>
    <mergeCell ref="B41:C41"/>
    <mergeCell ref="B27:C27"/>
    <mergeCell ref="Q24:AB24"/>
    <mergeCell ref="B36:C36"/>
    <mergeCell ref="B39:C39"/>
    <mergeCell ref="B40:C40"/>
    <mergeCell ref="B42:C42"/>
    <mergeCell ref="Q38:AB38"/>
    <mergeCell ref="B28:C28"/>
    <mergeCell ref="B29:C29"/>
    <mergeCell ref="B30:C30"/>
    <mergeCell ref="B38:O38"/>
    <mergeCell ref="Q10:AB10"/>
    <mergeCell ref="B11:C11"/>
    <mergeCell ref="B12:C12"/>
    <mergeCell ref="B13:C13"/>
    <mergeCell ref="B20:C20"/>
    <mergeCell ref="B16:C16"/>
    <mergeCell ref="B14:C14"/>
    <mergeCell ref="B50:C50"/>
    <mergeCell ref="B44:C44"/>
    <mergeCell ref="B46:C46"/>
    <mergeCell ref="B47:C47"/>
    <mergeCell ref="B48:C48"/>
    <mergeCell ref="B22:C22"/>
    <mergeCell ref="B33:C33"/>
    <mergeCell ref="B34:C34"/>
    <mergeCell ref="B32:C32"/>
    <mergeCell ref="B19:C19"/>
    <mergeCell ref="B25:C25"/>
    <mergeCell ref="B26:C26"/>
    <mergeCell ref="B24:O24"/>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5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7" customWidth="1"/>
  </cols>
  <sheetData>
    <row r="1" ht="30">
      <c r="A1" s="630"/>
      <c r="B1" s="662" t="s">
        <v>165</v>
      </c>
      <c r="Y1" s="5"/>
      <c r="AB1" s="691"/>
      <c r="AD1" s="237"/>
    </row>
    <row r="2" ht="15" customHeight="1">
      <c r="A2" s="11"/>
      <c r="B2" s="11" t="s">
        <v>258</v>
      </c>
    </row>
    <row r="3" ht="17.1" customHeight="1">
      <c r="A3" s="11"/>
      <c r="B3" s="11" t="s">
        <v>259</v>
      </c>
      <c r="R3" s="1059" t="s">
        <v>351</v>
      </c>
      <c r="S3" s="1059"/>
      <c r="T3" s="1059"/>
      <c r="U3" s="1059"/>
      <c r="V3" s="1059"/>
      <c r="W3" s="1059"/>
      <c r="X3" s="1059"/>
      <c r="Y3" s="1059"/>
      <c r="Z3" s="1059"/>
      <c r="AA3" s="1059"/>
      <c r="AB3" s="1059"/>
    </row>
    <row r="4" ht="19.5" customHeight="1">
      <c r="A4" s="4"/>
      <c r="B4" s="211" t="s">
        <v>260</v>
      </c>
      <c r="C4" s="5"/>
      <c r="D4" s="5"/>
      <c r="E4" s="5"/>
      <c r="F4" s="5"/>
      <c r="G4" s="5"/>
      <c r="H4" s="212"/>
      <c r="I4" s="212"/>
      <c r="J4" s="212"/>
      <c r="K4" s="212"/>
      <c r="L4" s="212"/>
      <c r="M4" s="212"/>
      <c r="N4" s="212"/>
      <c r="O4" s="212"/>
      <c r="P4" s="212"/>
      <c r="Q4" s="212"/>
      <c r="R4" s="212"/>
      <c r="S4" s="212"/>
      <c r="T4" s="212"/>
      <c r="U4" s="4"/>
      <c r="V4" s="4"/>
    </row>
    <row r="5" ht="12.75" customHeight="1"/>
    <row r="6" ht="15.75">
      <c r="D6" s="1004" t="s">
        <v>60</v>
      </c>
      <c r="E6" s="1004"/>
      <c r="F6" s="1004"/>
      <c r="G6" s="1004"/>
      <c r="H6" s="1004"/>
      <c r="I6" s="1004"/>
      <c r="J6" s="1004"/>
      <c r="K6" s="1004"/>
      <c r="L6" s="1004"/>
      <c r="M6" s="1004"/>
      <c r="N6" s="1004"/>
      <c r="O6" s="1004"/>
      <c r="Q6" s="979" t="s">
        <v>72</v>
      </c>
      <c r="R6" s="979"/>
      <c r="S6" s="979"/>
      <c r="T6" s="979"/>
      <c r="U6" s="979"/>
      <c r="V6" s="979"/>
      <c r="W6" s="979"/>
      <c r="X6" s="979"/>
      <c r="Y6" s="979"/>
      <c r="Z6" s="979"/>
      <c r="AA6" s="979"/>
      <c r="AB6" s="979"/>
    </row>
    <row r="7" ht="15.75">
      <c r="D7" s="285" t="s">
        <v>11</v>
      </c>
      <c r="E7" s="285"/>
      <c r="F7" s="285"/>
      <c r="G7" s="285" t="s">
        <v>13</v>
      </c>
      <c r="H7" s="285"/>
      <c r="I7" s="285"/>
      <c r="J7" s="285" t="s">
        <v>14</v>
      </c>
      <c r="K7" s="285"/>
      <c r="L7" s="285"/>
      <c r="M7" s="285" t="s">
        <v>12</v>
      </c>
      <c r="N7" s="285"/>
      <c r="O7" s="285"/>
      <c r="Q7" s="285" t="s">
        <v>11</v>
      </c>
      <c r="R7" s="285"/>
      <c r="S7" s="285"/>
      <c r="T7" s="285" t="s">
        <v>13</v>
      </c>
      <c r="U7" s="285"/>
      <c r="V7" s="285"/>
      <c r="W7" s="285" t="s">
        <v>14</v>
      </c>
      <c r="X7" s="285"/>
      <c r="Y7" s="285"/>
      <c r="Z7" s="285" t="s">
        <v>12</v>
      </c>
      <c r="AA7" s="285"/>
      <c r="AB7" s="285"/>
    </row>
    <row r="8" ht="27" customHeight="1">
      <c r="A8" s="57"/>
      <c r="B8" s="1060"/>
      <c r="C8" s="1060"/>
      <c r="D8" s="414" t="s">
        <v>25</v>
      </c>
      <c r="E8" s="415" t="s">
        <v>15</v>
      </c>
      <c r="F8" s="416" t="s">
        <v>26</v>
      </c>
      <c r="G8" s="414" t="s">
        <v>25</v>
      </c>
      <c r="H8" s="415" t="s">
        <v>15</v>
      </c>
      <c r="I8" s="416" t="s">
        <v>26</v>
      </c>
      <c r="J8" s="414" t="s">
        <v>25</v>
      </c>
      <c r="K8" s="415" t="s">
        <v>15</v>
      </c>
      <c r="L8" s="416" t="s">
        <v>26</v>
      </c>
      <c r="M8" s="414" t="s">
        <v>25</v>
      </c>
      <c r="N8" s="415" t="s">
        <v>15</v>
      </c>
      <c r="O8" s="416" t="s">
        <v>26</v>
      </c>
      <c r="P8" s="63"/>
      <c r="Q8" s="414" t="s">
        <v>25</v>
      </c>
      <c r="R8" s="415" t="s">
        <v>15</v>
      </c>
      <c r="S8" s="416" t="s">
        <v>26</v>
      </c>
      <c r="T8" s="414" t="s">
        <v>25</v>
      </c>
      <c r="U8" s="415" t="s">
        <v>15</v>
      </c>
      <c r="V8" s="416" t="s">
        <v>26</v>
      </c>
      <c r="W8" s="414" t="s">
        <v>25</v>
      </c>
      <c r="X8" s="415" t="s">
        <v>15</v>
      </c>
      <c r="Y8" s="416" t="s">
        <v>26</v>
      </c>
      <c r="Z8" s="414" t="s">
        <v>25</v>
      </c>
      <c r="AA8" s="415" t="s">
        <v>15</v>
      </c>
      <c r="AB8" s="416"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93" t="s">
        <v>22</v>
      </c>
      <c r="C10" s="993"/>
      <c r="D10" s="993"/>
      <c r="E10" s="993"/>
      <c r="F10" s="993"/>
      <c r="G10" s="993"/>
      <c r="H10" s="993"/>
      <c r="I10" s="993"/>
      <c r="J10" s="993"/>
      <c r="K10" s="993"/>
      <c r="L10" s="993"/>
      <c r="M10" s="993"/>
      <c r="N10" s="993"/>
      <c r="O10" s="993"/>
      <c r="P10" s="413"/>
      <c r="Q10" s="991"/>
      <c r="R10" s="991"/>
      <c r="S10" s="991"/>
      <c r="T10" s="991"/>
      <c r="U10" s="991"/>
      <c r="V10" s="991"/>
      <c r="W10" s="991"/>
      <c r="X10" s="991"/>
      <c r="Y10" s="991"/>
      <c r="Z10" s="991"/>
      <c r="AA10" s="991"/>
      <c r="AB10" s="991"/>
      <c r="AC10" s="9"/>
    </row>
    <row r="11" ht="18" customHeight="1">
      <c r="A11" s="58"/>
      <c r="B11" s="1061" t="s">
        <v>43</v>
      </c>
      <c r="C11" s="1061"/>
      <c r="D11" s="429">
        <v>60.207470880104522117391979430</v>
      </c>
      <c r="E11" s="430">
        <v>70.660962912138464226603611350</v>
      </c>
      <c r="F11" s="431">
        <v>54.149594839141811987247972030</v>
      </c>
      <c r="G11" s="429">
        <v>4.7477751982028561737013812200</v>
      </c>
      <c r="H11" s="430">
        <v>4.8955094827620749674114629100</v>
      </c>
      <c r="I11" s="431">
        <v>11.161889937590739964645830450</v>
      </c>
      <c r="J11" s="429">
        <v>0</v>
      </c>
      <c r="K11" s="430">
        <v>0</v>
      </c>
      <c r="L11" s="431">
        <v>6.8081844063440317819023968200</v>
      </c>
      <c r="M11" s="429">
        <v>64.955246078307378291093360650</v>
      </c>
      <c r="N11" s="430">
        <v>75.556472394900539194015074270</v>
      </c>
      <c r="O11" s="431">
        <v>72.119669183076583733796199290</v>
      </c>
      <c r="P11" s="5"/>
      <c r="Q11" s="429">
        <v>67.529268259087247675947171980</v>
      </c>
      <c r="R11" s="430">
        <v>6.093969805693134972081677300</v>
      </c>
      <c r="S11" s="431">
        <v>2.3325638675998958654825266300</v>
      </c>
      <c r="T11" s="429">
        <v>14.934789787272213855915018360</v>
      </c>
      <c r="U11" s="430">
        <v>8.852445422107465279264486080</v>
      </c>
      <c r="V11" s="431">
        <v>0.4179766202226026942210462800</v>
      </c>
      <c r="W11" s="429">
        <v>0</v>
      </c>
      <c r="X11" s="430">
        <v>-100</v>
      </c>
      <c r="Y11" s="431">
        <v>15.170890367607814515458459210</v>
      </c>
      <c r="Z11" s="429">
        <v>62.107177215999052587611531840</v>
      </c>
      <c r="AA11" s="430">
        <v>6.1944743953205218404550126100</v>
      </c>
      <c r="AB11" s="431">
        <v>3.1133625752256294812211096300</v>
      </c>
    </row>
    <row r="12" ht="18" customHeight="1">
      <c r="A12" s="58"/>
      <c r="B12" s="1062" t="s">
        <v>46</v>
      </c>
      <c r="C12" s="1062"/>
      <c r="D12" s="422">
        <v>57.632994737791259649918264060</v>
      </c>
      <c r="E12" s="91">
        <v>63.723904671615636375605393940</v>
      </c>
      <c r="F12" s="423">
        <v>52.697701201983386259472594140</v>
      </c>
      <c r="G12" s="422">
        <v>7.750188210565242481534810900</v>
      </c>
      <c r="H12" s="91">
        <v>7.3986687577168683855539401700</v>
      </c>
      <c r="I12" s="423">
        <v>14.973218504066843957583510350</v>
      </c>
      <c r="J12" s="422">
        <v>0</v>
      </c>
      <c r="K12" s="91">
        <v>0</v>
      </c>
      <c r="L12" s="423">
        <v>6.3722780716584215429041729100</v>
      </c>
      <c r="M12" s="422">
        <v>65.383182948356502131453074960</v>
      </c>
      <c r="N12" s="91">
        <v>71.122573429332504761159334120</v>
      </c>
      <c r="O12" s="423">
        <v>74.043197777708651759960277390</v>
      </c>
      <c r="P12" s="5"/>
      <c r="Q12" s="422">
        <v>81.44989675227289496952716440</v>
      </c>
      <c r="R12" s="91">
        <v>5.3233386225863381147264090700</v>
      </c>
      <c r="S12" s="423">
        <v>1.5351334935751834562246160300</v>
      </c>
      <c r="T12" s="422">
        <v>64.616142942472020820268546170</v>
      </c>
      <c r="U12" s="91">
        <v>20.245885428854358767777832110</v>
      </c>
      <c r="V12" s="423">
        <v>2.0200877422558393018748102600</v>
      </c>
      <c r="W12" s="422">
        <v>0</v>
      </c>
      <c r="X12" s="91">
        <v>-100</v>
      </c>
      <c r="Y12" s="423">
        <v>17.692272103786661975695488230</v>
      </c>
      <c r="Z12" s="422">
        <v>79.27680114138708565850337832</v>
      </c>
      <c r="AA12" s="91">
        <v>6.6447130898844783224566139600</v>
      </c>
      <c r="AB12" s="423">
        <v>2.8491403469727220098421788300</v>
      </c>
    </row>
    <row r="13" ht="18" customHeight="1">
      <c r="A13" s="58"/>
      <c r="B13" s="1062" t="s">
        <v>47</v>
      </c>
      <c r="C13" s="1062"/>
      <c r="D13" s="422">
        <v>55.329640636679317105831270120</v>
      </c>
      <c r="E13" s="91">
        <v>62.857381030694732306000417430</v>
      </c>
      <c r="F13" s="423">
        <v>53.927367173382618650628831280</v>
      </c>
      <c r="G13" s="422">
        <v>8.892661843049784549821222440</v>
      </c>
      <c r="H13" s="91">
        <v>6.5736363938455744031074015600</v>
      </c>
      <c r="I13" s="423">
        <v>17.616313522498093678478558770</v>
      </c>
      <c r="J13" s="422">
        <v>0</v>
      </c>
      <c r="K13" s="91">
        <v>0</v>
      </c>
      <c r="L13" s="423">
        <v>6.280887236373580694034927600</v>
      </c>
      <c r="M13" s="422">
        <v>64.222302479729101655652492560</v>
      </c>
      <c r="N13" s="91">
        <v>69.43101742454030670910781900</v>
      </c>
      <c r="O13" s="423">
        <v>77.824567932254293023142317650</v>
      </c>
      <c r="P13" s="184"/>
      <c r="Q13" s="422">
        <v>83.19432388844575204126350900</v>
      </c>
      <c r="R13" s="91">
        <v>7.5944139157772977224649394600</v>
      </c>
      <c r="S13" s="423">
        <v>2.9932902478382202416683489700</v>
      </c>
      <c r="T13" s="422">
        <v>118.12812902667553469482862259</v>
      </c>
      <c r="U13" s="91">
        <v>-9.185627609965424336887098080</v>
      </c>
      <c r="V13" s="423">
        <v>0.3773003971052644578460098800</v>
      </c>
      <c r="W13" s="422">
        <v>0</v>
      </c>
      <c r="X13" s="91">
        <v>-100</v>
      </c>
      <c r="Y13" s="423">
        <v>17.097438716178213679285623960</v>
      </c>
      <c r="Z13" s="422">
        <v>87.34894454577065362685363174</v>
      </c>
      <c r="AA13" s="91">
        <v>5.6642876201208296349038860800</v>
      </c>
      <c r="AB13" s="423">
        <v>3.3883953233140724804940610400</v>
      </c>
    </row>
    <row r="14" ht="18" customHeight="1">
      <c r="A14" s="58"/>
      <c r="B14" s="1062" t="s">
        <v>48</v>
      </c>
      <c r="C14" s="1062"/>
      <c r="D14" s="422">
        <v>58.356675391479801440678507950</v>
      </c>
      <c r="E14" s="91">
        <v>65.363999294602427017987319500</v>
      </c>
      <c r="F14" s="423">
        <v>54.971964433182402763218590530</v>
      </c>
      <c r="G14" s="422">
        <v>6.3789170437200160552357841100</v>
      </c>
      <c r="H14" s="91">
        <v>6.7432867253525343054398908700</v>
      </c>
      <c r="I14" s="423">
        <v>17.731848001939367054968905800</v>
      </c>
      <c r="J14" s="422">
        <v>0</v>
      </c>
      <c r="K14" s="91">
        <v>0</v>
      </c>
      <c r="L14" s="423">
        <v>6.4794934469118390265689065400</v>
      </c>
      <c r="M14" s="422">
        <v>64.735592435199817495914292070</v>
      </c>
      <c r="N14" s="91">
        <v>72.107286019954961323427210370</v>
      </c>
      <c r="O14" s="423">
        <v>79.183305882033608844756402860</v>
      </c>
      <c r="P14" s="5"/>
      <c r="Q14" s="422">
        <v>83.90373159207683213204548265</v>
      </c>
      <c r="R14" s="91">
        <v>8.413715801089880736503739860</v>
      </c>
      <c r="S14" s="423">
        <v>2.6967032553910280034022941600</v>
      </c>
      <c r="T14" s="422">
        <v>38.709494641603942271807896500</v>
      </c>
      <c r="U14" s="91">
        <v>-12.091395945680143190487456510</v>
      </c>
      <c r="V14" s="423">
        <v>-3.4539169603483874203735865600</v>
      </c>
      <c r="W14" s="422">
        <v>0</v>
      </c>
      <c r="X14" s="91">
        <v>-100</v>
      </c>
      <c r="Y14" s="423">
        <v>14.138109396979038104157738620</v>
      </c>
      <c r="Z14" s="422">
        <v>78.183058821485863375522882370</v>
      </c>
      <c r="AA14" s="91">
        <v>5.988260435434576219219916300</v>
      </c>
      <c r="AB14" s="423">
        <v>2.0777657782048848957198164700</v>
      </c>
    </row>
    <row r="15" ht="18" customHeight="1">
      <c r="A15" s="58"/>
      <c r="B15" s="1062" t="s">
        <v>49</v>
      </c>
      <c r="C15" s="1062"/>
      <c r="D15" s="422">
        <v>64.035126636263562125146258880</v>
      </c>
      <c r="E15" s="91">
        <v>72.046061083495100136943746240</v>
      </c>
      <c r="F15" s="423">
        <v>57.399568513536921561194157640</v>
      </c>
      <c r="G15" s="422">
        <v>6.2327015496066793230462213300</v>
      </c>
      <c r="H15" s="91">
        <v>5.9884430859289604013217854700</v>
      </c>
      <c r="I15" s="423">
        <v>16.487323254676761644347337480</v>
      </c>
      <c r="J15" s="422">
        <v>0</v>
      </c>
      <c r="K15" s="91">
        <v>0</v>
      </c>
      <c r="L15" s="423">
        <v>6.6775278608698761769513318100</v>
      </c>
      <c r="M15" s="422">
        <v>70.267828185870241448192480210</v>
      </c>
      <c r="N15" s="91">
        <v>78.034504169424060538265531700</v>
      </c>
      <c r="O15" s="423">
        <v>80.56441962908355938249282694</v>
      </c>
      <c r="P15" s="184"/>
      <c r="Q15" s="422">
        <v>79.077907479499692716905296210</v>
      </c>
      <c r="R15" s="91">
        <v>8.695021677032995582332165160</v>
      </c>
      <c r="S15" s="423">
        <v>3.865729005319369307534552400</v>
      </c>
      <c r="T15" s="422">
        <v>37.711462901039756551432687610</v>
      </c>
      <c r="U15" s="91">
        <v>-18.122994011956731791636375240</v>
      </c>
      <c r="V15" s="423">
        <v>-3.6534094833535431023817589600</v>
      </c>
      <c r="W15" s="422">
        <v>0</v>
      </c>
      <c r="X15" s="91">
        <v>-100</v>
      </c>
      <c r="Y15" s="423">
        <v>11.563223823411476993821891350</v>
      </c>
      <c r="Z15" s="422">
        <v>74.430400173778910007154075790</v>
      </c>
      <c r="AA15" s="91">
        <v>5.9069063717769575101352432500</v>
      </c>
      <c r="AB15" s="423">
        <v>2.8116532273544340847341522700</v>
      </c>
    </row>
    <row r="16" ht="18" customHeight="1">
      <c r="A16" s="58"/>
      <c r="B16" s="1063" t="s">
        <v>78</v>
      </c>
      <c r="C16" s="1063"/>
      <c r="D16" s="432">
        <v>59.097873460254632049334796200</v>
      </c>
      <c r="E16" s="433">
        <v>66.914856125069369561644849810</v>
      </c>
      <c r="F16" s="434">
        <v>54.626086544795691707229887870</v>
      </c>
      <c r="G16" s="432">
        <v>6.8086270868878237072844249600</v>
      </c>
      <c r="H16" s="433">
        <v>6.3208810251546292048678176700</v>
      </c>
      <c r="I16" s="434">
        <v>15.601259189815489532828480440</v>
      </c>
      <c r="J16" s="432">
        <v>0</v>
      </c>
      <c r="K16" s="433">
        <v>0</v>
      </c>
      <c r="L16" s="434">
        <v>6.5227414528988342959048879400</v>
      </c>
      <c r="M16" s="432">
        <v>65.906500547142455756619221150</v>
      </c>
      <c r="N16" s="433">
        <v>73.235737150223998766512667520</v>
      </c>
      <c r="O16" s="434">
        <v>76.750087187510015535963256220</v>
      </c>
      <c r="P16" s="5"/>
      <c r="Q16" s="432">
        <v>78.647458458820732426010087100</v>
      </c>
      <c r="R16" s="433">
        <v>7.2070992636905806098978215600</v>
      </c>
      <c r="S16" s="434">
        <v>2.7017817001210597196655215900</v>
      </c>
      <c r="T16" s="432">
        <v>54.437832960587567734026083920</v>
      </c>
      <c r="U16" s="433">
        <v>-3.7929644079423515134842010200</v>
      </c>
      <c r="V16" s="434">
        <v>-1.0062169217981117478096469800</v>
      </c>
      <c r="W16" s="432">
        <v>0</v>
      </c>
      <c r="X16" s="433">
        <v>-100</v>
      </c>
      <c r="Y16" s="434">
        <v>15.049794816112721228811349300</v>
      </c>
      <c r="Z16" s="631">
        <v>75.800470043203443980784764170</v>
      </c>
      <c r="AA16" s="214">
        <v>6.0701419450036065411588193100</v>
      </c>
      <c r="AB16" s="632">
        <v>2.8568311101166915754229588200</v>
      </c>
    </row>
    <row r="17" ht="6" customHeight="1">
      <c r="A17" s="58"/>
      <c r="B17" s="633"/>
      <c r="C17" s="633"/>
      <c r="D17" s="91"/>
      <c r="E17" s="91"/>
      <c r="F17" s="91"/>
      <c r="G17" s="91"/>
      <c r="H17" s="91"/>
      <c r="I17" s="91"/>
      <c r="J17" s="91"/>
      <c r="K17" s="91"/>
      <c r="L17" s="91"/>
      <c r="M17" s="91"/>
      <c r="N17" s="91"/>
      <c r="O17" s="91"/>
      <c r="P17" s="5"/>
      <c r="Q17" s="91"/>
      <c r="R17" s="91"/>
      <c r="S17" s="91"/>
      <c r="T17" s="91"/>
      <c r="U17" s="91"/>
      <c r="V17" s="91"/>
      <c r="W17" s="91"/>
      <c r="X17" s="91"/>
      <c r="Y17" s="91"/>
      <c r="Z17" s="634"/>
      <c r="AA17" s="634"/>
      <c r="AB17" s="634"/>
      <c r="AC17" s="4"/>
    </row>
    <row r="18" ht="18" customHeight="1">
      <c r="A18" s="58"/>
      <c r="B18" s="1064" t="s">
        <v>50</v>
      </c>
      <c r="C18" s="1064"/>
      <c r="D18" s="481">
        <v>66.232607854765239244150087920</v>
      </c>
      <c r="E18" s="482">
        <v>76.278660699162164068556613900</v>
      </c>
      <c r="F18" s="483">
        <v>63.845761447927089718728168970</v>
      </c>
      <c r="G18" s="481">
        <v>5.039050541197123653568779400</v>
      </c>
      <c r="H18" s="482">
        <v>4.7204754196550442320834090800</v>
      </c>
      <c r="I18" s="483">
        <v>14.934670762855966223263804980</v>
      </c>
      <c r="J18" s="481">
        <v>0</v>
      </c>
      <c r="K18" s="482">
        <v>0</v>
      </c>
      <c r="L18" s="483">
        <v>6.9453103307836272499979402400</v>
      </c>
      <c r="M18" s="481">
        <v>71.271658395962362897718867310</v>
      </c>
      <c r="N18" s="482">
        <v>80.99913611881720830064002298</v>
      </c>
      <c r="O18" s="483">
        <v>85.72574254156668319198991419</v>
      </c>
      <c r="P18" s="184"/>
      <c r="Q18" s="481">
        <v>71.039514677730727601252881330</v>
      </c>
      <c r="R18" s="482">
        <v>6.9538992443668180100970406600</v>
      </c>
      <c r="S18" s="483">
        <v>6.3780210295321897956653884600</v>
      </c>
      <c r="T18" s="481">
        <v>29.617994902024915629351476410</v>
      </c>
      <c r="U18" s="482">
        <v>-8.897204416167463075063343400</v>
      </c>
      <c r="V18" s="483">
        <v>-4.3939872309812258007910027400</v>
      </c>
      <c r="W18" s="481">
        <v>0</v>
      </c>
      <c r="X18" s="482">
        <v>-100</v>
      </c>
      <c r="Y18" s="483">
        <v>14.638901789456341229512881670</v>
      </c>
      <c r="Z18" s="481">
        <v>67.260437096474048737672155260</v>
      </c>
      <c r="AA18" s="482">
        <v>5.7326483666896262523131563900</v>
      </c>
      <c r="AB18" s="483">
        <v>4.9309443306042890435944446700</v>
      </c>
    </row>
    <row r="19" ht="18" customHeight="1">
      <c r="A19" s="58"/>
      <c r="B19" s="1065" t="s">
        <v>51</v>
      </c>
      <c r="C19" s="1065"/>
      <c r="D19" s="273">
        <v>67.409455113582028358187500890</v>
      </c>
      <c r="E19" s="92">
        <v>79.84220112942871175052964650</v>
      </c>
      <c r="F19" s="274">
        <v>65.310343483620686747554023310</v>
      </c>
      <c r="G19" s="273">
        <v>4.9387404430533101069797868300</v>
      </c>
      <c r="H19" s="92">
        <v>4.513256136596098983272505500</v>
      </c>
      <c r="I19" s="274">
        <v>12.782052278812464898185918710</v>
      </c>
      <c r="J19" s="273">
        <v>0</v>
      </c>
      <c r="K19" s="92">
        <v>0</v>
      </c>
      <c r="L19" s="274">
        <v>6.9750939779969707622710246200</v>
      </c>
      <c r="M19" s="273">
        <v>72.348195556635338465167287720</v>
      </c>
      <c r="N19" s="92">
        <v>84.35545726602481073380215201</v>
      </c>
      <c r="O19" s="274">
        <v>85.06748974043012240801096664</v>
      </c>
      <c r="P19" s="5"/>
      <c r="Q19" s="273">
        <v>56.742399176926846275769599590</v>
      </c>
      <c r="R19" s="92">
        <v>6.9676196042716884931315389700</v>
      </c>
      <c r="S19" s="274">
        <v>4.2492004903678374562823421800</v>
      </c>
      <c r="T19" s="273">
        <v>29.633569684490996887386409780</v>
      </c>
      <c r="U19" s="92">
        <v>-13.773675179186386399182512880</v>
      </c>
      <c r="V19" s="274">
        <v>-6.337927691285528251284002900</v>
      </c>
      <c r="W19" s="273">
        <v>0</v>
      </c>
      <c r="X19" s="92">
        <v>-100</v>
      </c>
      <c r="Y19" s="274">
        <v>12.597277512338436602681145310</v>
      </c>
      <c r="Z19" s="273">
        <v>54.536363796426728365451397360</v>
      </c>
      <c r="AA19" s="92">
        <v>5.5096953463551620579251610400</v>
      </c>
      <c r="AB19" s="274">
        <v>3.1245993237641450389211699400</v>
      </c>
    </row>
    <row r="20" ht="18" customHeight="1">
      <c r="A20" s="58"/>
      <c r="B20" s="1066" t="s">
        <v>79</v>
      </c>
      <c r="C20" s="1066"/>
      <c r="D20" s="275">
        <v>66.821031484173633801168794380</v>
      </c>
      <c r="E20" s="276">
        <v>78.060430914295437909543130210</v>
      </c>
      <c r="F20" s="277">
        <v>64.578112794752146755365386500</v>
      </c>
      <c r="G20" s="275">
        <v>4.9888954921252168802742831100</v>
      </c>
      <c r="H20" s="276">
        <v>4.6168657781255716076779572900</v>
      </c>
      <c r="I20" s="277">
        <v>13.858272850298487425946189900</v>
      </c>
      <c r="J20" s="275">
        <v>0</v>
      </c>
      <c r="K20" s="276">
        <v>0</v>
      </c>
      <c r="L20" s="277">
        <v>6.9602033812365673630721372600</v>
      </c>
      <c r="M20" s="275">
        <v>71.809926976298850681443077490</v>
      </c>
      <c r="N20" s="276">
        <v>82.67729669242100951722108750</v>
      </c>
      <c r="O20" s="277">
        <v>85.39658902628720154438371366</v>
      </c>
      <c r="P20" s="184"/>
      <c r="Q20" s="275">
        <v>63.514001179592891139254726990</v>
      </c>
      <c r="R20" s="276">
        <v>6.9608022410559783162138441400</v>
      </c>
      <c r="S20" s="277">
        <v>5.2919567402665248395710032500</v>
      </c>
      <c r="T20" s="275">
        <v>29.626062391400421897424089490</v>
      </c>
      <c r="U20" s="276">
        <v>-11.347800881393122221192493020</v>
      </c>
      <c r="V20" s="277">
        <v>-5.3040414310876808116373224100</v>
      </c>
      <c r="W20" s="275">
        <v>0</v>
      </c>
      <c r="X20" s="276">
        <v>-100</v>
      </c>
      <c r="Y20" s="277">
        <v>13.607354819625398643343859160</v>
      </c>
      <c r="Z20" s="275">
        <v>60.597174349063346707526061660</v>
      </c>
      <c r="AA20" s="276">
        <v>5.6186865495866133132404779400</v>
      </c>
      <c r="AB20" s="277">
        <v>4.0236168766895188558192371400</v>
      </c>
    </row>
    <row r="21" ht="6" customHeight="1">
      <c r="A21" s="58"/>
      <c r="B21" s="633"/>
      <c r="C21" s="633"/>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98" t="s">
        <v>12</v>
      </c>
      <c r="C22" s="998"/>
      <c r="D22" s="470">
        <v>61.129099211290992112909921130</v>
      </c>
      <c r="E22" s="471">
        <v>70.050852818803377211124358260</v>
      </c>
      <c r="F22" s="472">
        <v>57.563155769236847692776815440</v>
      </c>
      <c r="G22" s="470">
        <v>6.4591116645911166459111664600</v>
      </c>
      <c r="H22" s="471">
        <v>5.8750821187863451665490644500</v>
      </c>
      <c r="I22" s="472">
        <v>14.971673950971040118350236100</v>
      </c>
      <c r="J22" s="470">
        <v>0</v>
      </c>
      <c r="K22" s="471">
        <v>0</v>
      </c>
      <c r="L22" s="472">
        <v>6.6792617844794494086341576400</v>
      </c>
      <c r="M22" s="470">
        <v>67.588210875882108758821087590</v>
      </c>
      <c r="N22" s="471">
        <v>75.925934937589722377673422710</v>
      </c>
      <c r="O22" s="472">
        <v>79.214091504687337219761209180</v>
      </c>
      <c r="P22" s="184"/>
      <c r="Q22" s="470">
        <v>75.216995592474665066020888880</v>
      </c>
      <c r="R22" s="471">
        <v>7.1700902004686629608751001100</v>
      </c>
      <c r="S22" s="472">
        <v>3.0585579792546059553576016400</v>
      </c>
      <c r="T22" s="470">
        <v>51.326017998543198853356516950</v>
      </c>
      <c r="U22" s="471">
        <v>-4.9969506451127475256877899300</v>
      </c>
      <c r="V22" s="472">
        <v>-2.459674014288789215585796300</v>
      </c>
      <c r="W22" s="470">
        <v>-100</v>
      </c>
      <c r="X22" s="471">
        <v>-100</v>
      </c>
      <c r="Y22" s="472">
        <v>20.476193092691978882215176840</v>
      </c>
      <c r="Z22" s="470">
        <v>70.925216791411027384578705630</v>
      </c>
      <c r="AA22" s="471">
        <v>5.9353219943607010397952374600</v>
      </c>
      <c r="AB22" s="472">
        <v>3.2131381943667422946844708300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56" t="s">
        <v>9</v>
      </c>
      <c r="C24" s="1056"/>
      <c r="D24" s="1056"/>
      <c r="E24" s="1056"/>
      <c r="F24" s="1056"/>
      <c r="G24" s="1056"/>
      <c r="H24" s="1056"/>
      <c r="I24" s="1056"/>
      <c r="J24" s="1056"/>
      <c r="K24" s="1056"/>
      <c r="L24" s="1056"/>
      <c r="M24" s="1056"/>
      <c r="N24" s="1056"/>
      <c r="O24" s="1056"/>
      <c r="P24" s="413"/>
      <c r="Q24" s="1057"/>
      <c r="R24" s="1057"/>
      <c r="S24" s="1057"/>
      <c r="T24" s="1057"/>
      <c r="U24" s="1057"/>
      <c r="V24" s="1057"/>
      <c r="W24" s="1057"/>
      <c r="X24" s="1057"/>
      <c r="Y24" s="1057"/>
      <c r="Z24" s="1057"/>
      <c r="AA24" s="1057"/>
      <c r="AB24" s="1057"/>
      <c r="AC24" s="9"/>
    </row>
    <row r="25" ht="18" customHeight="1">
      <c r="A25" s="58"/>
      <c r="B25" s="1061" t="s">
        <v>43</v>
      </c>
      <c r="C25" s="1061"/>
      <c r="D25" s="456">
        <v>177.37025643051573173659900844</v>
      </c>
      <c r="E25" s="457">
        <v>211.419752835837864601859496</v>
      </c>
      <c r="F25" s="458">
        <v>172.98354747893926243440577992</v>
      </c>
      <c r="G25" s="456">
        <v>204.33474414432744152486066212</v>
      </c>
      <c r="H25" s="457">
        <v>258.54935846946192793588280163</v>
      </c>
      <c r="I25" s="458">
        <v>195.467757309702191744946102</v>
      </c>
      <c r="J25" s="456">
        <v>0</v>
      </c>
      <c r="K25" s="457">
        <v>0</v>
      </c>
      <c r="L25" s="458">
        <v>123.7449407162517260124634866</v>
      </c>
      <c r="M25" s="456">
        <v>179.34117231074415262757914654</v>
      </c>
      <c r="N25" s="457">
        <v>214.47340825389858799889070722</v>
      </c>
      <c r="O25" s="458">
        <v>171.81522210748933909903472843</v>
      </c>
      <c r="P25" s="5"/>
      <c r="Q25" s="429">
        <v>7.6903027273382759377622065200</v>
      </c>
      <c r="R25" s="430">
        <v>-3.9684306405611728691851133500</v>
      </c>
      <c r="S25" s="431">
        <v>-2.1378451035162077047529849800</v>
      </c>
      <c r="T25" s="429">
        <v>13.932047446564571202616894620</v>
      </c>
      <c r="U25" s="430">
        <v>6.3822152343576193962674101500</v>
      </c>
      <c r="V25" s="431">
        <v>-1.8902050523491628556994405700</v>
      </c>
      <c r="W25" s="429">
        <v>0</v>
      </c>
      <c r="X25" s="430">
        <v>-100</v>
      </c>
      <c r="Y25" s="431">
        <v>-2.2054034099229640441890032400</v>
      </c>
      <c r="Z25" s="429">
        <v>7.8979532854777929098580897800</v>
      </c>
      <c r="AA25" s="430">
        <v>-3.2319806804501138682410046400</v>
      </c>
      <c r="AB25" s="431">
        <v>-2.4268191855088429494902407300</v>
      </c>
    </row>
    <row r="26" ht="18" customHeight="1">
      <c r="A26" s="58"/>
      <c r="B26" s="1062" t="s">
        <v>46</v>
      </c>
      <c r="C26" s="1062"/>
      <c r="D26" s="441">
        <v>172.2629797764202024566149713</v>
      </c>
      <c r="E26" s="95">
        <v>198.83417212202923892839357068</v>
      </c>
      <c r="F26" s="442">
        <v>174.04539696867555593443453824</v>
      </c>
      <c r="G26" s="441">
        <v>183.23278151332051420619666263</v>
      </c>
      <c r="H26" s="95">
        <v>245.5160433307322731049691221</v>
      </c>
      <c r="I26" s="442">
        <v>192.70867895325229488584199247</v>
      </c>
      <c r="J26" s="441">
        <v>0</v>
      </c>
      <c r="K26" s="95">
        <v>0</v>
      </c>
      <c r="L26" s="442">
        <v>121.47150071464709453374822722</v>
      </c>
      <c r="M26" s="441">
        <v>173.56328398707197163943221255</v>
      </c>
      <c r="N26" s="95">
        <v>203.69034767094645415800607088</v>
      </c>
      <c r="O26" s="442">
        <v>173.29494198090033519095715337</v>
      </c>
      <c r="P26" s="5"/>
      <c r="Q26" s="422">
        <v>2.7210603939300107620847663800</v>
      </c>
      <c r="R26" s="91">
        <v>-6.4710762343612921267643820600</v>
      </c>
      <c r="S26" s="423">
        <v>-3.3476874812829405032413690300</v>
      </c>
      <c r="T26" s="422">
        <v>2.5026965828263490814456895800</v>
      </c>
      <c r="U26" s="91">
        <v>4.0971984537594632879822279100</v>
      </c>
      <c r="V26" s="423">
        <v>-1.2784583431141355506100352500</v>
      </c>
      <c r="W26" s="422">
        <v>0</v>
      </c>
      <c r="X26" s="91">
        <v>-100</v>
      </c>
      <c r="Y26" s="423">
        <v>-0.4146585556211959416445987200</v>
      </c>
      <c r="Z26" s="422">
        <v>2.6227943095012794745262546800</v>
      </c>
      <c r="AA26" s="91">
        <v>-5.1453572598323572962976618100</v>
      </c>
      <c r="AB26" s="423">
        <v>-3.0729377317452422200449867600</v>
      </c>
    </row>
    <row r="27" ht="18" customHeight="1">
      <c r="A27" s="58"/>
      <c r="B27" s="1062" t="s">
        <v>47</v>
      </c>
      <c r="C27" s="1062"/>
      <c r="D27" s="441">
        <v>178.81685825499684579560520791</v>
      </c>
      <c r="E27" s="95">
        <v>206.31550296816482490552283584</v>
      </c>
      <c r="F27" s="442">
        <v>181.41134248031378625245231136</v>
      </c>
      <c r="G27" s="441">
        <v>199.76884510256365058389157648</v>
      </c>
      <c r="H27" s="95">
        <v>240.0205619532882784341511194</v>
      </c>
      <c r="I27" s="442">
        <v>190.43785263494936236654884618</v>
      </c>
      <c r="J27" s="441">
        <v>0</v>
      </c>
      <c r="K27" s="95">
        <v>0</v>
      </c>
      <c r="L27" s="442">
        <v>121.96643145282610905298874704</v>
      </c>
      <c r="M27" s="441">
        <v>181.71801450105711918602509818</v>
      </c>
      <c r="N27" s="95">
        <v>209.50665312871263089449310347</v>
      </c>
      <c r="O27" s="442">
        <v>178.65703293851934857562388465</v>
      </c>
      <c r="P27" s="93"/>
      <c r="Q27" s="422">
        <v>13.067387605206054980112689650</v>
      </c>
      <c r="R27" s="91">
        <v>4.2671525052082611911173546100</v>
      </c>
      <c r="S27" s="423">
        <v>2.100216502204830305956952200</v>
      </c>
      <c r="T27" s="422">
        <v>17.456509678995875118024080430</v>
      </c>
      <c r="U27" s="91">
        <v>1.9022666013588321738138394300</v>
      </c>
      <c r="V27" s="423">
        <v>-1.6654563646003205282104594800</v>
      </c>
      <c r="W27" s="422">
        <v>0</v>
      </c>
      <c r="X27" s="91">
        <v>-100</v>
      </c>
      <c r="Y27" s="423">
        <v>0.7342869933004811687207535100</v>
      </c>
      <c r="Z27" s="422">
        <v>13.880305712838408675114017420</v>
      </c>
      <c r="AA27" s="91">
        <v>3.6946999115774819764099602500</v>
      </c>
      <c r="AB27" s="423">
        <v>0.7239624969539351954182918500</v>
      </c>
    </row>
    <row r="28" ht="18" customHeight="1">
      <c r="A28" s="58"/>
      <c r="B28" s="1062" t="s">
        <v>48</v>
      </c>
      <c r="C28" s="1062"/>
      <c r="D28" s="441">
        <v>166.7953187972686015499783927</v>
      </c>
      <c r="E28" s="95">
        <v>197.94889933086392765972354977</v>
      </c>
      <c r="F28" s="442">
        <v>179.77564927836066755872935002</v>
      </c>
      <c r="G28" s="441">
        <v>198.04978281089661211065728682</v>
      </c>
      <c r="H28" s="95">
        <v>248.44716555094873711110950416</v>
      </c>
      <c r="I28" s="442">
        <v>194.16449456566415387562874858</v>
      </c>
      <c r="J28" s="441">
        <v>0</v>
      </c>
      <c r="K28" s="95">
        <v>0</v>
      </c>
      <c r="L28" s="442">
        <v>122.86742636083130139512781176</v>
      </c>
      <c r="M28" s="441">
        <v>169.87507176915086510322803375</v>
      </c>
      <c r="N28" s="95">
        <v>202.67136646353314982642569438</v>
      </c>
      <c r="O28" s="442">
        <v>178.34105850640077793804820663</v>
      </c>
      <c r="P28" s="5"/>
      <c r="Q28" s="422">
        <v>0.9714620770478708706808802300</v>
      </c>
      <c r="R28" s="91">
        <v>-2.573373848296221514352230600</v>
      </c>
      <c r="S28" s="423">
        <v>-0.906122877044399220506252500</v>
      </c>
      <c r="T28" s="422">
        <v>20.604583274664737280870006060</v>
      </c>
      <c r="U28" s="91">
        <v>-3.6862910660973009918558185300</v>
      </c>
      <c r="V28" s="423">
        <v>-1.1200546450469908122158851400</v>
      </c>
      <c r="W28" s="422">
        <v>0</v>
      </c>
      <c r="X28" s="91">
        <v>-100</v>
      </c>
      <c r="Y28" s="423">
        <v>-0.4557328488225643451855836300</v>
      </c>
      <c r="Z28" s="422">
        <v>2.9128242848164982180001884800</v>
      </c>
      <c r="AA28" s="91">
        <v>-3.1999021695340053135146464200</v>
      </c>
      <c r="AB28" s="423">
        <v>-1.3130897825811610740809294100</v>
      </c>
    </row>
    <row r="29" ht="18" customHeight="1">
      <c r="A29" s="58"/>
      <c r="B29" s="1062" t="s">
        <v>49</v>
      </c>
      <c r="C29" s="1062"/>
      <c r="D29" s="441">
        <v>182.01219503956759323688510176</v>
      </c>
      <c r="E29" s="95">
        <v>214.85683824801802031528183546</v>
      </c>
      <c r="F29" s="442">
        <v>183.74913119798594241718532517</v>
      </c>
      <c r="G29" s="441">
        <v>206.53211637513780900070495971</v>
      </c>
      <c r="H29" s="95">
        <v>255.95222346048007644552189011</v>
      </c>
      <c r="I29" s="442">
        <v>194.7336769434674132063416833</v>
      </c>
      <c r="J29" s="441">
        <v>0</v>
      </c>
      <c r="K29" s="95">
        <v>0</v>
      </c>
      <c r="L29" s="442">
        <v>123.37238205789283551234050164</v>
      </c>
      <c r="M29" s="441">
        <v>184.18709293594477405342666436</v>
      </c>
      <c r="N29" s="95">
        <v>218.01053773081146601085730288</v>
      </c>
      <c r="O29" s="442">
        <v>180.99280689201375614911292256</v>
      </c>
      <c r="P29" s="93"/>
      <c r="Q29" s="422">
        <v>5.2430068745885739574549234500</v>
      </c>
      <c r="R29" s="91">
        <v>-4.000643853437872972536244800</v>
      </c>
      <c r="S29" s="423">
        <v>-1.3418230507598683079605132900</v>
      </c>
      <c r="T29" s="422">
        <v>15.889183895570478534556513920</v>
      </c>
      <c r="U29" s="91">
        <v>4.7219783909265289914318042900</v>
      </c>
      <c r="V29" s="423">
        <v>-2.1817610048508529835243416800</v>
      </c>
      <c r="W29" s="422">
        <v>0</v>
      </c>
      <c r="X29" s="91">
        <v>-100</v>
      </c>
      <c r="Y29" s="423">
        <v>-0.89155834713938207404530500</v>
      </c>
      <c r="Z29" s="422">
        <v>6.1371770683090533008865961600</v>
      </c>
      <c r="AA29" s="91">
        <v>-3.5083641812069398694034457700</v>
      </c>
      <c r="AB29" s="423">
        <v>-1.8114920411230107963068014400</v>
      </c>
    </row>
    <row r="30" ht="18" customHeight="1">
      <c r="A30" s="58"/>
      <c r="B30" s="1063" t="s">
        <v>78</v>
      </c>
      <c r="C30" s="1063"/>
      <c r="D30" s="459">
        <v>175.57452509498473690361209087</v>
      </c>
      <c r="E30" s="460">
        <v>206.17385657528225503292865661</v>
      </c>
      <c r="F30" s="461">
        <v>178.49122548652554415060454902</v>
      </c>
      <c r="G30" s="459">
        <v>197.5653326546609991503044032</v>
      </c>
      <c r="H30" s="460">
        <v>248.95948745992291128663814467</v>
      </c>
      <c r="I30" s="461">
        <v>193.33721882289605073242563854</v>
      </c>
      <c r="J30" s="459">
        <v>0</v>
      </c>
      <c r="K30" s="460">
        <v>0</v>
      </c>
      <c r="L30" s="461">
        <v>122.70489806558417266278946182</v>
      </c>
      <c r="M30" s="459">
        <v>177.84633753792047589402387165</v>
      </c>
      <c r="N30" s="460">
        <v>209.8666286143381604019281249</v>
      </c>
      <c r="O30" s="461">
        <v>176.76792320441301863107946509</v>
      </c>
      <c r="P30" s="5"/>
      <c r="Q30" s="432">
        <v>5.7925537771241247099343986800</v>
      </c>
      <c r="R30" s="433">
        <v>-2.7612162006844543694292452900</v>
      </c>
      <c r="S30" s="434">
        <v>-1.110931191419672702011894200</v>
      </c>
      <c r="T30" s="432">
        <v>13.444577617056754682134879310</v>
      </c>
      <c r="U30" s="433">
        <v>2.1191615333000384607270522100</v>
      </c>
      <c r="V30" s="434">
        <v>-1.6278113144221429297389288200</v>
      </c>
      <c r="W30" s="432">
        <v>0</v>
      </c>
      <c r="X30" s="433">
        <v>-100</v>
      </c>
      <c r="Y30" s="434">
        <v>-0.7017041542921846058170539900</v>
      </c>
      <c r="Z30" s="432">
        <v>6.5431134733916970828339295400</v>
      </c>
      <c r="AA30" s="433">
        <v>-2.4254127290271508165904156100</v>
      </c>
      <c r="AB30" s="434">
        <v>-1.5544387254395762527736191200</v>
      </c>
    </row>
    <row r="31" ht="6" customHeight="1">
      <c r="A31" s="58"/>
      <c r="B31" s="633"/>
      <c r="C31" s="633"/>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64" t="s">
        <v>50</v>
      </c>
      <c r="C32" s="1064"/>
      <c r="D32" s="495">
        <v>232.06892831009910086936935812</v>
      </c>
      <c r="E32" s="496">
        <v>274.81985965458024612648543368</v>
      </c>
      <c r="F32" s="497">
        <v>197.73177154035220616963576333</v>
      </c>
      <c r="G32" s="495">
        <v>251.1138481052279942345215408</v>
      </c>
      <c r="H32" s="496">
        <v>314.37209687393464250733857571</v>
      </c>
      <c r="I32" s="497">
        <v>196.5414905648752027298419433</v>
      </c>
      <c r="J32" s="495">
        <v>0</v>
      </c>
      <c r="K32" s="496">
        <v>0</v>
      </c>
      <c r="L32" s="497">
        <v>127.29986775890315967655989462</v>
      </c>
      <c r="M32" s="495">
        <v>233.41544269689126789287738662</v>
      </c>
      <c r="N32" s="496">
        <v>277.12488872689591483432906803</v>
      </c>
      <c r="O32" s="497">
        <v>191.81816999658852556059393256</v>
      </c>
      <c r="P32" s="93"/>
      <c r="Q32" s="481">
        <v>9.125574746984281895634040640</v>
      </c>
      <c r="R32" s="482">
        <v>-3.3041661846393282714726250700</v>
      </c>
      <c r="S32" s="483">
        <v>0.1122105583038563260462513600</v>
      </c>
      <c r="T32" s="481">
        <v>43.861331576995257200983752780</v>
      </c>
      <c r="U32" s="482">
        <v>17.597752262457637669613801200</v>
      </c>
      <c r="V32" s="483">
        <v>-1.5753768923455084624020337800</v>
      </c>
      <c r="W32" s="481">
        <v>0</v>
      </c>
      <c r="X32" s="482">
        <v>-100</v>
      </c>
      <c r="Y32" s="483">
        <v>-3.9535195276075297607590099600</v>
      </c>
      <c r="Z32" s="481">
        <v>11.583067652379858393081130510</v>
      </c>
      <c r="AA32" s="482">
        <v>-2.1261701084190400347843837400</v>
      </c>
      <c r="AB32" s="483">
        <v>-0.6681555623667333508636316900</v>
      </c>
    </row>
    <row r="33" ht="18" customHeight="1">
      <c r="A33" s="58"/>
      <c r="B33" s="1065" t="s">
        <v>51</v>
      </c>
      <c r="C33" s="1065"/>
      <c r="D33" s="278">
        <v>233.64262761515029950388865923</v>
      </c>
      <c r="E33" s="94">
        <v>277.47450135236932839737886161</v>
      </c>
      <c r="F33" s="279">
        <v>195.60303341277633935212269384</v>
      </c>
      <c r="G33" s="278">
        <v>232.88082891537433465310695712</v>
      </c>
      <c r="H33" s="94">
        <v>289.67258482340610210014218293</v>
      </c>
      <c r="I33" s="279">
        <v>198.80816353182271158976325078</v>
      </c>
      <c r="J33" s="278">
        <v>0</v>
      </c>
      <c r="K33" s="94">
        <v>0</v>
      </c>
      <c r="L33" s="279">
        <v>127.10032888966494879329826382</v>
      </c>
      <c r="M33" s="278">
        <v>233.59062457597147472597178532</v>
      </c>
      <c r="N33" s="94">
        <v>278.12713340327211521448271751</v>
      </c>
      <c r="O33" s="279">
        <v>190.46776184914404253528904313</v>
      </c>
      <c r="P33" s="5"/>
      <c r="Q33" s="273">
        <v>11.880357542299387348980341130</v>
      </c>
      <c r="R33" s="92">
        <v>-2.1853920510249200348605016800</v>
      </c>
      <c r="S33" s="274">
        <v>0.442244445594176650645356600</v>
      </c>
      <c r="T33" s="273">
        <v>26.142596817275690104733388570</v>
      </c>
      <c r="U33" s="92">
        <v>9.101367036523323944683085280</v>
      </c>
      <c r="V33" s="274">
        <v>-1.9081273660936638917750182300</v>
      </c>
      <c r="W33" s="273">
        <v>0</v>
      </c>
      <c r="X33" s="92">
        <v>-100</v>
      </c>
      <c r="Y33" s="274">
        <v>-4.7790023901169630532685136700</v>
      </c>
      <c r="Z33" s="273">
        <v>12.920998206337588459206093130</v>
      </c>
      <c r="AA33" s="92">
        <v>-1.556769214557638843968919400</v>
      </c>
      <c r="AB33" s="274">
        <v>-0.5149847512438950169176813600</v>
      </c>
    </row>
    <row r="34" ht="18" customHeight="1">
      <c r="A34" s="58"/>
      <c r="B34" s="1066" t="s">
        <v>79</v>
      </c>
      <c r="C34" s="1066"/>
      <c r="D34" s="445">
        <v>232.86270693271172297823202868</v>
      </c>
      <c r="E34" s="446">
        <v>276.17747729695626675359752292</v>
      </c>
      <c r="F34" s="447">
        <v>196.6552452530470201933497953</v>
      </c>
      <c r="G34" s="445">
        <v>242.08898985613909561702719195</v>
      </c>
      <c r="H34" s="446">
        <v>302.29948856234585395111154958</v>
      </c>
      <c r="I34" s="447">
        <v>197.58689930959087819435115554</v>
      </c>
      <c r="J34" s="445">
        <v>0</v>
      </c>
      <c r="K34" s="446">
        <v>0</v>
      </c>
      <c r="L34" s="447">
        <v>127.1998766414713968750048044</v>
      </c>
      <c r="M34" s="635">
        <v>233.50369019538724034689133722</v>
      </c>
      <c r="N34" s="636">
        <v>277.63618270571745280154803927</v>
      </c>
      <c r="O34" s="637">
        <v>191.14551259624484802971224046</v>
      </c>
      <c r="P34" s="93"/>
      <c r="Q34" s="275">
        <v>10.546648748338894892333886700</v>
      </c>
      <c r="R34" s="276">
        <v>-2.7325408992551995573219520900</v>
      </c>
      <c r="S34" s="277">
        <v>0.2847054870508778614806555400</v>
      </c>
      <c r="T34" s="275">
        <v>34.841926926569565302915495580</v>
      </c>
      <c r="U34" s="276">
        <v>13.470082315126139514927072250</v>
      </c>
      <c r="V34" s="277">
        <v>-1.7371280448636104794124254200</v>
      </c>
      <c r="W34" s="275">
        <v>0</v>
      </c>
      <c r="X34" s="276">
        <v>-100</v>
      </c>
      <c r="Y34" s="277">
        <v>-4.3714814596942677902536272300</v>
      </c>
      <c r="Z34" s="275">
        <v>12.278267411074643152856296370</v>
      </c>
      <c r="AA34" s="276">
        <v>-1.8358841831664794897793522400</v>
      </c>
      <c r="AB34" s="277">
        <v>-0.5887132917324779264883194900</v>
      </c>
    </row>
    <row r="35" ht="6" customHeight="1">
      <c r="A35" s="58"/>
      <c r="B35" s="633"/>
      <c r="C35" s="633"/>
      <c r="D35" s="95"/>
      <c r="E35" s="95"/>
      <c r="F35" s="95"/>
      <c r="G35" s="95"/>
      <c r="H35" s="95"/>
      <c r="I35" s="95"/>
      <c r="J35" s="95"/>
      <c r="K35" s="95"/>
      <c r="L35" s="95"/>
      <c r="M35" s="638"/>
      <c r="N35" s="638"/>
      <c r="O35" s="638"/>
      <c r="P35" s="93"/>
      <c r="Q35" s="91"/>
      <c r="R35" s="91"/>
      <c r="S35" s="91"/>
      <c r="T35" s="91"/>
      <c r="U35" s="91"/>
      <c r="V35" s="91"/>
      <c r="W35" s="91"/>
      <c r="X35" s="91"/>
      <c r="Y35" s="91"/>
      <c r="Z35" s="91"/>
      <c r="AA35" s="91"/>
      <c r="AB35" s="91"/>
    </row>
    <row r="36" ht="18" customHeight="1">
      <c r="A36" s="58"/>
      <c r="B36" s="998" t="s">
        <v>12</v>
      </c>
      <c r="C36" s="998"/>
      <c r="D36" s="484">
        <v>193.27037213092489474399022138</v>
      </c>
      <c r="E36" s="485">
        <v>228.43853362001408894367471518</v>
      </c>
      <c r="F36" s="486">
        <v>183.99798535566501244422034556</v>
      </c>
      <c r="G36" s="484">
        <v>208.14428020565552699228791774</v>
      </c>
      <c r="H36" s="485">
        <v>260.1628540433489507553285077</v>
      </c>
      <c r="I36" s="486">
        <v>195.48183692042098483417896753</v>
      </c>
      <c r="J36" s="484">
        <v>0</v>
      </c>
      <c r="K36" s="485">
        <v>0</v>
      </c>
      <c r="L36" s="486">
        <v>124.89438322988806319483715376</v>
      </c>
      <c r="M36" s="484">
        <v>194.69180690332882938213978627</v>
      </c>
      <c r="N36" s="485">
        <v>230.8933336537968517663949136</v>
      </c>
      <c r="O36" s="486">
        <v>181.18490064507763622807870595</v>
      </c>
      <c r="P36" s="93"/>
      <c r="Q36" s="470">
        <v>6.6401237447056537003892814400</v>
      </c>
      <c r="R36" s="471">
        <v>-2.7554162535484671218606095400</v>
      </c>
      <c r="S36" s="472">
        <v>-0.7757838739376609994633257600</v>
      </c>
      <c r="T36" s="470">
        <v>19.987022571520039416048012730</v>
      </c>
      <c r="U36" s="471">
        <v>4.2512359272797067336621515800</v>
      </c>
      <c r="V36" s="472">
        <v>-1.3392969033196343806470232900</v>
      </c>
      <c r="W36" s="470">
        <v>-100</v>
      </c>
      <c r="X36" s="471">
        <v>-100</v>
      </c>
      <c r="Y36" s="472">
        <v>1.896328723370212389515666800</v>
      </c>
      <c r="Z36" s="470">
        <v>8.093746079968039254002769300</v>
      </c>
      <c r="AA36" s="471">
        <v>-2.2196806594518564975247652500</v>
      </c>
      <c r="AB36" s="472">
        <v>-1.2266435180303803234709068200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56" t="s">
        <v>10</v>
      </c>
      <c r="C38" s="1056"/>
      <c r="D38" s="1056"/>
      <c r="E38" s="1056"/>
      <c r="F38" s="1056"/>
      <c r="G38" s="1056"/>
      <c r="H38" s="1056"/>
      <c r="I38" s="1056"/>
      <c r="J38" s="1056"/>
      <c r="K38" s="1056"/>
      <c r="L38" s="1056"/>
      <c r="M38" s="1056"/>
      <c r="N38" s="1056"/>
      <c r="O38" s="1056"/>
      <c r="P38" s="413"/>
      <c r="Q38" s="1057"/>
      <c r="R38" s="1057"/>
      <c r="S38" s="1057"/>
      <c r="T38" s="1057"/>
      <c r="U38" s="1057"/>
      <c r="V38" s="1057"/>
      <c r="W38" s="1057"/>
      <c r="X38" s="1057"/>
      <c r="Y38" s="1057"/>
      <c r="Z38" s="1057"/>
      <c r="AA38" s="1057"/>
      <c r="AB38" s="1057"/>
      <c r="AC38" s="9"/>
    </row>
    <row r="39" ht="18" customHeight="1">
      <c r="A39" s="58"/>
      <c r="B39" s="1061" t="s">
        <v>43</v>
      </c>
      <c r="C39" s="1061"/>
      <c r="D39" s="456">
        <v>106.79014549036947776677652491</v>
      </c>
      <c r="E39" s="457">
        <v>149.3912331402662024764241245</v>
      </c>
      <c r="F39" s="458">
        <v>93.66989009822012086941758095</v>
      </c>
      <c r="G39" s="456">
        <v>9.701354303795641236138977284</v>
      </c>
      <c r="H39" s="457">
        <v>12.657308361493018695779847845</v>
      </c>
      <c r="I39" s="458">
        <v>21.817895934385937025472916048</v>
      </c>
      <c r="J39" s="456">
        <v>0</v>
      </c>
      <c r="K39" s="457">
        <v>0</v>
      </c>
      <c r="L39" s="458">
        <v>8.424783757483516642646570087</v>
      </c>
      <c r="M39" s="456">
        <v>116.4914997941651190029155022</v>
      </c>
      <c r="N39" s="457">
        <v>162.04854150175922117220397234</v>
      </c>
      <c r="O39" s="458">
        <v>123.91256979008957453753706708</v>
      </c>
      <c r="P39" s="5"/>
      <c r="Q39" s="429">
        <v>80.41277614510569091250937144</v>
      </c>
      <c r="R39" s="430">
        <v>1.8837042001362895650820365800</v>
      </c>
      <c r="S39" s="431">
        <v>0.1448521616538155089333891100</v>
      </c>
      <c r="T39" s="429">
        <v>30.947559233044229884422887200</v>
      </c>
      <c r="U39" s="430">
        <v>15.799642776808020990309817700</v>
      </c>
      <c r="V39" s="431">
        <v>-1.4801290473196460703537739500</v>
      </c>
      <c r="W39" s="429">
        <v>0</v>
      </c>
      <c r="X39" s="430">
        <v>-100</v>
      </c>
      <c r="Y39" s="431">
        <v>12.630907624201953234918785280</v>
      </c>
      <c r="Z39" s="429">
        <v>74.910326344925357906132806520</v>
      </c>
      <c r="AA39" s="430">
        <v>2.7622894991582196939373457600</v>
      </c>
      <c r="AB39" s="431">
        <v>0.6109877094267587724874756400</v>
      </c>
    </row>
    <row r="40" ht="18" customHeight="1">
      <c r="A40" s="58"/>
      <c r="B40" s="1062" t="s">
        <v>46</v>
      </c>
      <c r="C40" s="1062"/>
      <c r="D40" s="441">
        <v>99.28031406970667709954332362</v>
      </c>
      <c r="E40" s="95">
        <v>126.70489829763806549619339234</v>
      </c>
      <c r="F40" s="442">
        <v>91.71792325035849455248842272</v>
      </c>
      <c r="G40" s="441">
        <v>14.200885430736135592731179948</v>
      </c>
      <c r="H40" s="95">
        <v>18.164918793093497765634196905</v>
      </c>
      <c r="I40" s="442">
        <v>28.854691575971140235270794</v>
      </c>
      <c r="J40" s="441">
        <v>0</v>
      </c>
      <c r="K40" s="95">
        <v>0</v>
      </c>
      <c r="L40" s="442">
        <v>7.7405018033538596192069107951</v>
      </c>
      <c r="M40" s="441">
        <v>113.48119950044281269227450357</v>
      </c>
      <c r="N40" s="95">
        <v>144.86981709073156326182758924</v>
      </c>
      <c r="O40" s="442">
        <v>128.31311662968349440696612751</v>
      </c>
      <c r="P40" s="5"/>
      <c r="Q40" s="422">
        <v>86.38725802762588960940529240</v>
      </c>
      <c r="R40" s="91">
        <v>-1.4922149122557142972353292600</v>
      </c>
      <c r="S40" s="423">
        <v>-1.8639454594931549173357160300</v>
      </c>
      <c r="T40" s="422">
        <v>68.735985526673806296760176570</v>
      </c>
      <c r="U40" s="91">
        <v>25.172597987354755325975615400</v>
      </c>
      <c r="V40" s="423">
        <v>0.7158034188626079990378540600</v>
      </c>
      <c r="W40" s="422">
        <v>0</v>
      </c>
      <c r="X40" s="91">
        <v>-100</v>
      </c>
      <c r="Y40" s="423">
        <v>17.204251028203332484926293840</v>
      </c>
      <c r="Z40" s="422">
        <v>83.97886287997931099152458383</v>
      </c>
      <c r="AA40" s="91">
        <v>1.1574616026867190718584500600</v>
      </c>
      <c r="AB40" s="423">
        <v>-0.311349693525022297894966700</v>
      </c>
    </row>
    <row r="41" ht="18" customHeight="1">
      <c r="A41" s="58"/>
      <c r="B41" s="1062" t="s">
        <v>47</v>
      </c>
      <c r="C41" s="1062"/>
      <c r="D41" s="441">
        <v>98.93872507028998879807968582</v>
      </c>
      <c r="E41" s="95">
        <v>129.68452182609366404070391759</v>
      </c>
      <c r="F41" s="442">
        <v>97.83036075352145438558417906</v>
      </c>
      <c r="G41" s="441">
        <v>17.764767862736905990478939404</v>
      </c>
      <c r="H41" s="95">
        <v>15.778079013274022365422076855</v>
      </c>
      <c r="I41" s="442">
        <v>33.54812918568557672583611983</v>
      </c>
      <c r="J41" s="441">
        <v>0</v>
      </c>
      <c r="K41" s="95">
        <v>0</v>
      </c>
      <c r="L41" s="442">
        <v>7.6605740257808874858957127016</v>
      </c>
      <c r="M41" s="441">
        <v>116.70349293302689478855862522</v>
      </c>
      <c r="N41" s="95">
        <v>145.46260083936768640612599445</v>
      </c>
      <c r="O41" s="442">
        <v>139.03906396498791859731601158</v>
      </c>
      <c r="P41" s="93"/>
      <c r="Q41" s="422">
        <v>107.13303626168554729830852440</v>
      </c>
      <c r="R41" s="91">
        <v>12.185631644648534680447144600</v>
      </c>
      <c r="S41" s="423">
        <v>5.1563723257870367129767507600</v>
      </c>
      <c r="T41" s="422">
        <v>156.20568698282976037287775217</v>
      </c>
      <c r="U41" s="91">
        <v>-7.4580961347561599651130708400</v>
      </c>
      <c r="V41" s="423">
        <v>-1.2944397409723079807935185700</v>
      </c>
      <c r="W41" s="422">
        <v>0</v>
      </c>
      <c r="X41" s="91">
        <v>-100</v>
      </c>
      <c r="Y41" s="423">
        <v>17.957269978159112241428805460</v>
      </c>
      <c r="Z41" s="422">
        <v>113.35355079849971992044782247</v>
      </c>
      <c r="AA41" s="91">
        <v>9.568265961390410162025320300</v>
      </c>
      <c r="AB41" s="423">
        <v>4.1368885316573426005103871700</v>
      </c>
    </row>
    <row r="42" ht="18" customHeight="1">
      <c r="A42" s="58"/>
      <c r="B42" s="1062" t="s">
        <v>48</v>
      </c>
      <c r="C42" s="1062"/>
      <c r="D42" s="441">
        <v>97.33620275870592952345969019</v>
      </c>
      <c r="E42" s="95">
        <v>129.38731716229916605098001641</v>
      </c>
      <c r="F42" s="442">
        <v>98.82620598082316308772395963</v>
      </c>
      <c r="G42" s="441">
        <v>12.633431350774758684634375512</v>
      </c>
      <c r="H42" s="95">
        <v>16.753504734111760790628728653</v>
      </c>
      <c r="I42" s="442">
        <v>34.428953050117390195765980788</v>
      </c>
      <c r="J42" s="441">
        <v>0</v>
      </c>
      <c r="K42" s="95">
        <v>0</v>
      </c>
      <c r="L42" s="442">
        <v>7.96118683943929362951268533</v>
      </c>
      <c r="M42" s="441">
        <v>109.9696341094806882080940657</v>
      </c>
      <c r="N42" s="95">
        <v>146.14082189641092684160874506</v>
      </c>
      <c r="O42" s="442">
        <v>141.21634587037984691300262575</v>
      </c>
      <c r="P42" s="5"/>
      <c r="Q42" s="422">
        <v>85.69028660276976321043901127</v>
      </c>
      <c r="R42" s="91">
        <v>5.6238255906984452959446508800</v>
      </c>
      <c r="S42" s="423">
        <v>1.7661449332235296271269767800</v>
      </c>
      <c r="T42" s="422">
        <v>67.290007974899848129458567010</v>
      </c>
      <c r="U42" s="91">
        <v>-15.331962963265385802791967470</v>
      </c>
      <c r="V42" s="423">
        <v>-4.5352858480449302874720517600</v>
      </c>
      <c r="W42" s="422">
        <v>0</v>
      </c>
      <c r="X42" s="91">
        <v>-100</v>
      </c>
      <c r="Y42" s="423">
        <v>13.617944539431970515674189520</v>
      </c>
      <c r="Z42" s="422">
        <v>83.37321823026696931360783471</v>
      </c>
      <c r="AA42" s="91">
        <v>2.5967397903097534277781776400</v>
      </c>
      <c r="AB42" s="423">
        <v>0.737393065484147529134827300</v>
      </c>
    </row>
    <row r="43" ht="18" customHeight="1">
      <c r="A43" s="58"/>
      <c r="B43" s="1062" t="s">
        <v>49</v>
      </c>
      <c r="C43" s="1062"/>
      <c r="D43" s="441">
        <v>116.55173958703013384532838431</v>
      </c>
      <c r="E43" s="95">
        <v>154.79588892623332645359424092</v>
      </c>
      <c r="F43" s="442">
        <v>105.47120845501678739776994612</v>
      </c>
      <c r="G43" s="441">
        <v>12.872530417748684517969319537</v>
      </c>
      <c r="H43" s="95">
        <v>15.32755322910056164795507827</v>
      </c>
      <c r="I43" s="442">
        <v>32.106370803387422085662081423</v>
      </c>
      <c r="J43" s="441">
        <v>0</v>
      </c>
      <c r="K43" s="95">
        <v>0</v>
      </c>
      <c r="L43" s="442">
        <v>8.238225184534622380739499753</v>
      </c>
      <c r="M43" s="441">
        <v>129.42427000477881836329770383</v>
      </c>
      <c r="N43" s="95">
        <v>170.1234421553338881015493192</v>
      </c>
      <c r="O43" s="442">
        <v>145.81580444293883186417152731</v>
      </c>
      <c r="P43" s="93"/>
      <c r="Q43" s="422">
        <v>88.46697447951922767384107597</v>
      </c>
      <c r="R43" s="91">
        <v>4.3465209733178114093696918100</v>
      </c>
      <c r="S43" s="423">
        <v>2.4720347116862155265078560400</v>
      </c>
      <c r="T43" s="422">
        <v>59.592690486666279672424326660</v>
      </c>
      <c r="U43" s="91">
        <v>-14.256779482063708485192129410</v>
      </c>
      <c r="V43" s="423">
        <v>-5.7554618247490654674565287200</v>
      </c>
      <c r="W43" s="422">
        <v>0</v>
      </c>
      <c r="X43" s="91">
        <v>-100</v>
      </c>
      <c r="Y43" s="423">
        <v>10.568572589076060295290610770</v>
      </c>
      <c r="Z43" s="422">
        <v>85.13550269340378433062025555</v>
      </c>
      <c r="AA43" s="91">
        <v>2.1913064032051644259030841100</v>
      </c>
      <c r="AB43" s="423">
        <v>0.949228311793919443097445900</v>
      </c>
    </row>
    <row r="44" ht="18" customHeight="1">
      <c r="A44" s="58"/>
      <c r="B44" s="1063" t="s">
        <v>78</v>
      </c>
      <c r="C44" s="1063"/>
      <c r="D44" s="459">
        <v>103.76081066907709363296979131</v>
      </c>
      <c r="E44" s="460">
        <v>137.96093949485699516847233661</v>
      </c>
      <c r="F44" s="461">
        <v>97.50277130913586868570545448</v>
      </c>
      <c r="G44" s="459">
        <v>13.451486753425283490309273359</v>
      </c>
      <c r="H44" s="460">
        <v>15.736433003176485855046966889</v>
      </c>
      <c r="I44" s="461">
        <v>30.163040618940752533373068681</v>
      </c>
      <c r="J44" s="459">
        <v>0</v>
      </c>
      <c r="K44" s="460">
        <v>0</v>
      </c>
      <c r="L44" s="461">
        <v>8.003723250861118682795624366</v>
      </c>
      <c r="M44" s="459">
        <v>117.21229742250237712327906465</v>
      </c>
      <c r="N44" s="460">
        <v>153.6973724980334810235193035</v>
      </c>
      <c r="O44" s="461">
        <v>135.66953517893773990187414755</v>
      </c>
      <c r="P44" s="5"/>
      <c r="Q44" s="432">
        <v>88.99570856151340439142918474</v>
      </c>
      <c r="R44" s="433">
        <v>4.2468794705376919049745856800</v>
      </c>
      <c r="S44" s="434">
        <v>1.56083557307067344020476500</v>
      </c>
      <c r="T44" s="432">
        <v>75.201347283074222998472446460</v>
      </c>
      <c r="U44" s="433">
        <v>-1.7541819173471889148720645500</v>
      </c>
      <c r="V44" s="434">
        <v>-2.6176489233195948086861598300</v>
      </c>
      <c r="W44" s="432">
        <v>0</v>
      </c>
      <c r="X44" s="433">
        <v>-100</v>
      </c>
      <c r="Y44" s="434">
        <v>14.242485626383423813149551800</v>
      </c>
      <c r="Z44" s="432">
        <v>87.30329428488622275745906370</v>
      </c>
      <c r="AA44" s="433">
        <v>3.4975032205723219789037952500</v>
      </c>
      <c r="AB44" s="434">
        <v>1.257984695581056124970230700</v>
      </c>
    </row>
    <row r="45" ht="6" customHeight="1">
      <c r="A45" s="58"/>
      <c r="B45" s="633"/>
      <c r="C45" s="633"/>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64" t="s">
        <v>50</v>
      </c>
      <c r="C46" s="1064"/>
      <c r="D46" s="495">
        <v>153.70530324038420907049672352</v>
      </c>
      <c r="E46" s="496">
        <v>209.62890827983091842111835795</v>
      </c>
      <c r="F46" s="497">
        <v>126.24335516441345781927694253</v>
      </c>
      <c r="G46" s="495">
        <v>12.65375372196741428476028705</v>
      </c>
      <c r="H46" s="496">
        <v>14.839857559188228505536818783</v>
      </c>
      <c r="I46" s="497">
        <v>29.352824528273734317816480435</v>
      </c>
      <c r="J46" s="495">
        <v>0</v>
      </c>
      <c r="K46" s="496">
        <v>0</v>
      </c>
      <c r="L46" s="497">
        <v>8.841370866532997096682616336</v>
      </c>
      <c r="M46" s="495">
        <v>166.35905696235162335525701058</v>
      </c>
      <c r="N46" s="496">
        <v>224.46876583901914692665517673</v>
      </c>
      <c r="O46" s="497">
        <v>164.4375505592201892337760393</v>
      </c>
      <c r="P46" s="93"/>
      <c r="Q46" s="481">
        <v>86.64785343652619714246809702</v>
      </c>
      <c r="R46" s="482">
        <v>3.4199646723812315691790091600</v>
      </c>
      <c r="S46" s="483">
        <v>6.4973884008420215570457688200</v>
      </c>
      <c r="T46" s="481">
        <v>86.47017342945487263970873096</v>
      </c>
      <c r="U46" s="482">
        <v>7.1348398548485840085995584700</v>
      </c>
      <c r="V46" s="483">
        <v>-5.9001422638372437693491281800</v>
      </c>
      <c r="W46" s="481">
        <v>0</v>
      </c>
      <c r="X46" s="482">
        <v>-100</v>
      </c>
      <c r="Y46" s="483">
        <v>10.106630420975366906086097490</v>
      </c>
      <c r="Z46" s="481">
        <v>86.63432668102489511819531442</v>
      </c>
      <c r="AA46" s="482">
        <v>3.4845924022772590633053270400</v>
      </c>
      <c r="AB46" s="483">
        <v>4.229842389415416049902634700</v>
      </c>
    </row>
    <row r="47" ht="18" customHeight="1">
      <c r="A47" s="58"/>
      <c r="B47" s="1065" t="s">
        <v>51</v>
      </c>
      <c r="C47" s="1065"/>
      <c r="D47" s="278">
        <v>157.49722218842834988109348329</v>
      </c>
      <c r="E47" s="94">
        <v>221.54174945263810997796289325</v>
      </c>
      <c r="F47" s="279">
        <v>127.74901298626556654363179914</v>
      </c>
      <c r="G47" s="278">
        <v>11.501379681761379529385357456</v>
      </c>
      <c r="H47" s="94">
        <v>13.073665710578916000184601791</v>
      </c>
      <c r="I47" s="279">
        <v>25.411763397184556705104821769</v>
      </c>
      <c r="J47" s="278">
        <v>0</v>
      </c>
      <c r="K47" s="94">
        <v>0</v>
      </c>
      <c r="L47" s="279">
        <v>8.865367386397363936541753339</v>
      </c>
      <c r="M47" s="278">
        <v>168.99860187018972941047884073</v>
      </c>
      <c r="N47" s="94">
        <v>234.61541516321702597814749505</v>
      </c>
      <c r="O47" s="279">
        <v>162.02614376984748718527837425</v>
      </c>
      <c r="P47" s="5"/>
      <c r="Q47" s="273">
        <v>75.363956619523887694739724660</v>
      </c>
      <c r="R47" s="92">
        <v>4.629957748269360988264327300</v>
      </c>
      <c r="S47" s="274">
        <v>4.7102367891128263852976104300</v>
      </c>
      <c r="T47" s="273">
        <v>63.523151146949604106352661820</v>
      </c>
      <c r="U47" s="92">
        <v>-5.9259008751393270995097653700</v>
      </c>
      <c r="V47" s="274">
        <v>-8.125119324658544631565065280</v>
      </c>
      <c r="W47" s="273">
        <v>0</v>
      </c>
      <c r="X47" s="92">
        <v>-100</v>
      </c>
      <c r="Y47" s="274">
        <v>7.2162509288171529588747259400</v>
      </c>
      <c r="Z47" s="273">
        <v>74.504004590702356359109345260</v>
      </c>
      <c r="AA47" s="92">
        <v>3.8671528908295511785030296100</v>
      </c>
      <c r="AB47" s="274">
        <v>2.5935233624653948137982172300</v>
      </c>
    </row>
    <row r="48" ht="18" customHeight="1">
      <c r="A48" s="58"/>
      <c r="B48" s="1066" t="s">
        <v>79</v>
      </c>
      <c r="C48" s="1066"/>
      <c r="D48" s="445">
        <v>155.6012627144062794757951034</v>
      </c>
      <c r="E48" s="446">
        <v>215.58532886623451419954062562</v>
      </c>
      <c r="F48" s="447">
        <v>126.99624609630917146874402412</v>
      </c>
      <c r="G48" s="445">
        <v>12.07756670186439690707282225</v>
      </c>
      <c r="H48" s="446">
        <v>13.956761634883572252860710287</v>
      </c>
      <c r="I48" s="447">
        <v>27.382131622767642168640424294</v>
      </c>
      <c r="J48" s="445">
        <v>0</v>
      </c>
      <c r="K48" s="446">
        <v>0</v>
      </c>
      <c r="L48" s="447">
        <v>8.853370114928434807443753091</v>
      </c>
      <c r="M48" s="445">
        <v>167.67882941627067638286792564</v>
      </c>
      <c r="N48" s="446">
        <v>229.54209050111808645240133588</v>
      </c>
      <c r="O48" s="447">
        <v>163.23174783400524844482820148</v>
      </c>
      <c r="P48" s="93"/>
      <c r="Q48" s="275">
        <v>80.75924853835927062233835015</v>
      </c>
      <c r="R48" s="276">
        <v>4.0380545736476516454115458300</v>
      </c>
      <c r="S48" s="277">
        <v>5.591728718529300270114064400</v>
      </c>
      <c r="T48" s="275">
        <v>74.790280327601630077897302710</v>
      </c>
      <c r="U48" s="276">
        <v>0.5937233140527541508047147900</v>
      </c>
      <c r="V48" s="277">
        <v>-6.9490314847406819958103391200</v>
      </c>
      <c r="W48" s="275">
        <v>0</v>
      </c>
      <c r="X48" s="276">
        <v>-100</v>
      </c>
      <c r="Y48" s="277">
        <v>8.641030366836392176523433830</v>
      </c>
      <c r="Z48" s="275">
        <v>80.31572487027111778439443974</v>
      </c>
      <c r="AA48" s="276">
        <v>3.6796497887545707770579186500</v>
      </c>
      <c r="AB48" s="277">
        <v>3.411216017595578545554549200</v>
      </c>
    </row>
    <row r="49" ht="6" customHeight="1">
      <c r="A49" s="58"/>
      <c r="B49" s="633"/>
      <c r="C49" s="633"/>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98" t="s">
        <v>12</v>
      </c>
      <c r="C50" s="998"/>
      <c r="D50" s="484">
        <v>118.14443752594437525944375259</v>
      </c>
      <c r="E50" s="485">
        <v>160.02314096758873995732703436</v>
      </c>
      <c r="F50" s="486">
        <v>105.91504692253905476217050708</v>
      </c>
      <c r="G50" s="484">
        <v>13.444271481942714819427148194</v>
      </c>
      <c r="H50" s="485">
        <v>15.284781317625012202092902861</v>
      </c>
      <c r="I50" s="486">
        <v>29.266903257094357877337494637</v>
      </c>
      <c r="J50" s="484">
        <v>0</v>
      </c>
      <c r="K50" s="485">
        <v>0</v>
      </c>
      <c r="L50" s="486">
        <v>8.342022810035223652763504344</v>
      </c>
      <c r="M50" s="484">
        <v>131.58870900788709007887090079</v>
      </c>
      <c r="N50" s="485">
        <v>175.30792228521375215941993722</v>
      </c>
      <c r="O50" s="486">
        <v>143.52397298966863629227150607</v>
      </c>
      <c r="P50" s="93"/>
      <c r="Q50" s="470">
        <v>86.85162092157043399136343684</v>
      </c>
      <c r="R50" s="471">
        <v>4.2171081161423964302614269400</v>
      </c>
      <c r="S50" s="472">
        <v>2.2590463057388541319654699800</v>
      </c>
      <c r="T50" s="470">
        <v>81.57158337249450539969063174</v>
      </c>
      <c r="U50" s="471">
        <v>-0.9581468789265089919266359200</v>
      </c>
      <c r="V50" s="472">
        <v>-3.7660285797032961009907733100</v>
      </c>
      <c r="W50" s="470">
        <v>-100</v>
      </c>
      <c r="X50" s="471">
        <v>-100</v>
      </c>
      <c r="Y50" s="472">
        <v>22.760817747131656684921681270</v>
      </c>
      <c r="Z50" s="470">
        <v>84.75946982514273021582185234</v>
      </c>
      <c r="AA50" s="471">
        <v>3.5838961405238278525127901100</v>
      </c>
      <c r="AB50" s="472">
        <v>1.9470809249498039239310366300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24" customHeight="1">
      <c r="B52" s="1067" t="s">
        <v>138</v>
      </c>
      <c r="C52" s="1067"/>
      <c r="D52" s="1067"/>
      <c r="E52" s="1067"/>
      <c r="F52" s="1067"/>
      <c r="G52" s="1067"/>
      <c r="H52" s="1067"/>
      <c r="I52" s="1067"/>
      <c r="J52" s="1067"/>
      <c r="K52" s="1067"/>
      <c r="L52" s="1067"/>
      <c r="M52" s="1067"/>
      <c r="N52" s="1067"/>
      <c r="O52" s="1067"/>
      <c r="P52" s="1067"/>
      <c r="Q52" s="1067"/>
      <c r="R52" s="1067"/>
      <c r="S52" s="1067"/>
      <c r="T52" s="1067"/>
      <c r="U52" s="1067"/>
      <c r="V52" s="1067"/>
      <c r="W52" s="1067"/>
      <c r="X52" s="1067"/>
      <c r="Y52" s="1067"/>
      <c r="Z52" s="1067"/>
      <c r="AA52" s="1067"/>
      <c r="AB52" s="1067"/>
    </row>
    <row r="54">
      <c r="A54" s="237"/>
      <c r="B54" s="237"/>
      <c r="C54" s="237"/>
      <c r="D54" s="237"/>
      <c r="E54" s="237"/>
      <c r="F54" s="237"/>
      <c r="G54" s="237"/>
      <c r="H54" s="237"/>
      <c r="I54" s="237"/>
      <c r="J54" s="237"/>
      <c r="K54" s="237"/>
      <c r="L54" s="237"/>
      <c r="M54" s="237"/>
      <c r="N54" s="237"/>
      <c r="O54" s="237"/>
      <c r="P54" s="237"/>
      <c r="Q54" s="237"/>
      <c r="R54" s="237"/>
      <c r="S54" s="237"/>
      <c r="T54" s="237"/>
      <c r="U54" s="237"/>
      <c r="V54" s="237"/>
      <c r="W54" s="237"/>
      <c r="X54" s="237"/>
      <c r="Y54" s="237"/>
      <c r="Z54" s="237"/>
      <c r="AA54" s="237"/>
      <c r="AB54" s="237"/>
      <c r="AC54" s="237"/>
    </row>
    <row r="55">
      <c r="A55" s="237"/>
      <c r="B55" s="237"/>
      <c r="C55" s="237"/>
      <c r="D55" s="237"/>
      <c r="E55" s="237"/>
      <c r="F55" s="237"/>
      <c r="G55" s="237"/>
      <c r="H55" s="237"/>
      <c r="I55" s="237"/>
      <c r="J55" s="237"/>
      <c r="K55" s="237"/>
      <c r="L55" s="237"/>
      <c r="M55" s="237"/>
      <c r="N55" s="237"/>
      <c r="O55" s="237"/>
      <c r="P55" s="237"/>
      <c r="Q55" s="237"/>
      <c r="R55" s="237"/>
      <c r="S55" s="237"/>
      <c r="T55" s="237"/>
      <c r="U55" s="237"/>
      <c r="V55" s="237"/>
      <c r="W55" s="237"/>
      <c r="X55" s="237"/>
      <c r="Y55" s="237"/>
      <c r="Z55" s="237"/>
      <c r="AA55" s="237"/>
      <c r="AB55" s="237"/>
      <c r="AC55" s="237"/>
    </row>
    <row r="56">
      <c r="A56" s="237"/>
      <c r="B56" s="237"/>
      <c r="C56" s="237"/>
      <c r="D56" s="237"/>
      <c r="E56" s="237"/>
      <c r="F56" s="237"/>
      <c r="G56" s="237"/>
      <c r="H56" s="237"/>
      <c r="I56" s="237"/>
      <c r="J56" s="237"/>
      <c r="K56" s="237"/>
      <c r="L56" s="237"/>
      <c r="M56" s="237"/>
      <c r="N56" s="237"/>
      <c r="O56" s="237"/>
      <c r="P56" s="237"/>
      <c r="Q56" s="237"/>
      <c r="R56" s="237"/>
      <c r="S56" s="237"/>
      <c r="T56" s="237"/>
      <c r="U56" s="237"/>
      <c r="V56" s="237"/>
      <c r="W56" s="237"/>
      <c r="X56" s="237"/>
      <c r="Y56" s="237"/>
      <c r="Z56" s="237"/>
      <c r="AA56" s="237"/>
      <c r="AB56" s="237"/>
      <c r="AC56" s="237"/>
    </row>
    <row r="57">
      <c r="A57" s="237"/>
      <c r="B57" s="237"/>
      <c r="C57" s="237"/>
      <c r="D57" s="237"/>
      <c r="E57" s="237"/>
      <c r="F57" s="237"/>
      <c r="G57" s="237"/>
      <c r="H57" s="237"/>
      <c r="I57" s="237"/>
      <c r="J57" s="237"/>
      <c r="K57" s="237"/>
      <c r="L57" s="237"/>
      <c r="M57" s="237"/>
      <c r="N57" s="237"/>
      <c r="O57" s="237"/>
      <c r="P57" s="237"/>
      <c r="Q57" s="237"/>
      <c r="R57" s="237"/>
      <c r="S57" s="237"/>
      <c r="T57" s="237"/>
      <c r="U57" s="237"/>
      <c r="V57" s="237"/>
      <c r="W57" s="237"/>
      <c r="X57" s="237"/>
      <c r="Y57" s="237"/>
      <c r="Z57" s="237"/>
      <c r="AA57" s="237"/>
      <c r="AB57" s="237"/>
      <c r="AC57" s="237"/>
    </row>
    <row r="58">
      <c r="A58" s="237"/>
      <c r="B58" s="237"/>
      <c r="C58" s="237"/>
      <c r="D58" s="237"/>
      <c r="E58" s="237"/>
      <c r="F58" s="237"/>
      <c r="G58" s="237"/>
      <c r="H58" s="237"/>
      <c r="I58" s="237"/>
      <c r="J58" s="237"/>
      <c r="K58" s="237"/>
      <c r="L58" s="237"/>
      <c r="M58" s="237"/>
      <c r="N58" s="237"/>
      <c r="O58" s="237"/>
      <c r="P58" s="237"/>
      <c r="Q58" s="237"/>
      <c r="R58" s="237"/>
      <c r="S58" s="237"/>
      <c r="T58" s="237"/>
      <c r="U58" s="237"/>
      <c r="V58" s="237"/>
      <c r="W58" s="237"/>
      <c r="X58" s="237"/>
      <c r="Y58" s="237"/>
      <c r="Z58" s="237"/>
      <c r="AA58" s="237"/>
      <c r="AB58" s="237"/>
      <c r="AC58" s="237"/>
    </row>
    <row r="59">
      <c r="A59" s="237"/>
      <c r="B59" s="237"/>
      <c r="C59" s="237"/>
      <c r="D59" s="237"/>
      <c r="E59" s="237"/>
      <c r="F59" s="237"/>
      <c r="G59" s="237"/>
      <c r="H59" s="237"/>
      <c r="I59" s="237"/>
      <c r="J59" s="237"/>
      <c r="K59" s="237"/>
      <c r="L59" s="237"/>
      <c r="M59" s="237"/>
      <c r="N59" s="237"/>
      <c r="O59" s="237"/>
      <c r="P59" s="237"/>
      <c r="Q59" s="237"/>
      <c r="R59" s="237"/>
      <c r="S59" s="237"/>
      <c r="T59" s="237"/>
      <c r="U59" s="237"/>
      <c r="V59" s="237"/>
      <c r="W59" s="237"/>
      <c r="X59" s="237"/>
      <c r="Y59" s="237"/>
      <c r="Z59" s="237"/>
      <c r="AA59" s="237"/>
      <c r="AB59" s="237"/>
      <c r="AC59" s="237"/>
    </row>
    <row r="60">
      <c r="A60" s="237"/>
      <c r="B60" s="237"/>
      <c r="C60" s="237"/>
      <c r="D60" s="237"/>
      <c r="E60" s="237"/>
      <c r="F60" s="237"/>
      <c r="G60" s="237"/>
      <c r="H60" s="237"/>
      <c r="I60" s="237"/>
      <c r="J60" s="237"/>
      <c r="K60" s="237"/>
      <c r="L60" s="237"/>
      <c r="M60" s="237"/>
      <c r="N60" s="237"/>
      <c r="O60" s="237"/>
      <c r="P60" s="237"/>
      <c r="Q60" s="237"/>
      <c r="R60" s="237"/>
      <c r="S60" s="237"/>
      <c r="T60" s="237"/>
      <c r="U60" s="237"/>
      <c r="V60" s="237"/>
      <c r="W60" s="237"/>
      <c r="X60" s="237"/>
      <c r="Y60" s="237"/>
      <c r="Z60" s="237"/>
      <c r="AA60" s="237"/>
      <c r="AB60" s="237"/>
      <c r="AC60" s="237"/>
    </row>
    <row r="61">
      <c r="A61" s="237"/>
      <c r="B61" s="237"/>
      <c r="C61" s="237"/>
      <c r="D61" s="237"/>
      <c r="E61" s="237"/>
      <c r="F61" s="237"/>
      <c r="G61" s="237"/>
      <c r="H61" s="237"/>
      <c r="I61" s="237"/>
      <c r="J61" s="237"/>
      <c r="K61" s="237"/>
      <c r="L61" s="237"/>
      <c r="M61" s="237"/>
      <c r="N61" s="237"/>
      <c r="O61" s="237"/>
      <c r="P61" s="237"/>
      <c r="Q61" s="237"/>
      <c r="R61" s="237"/>
      <c r="S61" s="237"/>
      <c r="T61" s="237"/>
      <c r="U61" s="237"/>
      <c r="V61" s="237"/>
      <c r="W61" s="237"/>
      <c r="X61" s="237"/>
      <c r="Y61" s="237"/>
      <c r="Z61" s="237"/>
      <c r="AA61" s="237"/>
      <c r="AB61" s="237"/>
      <c r="AC61" s="237"/>
    </row>
    <row r="62">
      <c r="A62" s="237"/>
      <c r="B62" s="237"/>
      <c r="C62" s="237"/>
      <c r="D62" s="237"/>
      <c r="E62" s="237"/>
      <c r="F62" s="237"/>
      <c r="G62" s="237"/>
      <c r="H62" s="237"/>
      <c r="I62" s="237"/>
      <c r="J62" s="237"/>
      <c r="K62" s="237"/>
      <c r="L62" s="237"/>
      <c r="M62" s="237"/>
      <c r="N62" s="237"/>
      <c r="O62" s="237"/>
      <c r="P62" s="237"/>
      <c r="Q62" s="237"/>
      <c r="R62" s="237"/>
      <c r="S62" s="237"/>
      <c r="T62" s="237"/>
      <c r="U62" s="237"/>
      <c r="V62" s="237"/>
      <c r="W62" s="237"/>
      <c r="X62" s="237"/>
      <c r="Y62" s="237"/>
      <c r="Z62" s="237"/>
      <c r="AA62" s="237"/>
      <c r="AB62" s="237"/>
      <c r="AC62" s="237"/>
    </row>
    <row r="63">
      <c r="A63" s="237"/>
      <c r="B63" s="237"/>
      <c r="C63" s="237"/>
      <c r="D63" s="237"/>
      <c r="E63" s="237"/>
      <c r="F63" s="237"/>
      <c r="G63" s="237"/>
      <c r="H63" s="237"/>
      <c r="I63" s="237"/>
      <c r="J63" s="237"/>
      <c r="K63" s="237"/>
      <c r="L63" s="237"/>
      <c r="M63" s="237"/>
      <c r="N63" s="237"/>
      <c r="O63" s="237"/>
      <c r="P63" s="237"/>
      <c r="Q63" s="237"/>
      <c r="R63" s="237"/>
      <c r="S63" s="237"/>
      <c r="T63" s="237"/>
      <c r="U63" s="237"/>
      <c r="V63" s="237"/>
      <c r="W63" s="237"/>
      <c r="X63" s="237"/>
      <c r="Y63" s="237"/>
      <c r="Z63" s="237"/>
      <c r="AA63" s="237"/>
      <c r="AB63" s="237"/>
      <c r="AC63" s="237"/>
    </row>
    <row r="64">
      <c r="A64" s="237"/>
      <c r="B64" s="237"/>
      <c r="C64" s="237"/>
      <c r="D64" s="237"/>
      <c r="E64" s="237"/>
      <c r="F64" s="237"/>
      <c r="G64" s="237"/>
      <c r="H64" s="237"/>
      <c r="I64" s="237"/>
      <c r="J64" s="237"/>
      <c r="K64" s="237"/>
      <c r="L64" s="237"/>
      <c r="M64" s="237"/>
      <c r="N64" s="237"/>
      <c r="O64" s="237"/>
      <c r="P64" s="237"/>
      <c r="Q64" s="237"/>
      <c r="R64" s="237"/>
      <c r="S64" s="237"/>
      <c r="T64" s="237"/>
      <c r="U64" s="237"/>
      <c r="V64" s="237"/>
      <c r="W64" s="237"/>
      <c r="X64" s="237"/>
      <c r="Y64" s="237"/>
      <c r="Z64" s="237"/>
      <c r="AA64" s="237"/>
      <c r="AB64" s="237"/>
      <c r="AC64" s="237"/>
    </row>
    <row r="65" s="237" customFormat="1"/>
    <row r="66" s="237" customFormat="1"/>
    <row r="67" s="237" customFormat="1"/>
    <row r="68" s="237" customFormat="1"/>
    <row r="69" s="237" customFormat="1"/>
    <row r="70" s="237" customFormat="1"/>
    <row r="71" s="237" customFormat="1"/>
    <row r="72" s="237" customFormat="1"/>
    <row r="73" s="237" customFormat="1"/>
    <row r="74" s="237" customFormat="1"/>
    <row r="75" s="237" customFormat="1"/>
    <row r="76" s="237" customFormat="1"/>
    <row r="77" s="237" customFormat="1"/>
    <row r="78" s="237" customFormat="1"/>
    <row r="79" s="237" customFormat="1"/>
    <row r="80" s="237" customFormat="1"/>
    <row r="81" s="237" customFormat="1"/>
    <row r="82" s="237" customFormat="1"/>
    <row r="83" s="237" customFormat="1"/>
    <row r="84" s="237" customFormat="1"/>
    <row r="85" s="237" customFormat="1"/>
    <row r="86" s="237" customFormat="1"/>
    <row r="87" s="237" customFormat="1"/>
    <row r="88" s="237" customFormat="1"/>
    <row r="89" s="237" customFormat="1"/>
    <row r="90" s="237" customFormat="1"/>
    <row r="91" s="237" customFormat="1"/>
    <row r="92" s="237" customFormat="1"/>
    <row r="93" s="237" customFormat="1"/>
    <row r="94" s="237" customFormat="1"/>
  </sheetData>
  <mergeCells count="49">
    <mergeCell ref="B43:C43"/>
    <mergeCell ref="B41:C41"/>
    <mergeCell ref="B27:C27"/>
    <mergeCell ref="Q24:AB24"/>
    <mergeCell ref="B36:C36"/>
    <mergeCell ref="B39:C39"/>
    <mergeCell ref="B40:C40"/>
    <mergeCell ref="B42:C42"/>
    <mergeCell ref="Q38:AB38"/>
    <mergeCell ref="B28:C28"/>
    <mergeCell ref="B29:C29"/>
    <mergeCell ref="B30:C30"/>
    <mergeCell ref="B38:O38"/>
    <mergeCell ref="Q10:AB10"/>
    <mergeCell ref="B11:C11"/>
    <mergeCell ref="B12:C12"/>
    <mergeCell ref="B13:C13"/>
    <mergeCell ref="B20:C20"/>
    <mergeCell ref="B16:C16"/>
    <mergeCell ref="B14:C14"/>
    <mergeCell ref="B50:C50"/>
    <mergeCell ref="B44:C44"/>
    <mergeCell ref="B46:C46"/>
    <mergeCell ref="B47:C47"/>
    <mergeCell ref="B48:C48"/>
    <mergeCell ref="B22:C22"/>
    <mergeCell ref="B33:C33"/>
    <mergeCell ref="B34:C34"/>
    <mergeCell ref="B32:C32"/>
    <mergeCell ref="B19:C19"/>
    <mergeCell ref="B25:C25"/>
    <mergeCell ref="B26:C26"/>
    <mergeCell ref="B24:O24"/>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6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7" customWidth="1"/>
  </cols>
  <sheetData>
    <row r="1" ht="30">
      <c r="A1" s="630"/>
      <c r="B1" s="662" t="s">
        <v>167</v>
      </c>
      <c r="Y1" s="5"/>
      <c r="AB1" s="691"/>
      <c r="AD1" s="237"/>
    </row>
    <row r="2" ht="15" customHeight="1">
      <c r="A2" s="11"/>
      <c r="B2" s="11" t="s">
        <v>258</v>
      </c>
    </row>
    <row r="3" ht="17.1" customHeight="1">
      <c r="A3" s="11"/>
      <c r="B3" s="11" t="s">
        <v>259</v>
      </c>
      <c r="R3" s="1059" t="s">
        <v>351</v>
      </c>
      <c r="S3" s="1059"/>
      <c r="T3" s="1059"/>
      <c r="U3" s="1059"/>
      <c r="V3" s="1059"/>
      <c r="W3" s="1059"/>
      <c r="X3" s="1059"/>
      <c r="Y3" s="1059"/>
      <c r="Z3" s="1059"/>
      <c r="AA3" s="1059"/>
      <c r="AB3" s="1059"/>
    </row>
    <row r="4" ht="19.5" customHeight="1">
      <c r="A4" s="4"/>
      <c r="B4" s="211" t="s">
        <v>260</v>
      </c>
      <c r="C4" s="5"/>
      <c r="D4" s="5"/>
      <c r="E4" s="5"/>
      <c r="F4" s="5"/>
      <c r="G4" s="5"/>
      <c r="H4" s="212"/>
      <c r="I4" s="212"/>
      <c r="J4" s="212"/>
      <c r="K4" s="212"/>
      <c r="L4" s="212"/>
      <c r="M4" s="212"/>
      <c r="N4" s="212"/>
      <c r="O4" s="212"/>
      <c r="P4" s="212"/>
      <c r="Q4" s="212"/>
      <c r="R4" s="212"/>
      <c r="S4" s="212"/>
      <c r="T4" s="212"/>
      <c r="U4" s="4"/>
      <c r="V4" s="4"/>
    </row>
    <row r="5" ht="12.75" customHeight="1"/>
    <row r="6" ht="15.75">
      <c r="D6" s="1004" t="s">
        <v>44</v>
      </c>
      <c r="E6" s="1004"/>
      <c r="F6" s="1004"/>
      <c r="G6" s="1004"/>
      <c r="H6" s="1004"/>
      <c r="I6" s="1004"/>
      <c r="J6" s="1004"/>
      <c r="K6" s="1004"/>
      <c r="L6" s="1004"/>
      <c r="M6" s="1004"/>
      <c r="N6" s="1004"/>
      <c r="O6" s="1004"/>
      <c r="Q6" s="979" t="s">
        <v>72</v>
      </c>
      <c r="R6" s="979"/>
      <c r="S6" s="979"/>
      <c r="T6" s="979"/>
      <c r="U6" s="979"/>
      <c r="V6" s="979"/>
      <c r="W6" s="979"/>
      <c r="X6" s="979"/>
      <c r="Y6" s="979"/>
      <c r="Z6" s="979"/>
      <c r="AA6" s="979"/>
      <c r="AB6" s="979"/>
    </row>
    <row r="7" ht="15.75">
      <c r="D7" s="285" t="s">
        <v>11</v>
      </c>
      <c r="E7" s="285"/>
      <c r="F7" s="285"/>
      <c r="G7" s="285" t="s">
        <v>13</v>
      </c>
      <c r="H7" s="285"/>
      <c r="I7" s="285"/>
      <c r="J7" s="285" t="s">
        <v>14</v>
      </c>
      <c r="K7" s="285"/>
      <c r="L7" s="285"/>
      <c r="M7" s="285" t="s">
        <v>12</v>
      </c>
      <c r="N7" s="285"/>
      <c r="O7" s="285"/>
      <c r="Q7" s="285" t="s">
        <v>11</v>
      </c>
      <c r="R7" s="285"/>
      <c r="S7" s="285"/>
      <c r="T7" s="285" t="s">
        <v>13</v>
      </c>
      <c r="U7" s="285"/>
      <c r="V7" s="285"/>
      <c r="W7" s="285" t="s">
        <v>14</v>
      </c>
      <c r="X7" s="285"/>
      <c r="Y7" s="285"/>
      <c r="Z7" s="285" t="s">
        <v>12</v>
      </c>
      <c r="AA7" s="285"/>
      <c r="AB7" s="285"/>
    </row>
    <row r="8" ht="27" customHeight="1">
      <c r="A8" s="57"/>
      <c r="B8" s="1060"/>
      <c r="C8" s="1060"/>
      <c r="D8" s="414" t="s">
        <v>25</v>
      </c>
      <c r="E8" s="415" t="s">
        <v>15</v>
      </c>
      <c r="F8" s="416" t="s">
        <v>26</v>
      </c>
      <c r="G8" s="414" t="s">
        <v>25</v>
      </c>
      <c r="H8" s="415" t="s">
        <v>15</v>
      </c>
      <c r="I8" s="416" t="s">
        <v>26</v>
      </c>
      <c r="J8" s="414" t="s">
        <v>25</v>
      </c>
      <c r="K8" s="415" t="s">
        <v>15</v>
      </c>
      <c r="L8" s="416" t="s">
        <v>26</v>
      </c>
      <c r="M8" s="414" t="s">
        <v>25</v>
      </c>
      <c r="N8" s="415" t="s">
        <v>15</v>
      </c>
      <c r="O8" s="416" t="s">
        <v>26</v>
      </c>
      <c r="P8" s="63"/>
      <c r="Q8" s="414" t="s">
        <v>25</v>
      </c>
      <c r="R8" s="415" t="s">
        <v>15</v>
      </c>
      <c r="S8" s="416" t="s">
        <v>26</v>
      </c>
      <c r="T8" s="414" t="s">
        <v>25</v>
      </c>
      <c r="U8" s="415" t="s">
        <v>15</v>
      </c>
      <c r="V8" s="416" t="s">
        <v>26</v>
      </c>
      <c r="W8" s="414" t="s">
        <v>25</v>
      </c>
      <c r="X8" s="415" t="s">
        <v>15</v>
      </c>
      <c r="Y8" s="416" t="s">
        <v>26</v>
      </c>
      <c r="Z8" s="414" t="s">
        <v>25</v>
      </c>
      <c r="AA8" s="415" t="s">
        <v>15</v>
      </c>
      <c r="AB8" s="416"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93" t="s">
        <v>22</v>
      </c>
      <c r="C10" s="993"/>
      <c r="D10" s="993"/>
      <c r="E10" s="993"/>
      <c r="F10" s="993"/>
      <c r="G10" s="993"/>
      <c r="H10" s="993"/>
      <c r="I10" s="993"/>
      <c r="J10" s="993"/>
      <c r="K10" s="993"/>
      <c r="L10" s="993"/>
      <c r="M10" s="993"/>
      <c r="N10" s="993"/>
      <c r="O10" s="993"/>
      <c r="P10" s="413"/>
      <c r="Q10" s="991"/>
      <c r="R10" s="991"/>
      <c r="S10" s="991"/>
      <c r="T10" s="991"/>
      <c r="U10" s="991"/>
      <c r="V10" s="991"/>
      <c r="W10" s="991"/>
      <c r="X10" s="991"/>
      <c r="Y10" s="991"/>
      <c r="Z10" s="991"/>
      <c r="AA10" s="991"/>
      <c r="AB10" s="991"/>
      <c r="AC10" s="9"/>
    </row>
    <row r="11" ht="18" customHeight="1">
      <c r="A11" s="58"/>
      <c r="B11" s="1061" t="s">
        <v>43</v>
      </c>
      <c r="C11" s="1061"/>
      <c r="D11" s="429">
        <v>67.383937854009673281918867150</v>
      </c>
      <c r="E11" s="430">
        <v>73.484120443606450889772135630</v>
      </c>
      <c r="F11" s="431">
        <v>57.180484066271109646049547350</v>
      </c>
      <c r="G11" s="429">
        <v>3.5538637983996250217490657900</v>
      </c>
      <c r="H11" s="430">
        <v>2.949830821123231306777905800</v>
      </c>
      <c r="I11" s="431">
        <v>8.859467721101986934125903180</v>
      </c>
      <c r="J11" s="429">
        <v>0</v>
      </c>
      <c r="K11" s="430">
        <v>0</v>
      </c>
      <c r="L11" s="431">
        <v>6.5568211117913469730383217300</v>
      </c>
      <c r="M11" s="429">
        <v>70.937801652409298303667932930</v>
      </c>
      <c r="N11" s="430">
        <v>76.433951264729682196550041420</v>
      </c>
      <c r="O11" s="431">
        <v>72.596772899164443553213772260</v>
      </c>
      <c r="P11" s="5"/>
      <c r="Q11" s="429">
        <v>61.257112508525227586835831860</v>
      </c>
      <c r="R11" s="430">
        <v>14.144267340026129259274747800</v>
      </c>
      <c r="S11" s="431">
        <v>7.42678978566518511252064700</v>
      </c>
      <c r="T11" s="429">
        <v>-50.690583121791867858636316270</v>
      </c>
      <c r="U11" s="430">
        <v>-49.998106023071750077143245690</v>
      </c>
      <c r="V11" s="431">
        <v>-7.4818461324341668999400386900</v>
      </c>
      <c r="W11" s="429">
        <v>0</v>
      </c>
      <c r="X11" s="430">
        <v>0</v>
      </c>
      <c r="Y11" s="431">
        <v>17.812344067925925030537392450</v>
      </c>
      <c r="Z11" s="429">
        <v>44.788996979797939806200241690</v>
      </c>
      <c r="AA11" s="430">
        <v>8.759858810182144256101478300</v>
      </c>
      <c r="AB11" s="431">
        <v>6.1840683108906538650271291200</v>
      </c>
    </row>
    <row r="12" ht="18" customHeight="1">
      <c r="A12" s="58"/>
      <c r="B12" s="1062" t="s">
        <v>46</v>
      </c>
      <c r="C12" s="1062"/>
      <c r="D12" s="422">
        <v>67.329500622093007225331890460</v>
      </c>
      <c r="E12" s="91">
        <v>67.790069664046106451124535840</v>
      </c>
      <c r="F12" s="423">
        <v>56.303184379670458248652982700</v>
      </c>
      <c r="G12" s="422">
        <v>7.7972550288738751919552615900</v>
      </c>
      <c r="H12" s="91">
        <v>7.7970045166284769765439581100</v>
      </c>
      <c r="I12" s="423">
        <v>11.059883611042600135946282600</v>
      </c>
      <c r="J12" s="422">
        <v>0</v>
      </c>
      <c r="K12" s="91">
        <v>0</v>
      </c>
      <c r="L12" s="423">
        <v>6.2735253140353051661969824800</v>
      </c>
      <c r="M12" s="422">
        <v>75.126755650966882417287152050</v>
      </c>
      <c r="N12" s="91">
        <v>75.587074180674583427668493950</v>
      </c>
      <c r="O12" s="423">
        <v>73.636593304748363550796247790</v>
      </c>
      <c r="P12" s="5"/>
      <c r="Q12" s="422">
        <v>75.004218122239196197185275490</v>
      </c>
      <c r="R12" s="91">
        <v>13.498510380331989715022169300</v>
      </c>
      <c r="S12" s="423">
        <v>9.560032636155947794818231560</v>
      </c>
      <c r="T12" s="422">
        <v>-0.4336214454797064365438445700</v>
      </c>
      <c r="U12" s="91">
        <v>20.586601777071460003444698710</v>
      </c>
      <c r="V12" s="423">
        <v>-2.7219826574034080927176913600</v>
      </c>
      <c r="W12" s="422">
        <v>0</v>
      </c>
      <c r="X12" s="91">
        <v>0</v>
      </c>
      <c r="Y12" s="423">
        <v>29.982887431153878537075024460</v>
      </c>
      <c r="Z12" s="422">
        <v>62.245792690225369958828254820</v>
      </c>
      <c r="AA12" s="91">
        <v>14.190886286896997131512859400</v>
      </c>
      <c r="AB12" s="423">
        <v>8.952373984866881473502541860</v>
      </c>
    </row>
    <row r="13" ht="18" customHeight="1">
      <c r="A13" s="58"/>
      <c r="B13" s="1062" t="s">
        <v>47</v>
      </c>
      <c r="C13" s="1062"/>
      <c r="D13" s="422">
        <v>63.323561529717312983344666730</v>
      </c>
      <c r="E13" s="91">
        <v>65.255130856613982730204820670</v>
      </c>
      <c r="F13" s="423">
        <v>55.81964632808064629879928900</v>
      </c>
      <c r="G13" s="422">
        <v>7.5128905706937804928430377800</v>
      </c>
      <c r="H13" s="91">
        <v>4.4252850718268506181510315500</v>
      </c>
      <c r="I13" s="423">
        <v>13.801365396182010802655277760</v>
      </c>
      <c r="J13" s="422">
        <v>0</v>
      </c>
      <c r="K13" s="91">
        <v>0</v>
      </c>
      <c r="L13" s="423">
        <v>6.2599274387838958995375070300</v>
      </c>
      <c r="M13" s="422">
        <v>70.836452100411093476187704510</v>
      </c>
      <c r="N13" s="91">
        <v>69.680415928440833348355852220</v>
      </c>
      <c r="O13" s="423">
        <v>75.880939163046553000992073790</v>
      </c>
      <c r="P13" s="184"/>
      <c r="Q13" s="422">
        <v>81.98719315784198056959397201</v>
      </c>
      <c r="R13" s="91">
        <v>21.903631269350422508688972780</v>
      </c>
      <c r="S13" s="423">
        <v>10.330485194975445083917029840</v>
      </c>
      <c r="T13" s="422">
        <v>23.027574501073357435245778980</v>
      </c>
      <c r="U13" s="91">
        <v>-38.496245081202751054887147150</v>
      </c>
      <c r="V13" s="423">
        <v>-0.7758860927984497255325358400</v>
      </c>
      <c r="W13" s="422">
        <v>0</v>
      </c>
      <c r="X13" s="91">
        <v>0</v>
      </c>
      <c r="Y13" s="423">
        <v>31.039203730848660877488640820</v>
      </c>
      <c r="Z13" s="422">
        <v>73.184578647936520297925349240</v>
      </c>
      <c r="AA13" s="91">
        <v>14.747036682558050184302751480</v>
      </c>
      <c r="AB13" s="423">
        <v>9.528614834668786540931960170</v>
      </c>
    </row>
    <row r="14" ht="18" customHeight="1">
      <c r="A14" s="58"/>
      <c r="B14" s="1062" t="s">
        <v>48</v>
      </c>
      <c r="C14" s="1062"/>
      <c r="D14" s="422">
        <v>66.778493025413099022240771350</v>
      </c>
      <c r="E14" s="91">
        <v>66.857992821349501592865906750</v>
      </c>
      <c r="F14" s="423">
        <v>55.270643187495981661623630280</v>
      </c>
      <c r="G14" s="422">
        <v>4.3645613413996859154393256700</v>
      </c>
      <c r="H14" s="91">
        <v>8.451416223794562404643766170</v>
      </c>
      <c r="I14" s="423">
        <v>16.102636111784927656667328870</v>
      </c>
      <c r="J14" s="422">
        <v>0</v>
      </c>
      <c r="K14" s="91">
        <v>0</v>
      </c>
      <c r="L14" s="423">
        <v>6.4203387276106929238331338900</v>
      </c>
      <c r="M14" s="422">
        <v>71.143054366812784937680097020</v>
      </c>
      <c r="N14" s="91">
        <v>75.309409045144063997509672910</v>
      </c>
      <c r="O14" s="423">
        <v>77.793618026891602242124093040</v>
      </c>
      <c r="P14" s="5"/>
      <c r="Q14" s="422">
        <v>79.62247128964052187363399743</v>
      </c>
      <c r="R14" s="91">
        <v>17.242426259355806165223524680</v>
      </c>
      <c r="S14" s="423">
        <v>4.3732731942796644036278080800</v>
      </c>
      <c r="T14" s="422">
        <v>-42.196323244331603156613483910</v>
      </c>
      <c r="U14" s="91">
        <v>-3.1372213948430624738464185300</v>
      </c>
      <c r="V14" s="423">
        <v>10.834834554356355557833280110</v>
      </c>
      <c r="W14" s="422">
        <v>0</v>
      </c>
      <c r="X14" s="91">
        <v>0</v>
      </c>
      <c r="Y14" s="423">
        <v>28.140892601320995639188831480</v>
      </c>
      <c r="Z14" s="422">
        <v>59.057794634101418760935281210</v>
      </c>
      <c r="AA14" s="91">
        <v>14.538033760536396792449611660</v>
      </c>
      <c r="AB14" s="423">
        <v>7.3109295451779540071734539600</v>
      </c>
    </row>
    <row r="15" ht="18" customHeight="1">
      <c r="A15" s="58"/>
      <c r="B15" s="1062" t="s">
        <v>49</v>
      </c>
      <c r="C15" s="1062"/>
      <c r="D15" s="422">
        <v>75.163485421395518896718735160</v>
      </c>
      <c r="E15" s="91">
        <v>74.149011952077472896853511240</v>
      </c>
      <c r="F15" s="423">
        <v>58.098124633524666368540189810</v>
      </c>
      <c r="G15" s="422">
        <v>3.3143946027030379231806723100</v>
      </c>
      <c r="H15" s="91">
        <v>8.055907807961868395323925830</v>
      </c>
      <c r="I15" s="423">
        <v>17.349466230515740398287189090</v>
      </c>
      <c r="J15" s="422">
        <v>0</v>
      </c>
      <c r="K15" s="91">
        <v>0</v>
      </c>
      <c r="L15" s="423">
        <v>6.5076558538710178358658313100</v>
      </c>
      <c r="M15" s="422">
        <v>78.477880024098556819899407460</v>
      </c>
      <c r="N15" s="91">
        <v>82.20491976003934129217743707</v>
      </c>
      <c r="O15" s="423">
        <v>81.95524671791142460269321021</v>
      </c>
      <c r="P15" s="184"/>
      <c r="Q15" s="422">
        <v>81.87420102169326633443777583</v>
      </c>
      <c r="R15" s="91">
        <v>16.159441472432047250699858580</v>
      </c>
      <c r="S15" s="423">
        <v>5.6168339288166159174345494200</v>
      </c>
      <c r="T15" s="422">
        <v>-53.982952230424100438806932420</v>
      </c>
      <c r="U15" s="91">
        <v>3.7022190554274361883119131700</v>
      </c>
      <c r="V15" s="423">
        <v>15.645241685961564175207031850</v>
      </c>
      <c r="W15" s="422">
        <v>0</v>
      </c>
      <c r="X15" s="91">
        <v>0</v>
      </c>
      <c r="Y15" s="423">
        <v>17.228640771270593135146505550</v>
      </c>
      <c r="Z15" s="422">
        <v>61.710967372705912949809176580</v>
      </c>
      <c r="AA15" s="91">
        <v>14.807923858576771860656387460</v>
      </c>
      <c r="AB15" s="423">
        <v>8.460981972055494483455236190</v>
      </c>
    </row>
    <row r="16" ht="18" customHeight="1">
      <c r="A16" s="58"/>
      <c r="B16" s="1063" t="s">
        <v>78</v>
      </c>
      <c r="C16" s="1063"/>
      <c r="D16" s="432">
        <v>67.925004263846806989508466170</v>
      </c>
      <c r="E16" s="433">
        <v>69.442838870403479879104191740</v>
      </c>
      <c r="F16" s="434">
        <v>56.523586667630876594037160590</v>
      </c>
      <c r="G16" s="432">
        <v>5.3419915154182399936366478500</v>
      </c>
      <c r="H16" s="433">
        <v>6.3069403455936623748011919500</v>
      </c>
      <c r="I16" s="434">
        <v>13.440121413853582846401833900</v>
      </c>
      <c r="J16" s="432">
        <v>0</v>
      </c>
      <c r="K16" s="433">
        <v>0</v>
      </c>
      <c r="L16" s="434">
        <v>6.4014760187573221254495545600</v>
      </c>
      <c r="M16" s="432">
        <v>73.266995779265046983145114020</v>
      </c>
      <c r="N16" s="433">
        <v>75.749779215997142253905383690</v>
      </c>
      <c r="O16" s="434">
        <v>76.365184100241781565888549050</v>
      </c>
      <c r="P16" s="5"/>
      <c r="Q16" s="432">
        <v>75.479118677704708038396314300</v>
      </c>
      <c r="R16" s="433">
        <v>16.32063096906995501840522500</v>
      </c>
      <c r="S16" s="434">
        <v>7.426386030491078010448740100</v>
      </c>
      <c r="T16" s="432">
        <v>-25.697762611576440613679518470</v>
      </c>
      <c r="U16" s="433">
        <v>-12.397524766499320656595089960</v>
      </c>
      <c r="V16" s="434">
        <v>4.532194992253196064231347600</v>
      </c>
      <c r="W16" s="432">
        <v>0</v>
      </c>
      <c r="X16" s="433">
        <v>0</v>
      </c>
      <c r="Y16" s="434">
        <v>24.514765187846735483952711070</v>
      </c>
      <c r="Z16" s="631">
        <v>59.630544338361926481224295780</v>
      </c>
      <c r="AA16" s="214">
        <v>13.230056277503268160604668510</v>
      </c>
      <c r="AB16" s="632">
        <v>8.143545277114666292881420130</v>
      </c>
    </row>
    <row r="17" ht="6" customHeight="1">
      <c r="A17" s="58"/>
      <c r="B17" s="633"/>
      <c r="C17" s="633"/>
      <c r="D17" s="91"/>
      <c r="E17" s="91"/>
      <c r="F17" s="91"/>
      <c r="G17" s="91"/>
      <c r="H17" s="91"/>
      <c r="I17" s="91"/>
      <c r="J17" s="91"/>
      <c r="K17" s="91"/>
      <c r="L17" s="91"/>
      <c r="M17" s="91"/>
      <c r="N17" s="91"/>
      <c r="O17" s="91"/>
      <c r="P17" s="5"/>
      <c r="Q17" s="91"/>
      <c r="R17" s="91"/>
      <c r="S17" s="91"/>
      <c r="T17" s="91"/>
      <c r="U17" s="91"/>
      <c r="V17" s="91"/>
      <c r="W17" s="91"/>
      <c r="X17" s="91"/>
      <c r="Y17" s="91"/>
      <c r="Z17" s="634"/>
      <c r="AA17" s="634"/>
      <c r="AB17" s="634"/>
      <c r="AC17" s="4"/>
    </row>
    <row r="18" ht="18" customHeight="1">
      <c r="A18" s="58"/>
      <c r="B18" s="1064" t="s">
        <v>50</v>
      </c>
      <c r="C18" s="1064"/>
      <c r="D18" s="481">
        <v>77.002017491596207754046441340</v>
      </c>
      <c r="E18" s="482">
        <v>79.69276273827818676068683937</v>
      </c>
      <c r="F18" s="483">
        <v>66.020087967885441017610758490</v>
      </c>
      <c r="G18" s="481">
        <v>3.5014719074418791288185622900</v>
      </c>
      <c r="H18" s="482">
        <v>4.6015934044901345428176849300</v>
      </c>
      <c r="I18" s="483">
        <v>16.187869933402576629553878940</v>
      </c>
      <c r="J18" s="481">
        <v>0</v>
      </c>
      <c r="K18" s="482">
        <v>0</v>
      </c>
      <c r="L18" s="483">
        <v>6.3520592083770162710802439700</v>
      </c>
      <c r="M18" s="481">
        <v>80.50348939903808688286500363</v>
      </c>
      <c r="N18" s="482">
        <v>84.29435614276832130350452431</v>
      </c>
      <c r="O18" s="483">
        <v>88.56001710966503391824488142</v>
      </c>
      <c r="P18" s="184"/>
      <c r="Q18" s="481">
        <v>82.76955722865321694400276177</v>
      </c>
      <c r="R18" s="482">
        <v>17.48614333008615987216900200</v>
      </c>
      <c r="S18" s="483">
        <v>10.559487506636456812484647810</v>
      </c>
      <c r="T18" s="481">
        <v>-43.730293400662228157873301420</v>
      </c>
      <c r="U18" s="482">
        <v>-27.690990773380877140513499730</v>
      </c>
      <c r="V18" s="483">
        <v>3.7116267134471930895568356300</v>
      </c>
      <c r="W18" s="481">
        <v>0</v>
      </c>
      <c r="X18" s="482">
        <v>0</v>
      </c>
      <c r="Y18" s="483">
        <v>17.428977477673574013608970260</v>
      </c>
      <c r="Z18" s="481">
        <v>66.490106954220255148706316960</v>
      </c>
      <c r="AA18" s="482">
        <v>13.611270733018112342789201480</v>
      </c>
      <c r="AB18" s="483">
        <v>9.69581734382944182943626700</v>
      </c>
    </row>
    <row r="19" ht="18" customHeight="1">
      <c r="A19" s="58"/>
      <c r="B19" s="1065" t="s">
        <v>51</v>
      </c>
      <c r="C19" s="1065"/>
      <c r="D19" s="273">
        <v>78.406807817575259622706096410</v>
      </c>
      <c r="E19" s="92">
        <v>83.22971842027237330619506006</v>
      </c>
      <c r="F19" s="274">
        <v>67.964597430344393725547074690</v>
      </c>
      <c r="G19" s="273">
        <v>4.2003862163953427035429835200</v>
      </c>
      <c r="H19" s="92">
        <v>4.3149340299335078946567154100</v>
      </c>
      <c r="I19" s="274">
        <v>12.931611487921841183443610780</v>
      </c>
      <c r="J19" s="273">
        <v>0</v>
      </c>
      <c r="K19" s="92">
        <v>0</v>
      </c>
      <c r="L19" s="274">
        <v>6.6766070409745118639929444400</v>
      </c>
      <c r="M19" s="273">
        <v>82.60719403397060232624907993</v>
      </c>
      <c r="N19" s="92">
        <v>87.54465245020588120085177547</v>
      </c>
      <c r="O19" s="274">
        <v>87.57281595924074677298362991</v>
      </c>
      <c r="P19" s="5"/>
      <c r="Q19" s="273">
        <v>72.294756053419394287171949920</v>
      </c>
      <c r="R19" s="92">
        <v>15.336646180961801220321516030</v>
      </c>
      <c r="S19" s="274">
        <v>7.954397043010747907721100590</v>
      </c>
      <c r="T19" s="273">
        <v>-39.291740588662934759462403070</v>
      </c>
      <c r="U19" s="92">
        <v>-34.307248345703786242901312650</v>
      </c>
      <c r="V19" s="274">
        <v>-8.774515982270429364074750680</v>
      </c>
      <c r="W19" s="273">
        <v>0</v>
      </c>
      <c r="X19" s="92">
        <v>0</v>
      </c>
      <c r="Y19" s="274">
        <v>15.333507710413775154481849650</v>
      </c>
      <c r="Z19" s="273">
        <v>57.568119535148989342350923250</v>
      </c>
      <c r="AA19" s="92">
        <v>11.194952256974400901922166090</v>
      </c>
      <c r="AB19" s="274">
        <v>5.6097324700567713031825610800</v>
      </c>
    </row>
    <row r="20" ht="18" customHeight="1">
      <c r="A20" s="58"/>
      <c r="B20" s="1066" t="s">
        <v>79</v>
      </c>
      <c r="C20" s="1066"/>
      <c r="D20" s="275">
        <v>77.704412654585733688376268860</v>
      </c>
      <c r="E20" s="276">
        <v>81.46124057927528003344094973</v>
      </c>
      <c r="F20" s="277">
        <v>66.992342699114917371578916590</v>
      </c>
      <c r="G20" s="275">
        <v>3.8509290619186109161807729100</v>
      </c>
      <c r="H20" s="276">
        <v>4.4582637172118212187372001700</v>
      </c>
      <c r="I20" s="277">
        <v>14.559740710662208906498744860</v>
      </c>
      <c r="J20" s="275">
        <v>0</v>
      </c>
      <c r="K20" s="276">
        <v>0</v>
      </c>
      <c r="L20" s="277">
        <v>6.5143331246757640675365942100</v>
      </c>
      <c r="M20" s="275">
        <v>81.55534171650434460455704177</v>
      </c>
      <c r="N20" s="276">
        <v>85.91950429648710125217814992</v>
      </c>
      <c r="O20" s="277">
        <v>88.06641653445289034561425568</v>
      </c>
      <c r="P20" s="184"/>
      <c r="Q20" s="275">
        <v>77.330358631581645924268799810</v>
      </c>
      <c r="R20" s="276">
        <v>16.378146795641266645065921160</v>
      </c>
      <c r="S20" s="277">
        <v>9.227909203976292479375390450</v>
      </c>
      <c r="T20" s="275">
        <v>-41.393428325689650011959296810</v>
      </c>
      <c r="U20" s="276">
        <v>-31.051449023976289397483104290</v>
      </c>
      <c r="V20" s="277">
        <v>-2.2398376833133806914794546500</v>
      </c>
      <c r="W20" s="275">
        <v>0</v>
      </c>
      <c r="X20" s="276">
        <v>0</v>
      </c>
      <c r="Y20" s="277">
        <v>16.353089032438618091084805560</v>
      </c>
      <c r="Z20" s="275">
        <v>61.848821716134162666927510590</v>
      </c>
      <c r="AA20" s="276">
        <v>12.367280879186288286851153660</v>
      </c>
      <c r="AB20" s="277">
        <v>7.6281392823974096376602968800</v>
      </c>
    </row>
    <row r="21" ht="6" customHeight="1">
      <c r="A21" s="58"/>
      <c r="B21" s="633"/>
      <c r="C21" s="633"/>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98" t="s">
        <v>12</v>
      </c>
      <c r="C22" s="998"/>
      <c r="D22" s="470">
        <v>70.619235836627140974967061920</v>
      </c>
      <c r="E22" s="471">
        <v>72.833809560583828867093984100</v>
      </c>
      <c r="F22" s="472">
        <v>59.542389279186861738649058690</v>
      </c>
      <c r="G22" s="470">
        <v>4.9901185770750988142292490100</v>
      </c>
      <c r="H22" s="471">
        <v>5.7900223955517800602363116800</v>
      </c>
      <c r="I22" s="472">
        <v>13.700692196806012718746977110</v>
      </c>
      <c r="J22" s="470">
        <v>0</v>
      </c>
      <c r="K22" s="471">
        <v>0</v>
      </c>
      <c r="L22" s="472">
        <v>6.4289726600042204592845606600</v>
      </c>
      <c r="M22" s="470">
        <v>75.609354413702239789196310940</v>
      </c>
      <c r="N22" s="471">
        <v>78.623831956135608927330295780</v>
      </c>
      <c r="O22" s="472">
        <v>79.67205413599709491668059646</v>
      </c>
      <c r="P22" s="184"/>
      <c r="Q22" s="470">
        <v>75.881870385561936013125512710</v>
      </c>
      <c r="R22" s="471">
        <v>16.341824461851600567445876780</v>
      </c>
      <c r="S22" s="472">
        <v>7.6651494813516800798863358700</v>
      </c>
      <c r="T22" s="470">
        <v>-28.873239436619718309859154950</v>
      </c>
      <c r="U22" s="471">
        <v>-17.268965517241379310344827610</v>
      </c>
      <c r="V22" s="472">
        <v>2.46053513843697224637601500</v>
      </c>
      <c r="W22" s="470">
        <v>0</v>
      </c>
      <c r="X22" s="471">
        <v>0</v>
      </c>
      <c r="Y22" s="472">
        <v>25.902513747722524987926501660</v>
      </c>
      <c r="Z22" s="470">
        <v>60.300279329608938547486033540</v>
      </c>
      <c r="AA22" s="471">
        <v>12.962192449585309700147013950</v>
      </c>
      <c r="AB22" s="472">
        <v>7.984081423050420233128827820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56" t="s">
        <v>9</v>
      </c>
      <c r="C24" s="1056"/>
      <c r="D24" s="1056"/>
      <c r="E24" s="1056"/>
      <c r="F24" s="1056"/>
      <c r="G24" s="1056"/>
      <c r="H24" s="1056"/>
      <c r="I24" s="1056"/>
      <c r="J24" s="1056"/>
      <c r="K24" s="1056"/>
      <c r="L24" s="1056"/>
      <c r="M24" s="1056"/>
      <c r="N24" s="1056"/>
      <c r="O24" s="1056"/>
      <c r="P24" s="413"/>
      <c r="Q24" s="1057"/>
      <c r="R24" s="1057"/>
      <c r="S24" s="1057"/>
      <c r="T24" s="1057"/>
      <c r="U24" s="1057"/>
      <c r="V24" s="1057"/>
      <c r="W24" s="1057"/>
      <c r="X24" s="1057"/>
      <c r="Y24" s="1057"/>
      <c r="Z24" s="1057"/>
      <c r="AA24" s="1057"/>
      <c r="AB24" s="1057"/>
      <c r="AC24" s="9"/>
    </row>
    <row r="25" ht="18" customHeight="1">
      <c r="A25" s="58"/>
      <c r="B25" s="1061" t="s">
        <v>43</v>
      </c>
      <c r="C25" s="1061"/>
      <c r="D25" s="456">
        <v>172.24264931477089954636303209</v>
      </c>
      <c r="E25" s="457">
        <v>209.9432467088395949776504107</v>
      </c>
      <c r="F25" s="458">
        <v>171.75725145913752294109827599</v>
      </c>
      <c r="G25" s="456">
        <v>160.99823485262274499994877611</v>
      </c>
      <c r="H25" s="457">
        <v>182.76217831717747472337648874</v>
      </c>
      <c r="I25" s="458">
        <v>187.47937723953788415759209984</v>
      </c>
      <c r="J25" s="456">
        <v>0</v>
      </c>
      <c r="K25" s="457">
        <v>0</v>
      </c>
      <c r="L25" s="458">
        <v>124.56194269332221981992878208</v>
      </c>
      <c r="M25" s="456">
        <v>171.67932318173062797160587357</v>
      </c>
      <c r="N25" s="457">
        <v>208.89424228127728341285317699</v>
      </c>
      <c r="O25" s="458">
        <v>169.41332452906588202161808967</v>
      </c>
      <c r="P25" s="5"/>
      <c r="Q25" s="429">
        <v>-8.244653325582228523657230450</v>
      </c>
      <c r="R25" s="430">
        <v>-9.525761614699219341257329480</v>
      </c>
      <c r="S25" s="431">
        <v>-5.1288662930566744383359374200</v>
      </c>
      <c r="T25" s="429">
        <v>-14.563558021452041861857600800</v>
      </c>
      <c r="U25" s="430">
        <v>-21.799924471054551941000394470</v>
      </c>
      <c r="V25" s="431">
        <v>-4.5021211499284468365799937700</v>
      </c>
      <c r="W25" s="429">
        <v>0</v>
      </c>
      <c r="X25" s="430">
        <v>0</v>
      </c>
      <c r="Y25" s="431">
        <v>0.3805338084058826619599221700</v>
      </c>
      <c r="Z25" s="429">
        <v>-8.596504027366905959846632480</v>
      </c>
      <c r="AA25" s="430">
        <v>-10.031965762872634418170537820</v>
      </c>
      <c r="AB25" s="431">
        <v>-5.1150181569337160759171942500</v>
      </c>
    </row>
    <row r="26" ht="18" customHeight="1">
      <c r="A26" s="58"/>
      <c r="B26" s="1062" t="s">
        <v>46</v>
      </c>
      <c r="C26" s="1062"/>
      <c r="D26" s="441">
        <v>171.3202487304407322834157032</v>
      </c>
      <c r="E26" s="95">
        <v>205.27150158506983202696932832</v>
      </c>
      <c r="F26" s="442">
        <v>174.81510587314851426943271867</v>
      </c>
      <c r="G26" s="441">
        <v>145.84261351338044992736859568</v>
      </c>
      <c r="H26" s="95">
        <v>218.02394174987801509056484261</v>
      </c>
      <c r="I26" s="442">
        <v>182.05143968324385373639690731</v>
      </c>
      <c r="J26" s="441">
        <v>0</v>
      </c>
      <c r="K26" s="95">
        <v>0</v>
      </c>
      <c r="L26" s="442">
        <v>122.18580640637527640998793738</v>
      </c>
      <c r="M26" s="441">
        <v>168.67597615938793545349966195</v>
      </c>
      <c r="N26" s="95">
        <v>206.5869491617993646414002167</v>
      </c>
      <c r="O26" s="442">
        <v>171.41817750467780794193424538</v>
      </c>
      <c r="P26" s="5"/>
      <c r="Q26" s="422">
        <v>-7.8270102898484536474163982700</v>
      </c>
      <c r="R26" s="91">
        <v>-6.5495924893537948706404052700</v>
      </c>
      <c r="S26" s="423">
        <v>-4.6249106921288130158409256300</v>
      </c>
      <c r="T26" s="422">
        <v>-23.830876561587648203606992800</v>
      </c>
      <c r="U26" s="91">
        <v>3.5878419541674461255137692300</v>
      </c>
      <c r="V26" s="423">
        <v>-3.802580081858890420584126100</v>
      </c>
      <c r="W26" s="422">
        <v>0</v>
      </c>
      <c r="X26" s="91">
        <v>0</v>
      </c>
      <c r="Y26" s="423">
        <v>2.7893025975436108043015950800</v>
      </c>
      <c r="Z26" s="422">
        <v>-9.710069357813516895167318220</v>
      </c>
      <c r="AA26" s="91">
        <v>-5.5649773589215835846549471100</v>
      </c>
      <c r="AB26" s="423">
        <v>-4.6052803379401829942679257700</v>
      </c>
    </row>
    <row r="27" ht="18" customHeight="1">
      <c r="A27" s="58"/>
      <c r="B27" s="1062" t="s">
        <v>47</v>
      </c>
      <c r="C27" s="1062"/>
      <c r="D27" s="441">
        <v>190.92127817765818741962144382</v>
      </c>
      <c r="E27" s="95">
        <v>215.21986680824827580993732787</v>
      </c>
      <c r="F27" s="442">
        <v>185.39782368989482822845853102</v>
      </c>
      <c r="G27" s="441">
        <v>162.77844053076920114949617361</v>
      </c>
      <c r="H27" s="95">
        <v>182.00259130472329279285896182</v>
      </c>
      <c r="I27" s="442">
        <v>182.30006111282613284817126504</v>
      </c>
      <c r="J27" s="441">
        <v>0</v>
      </c>
      <c r="K27" s="95">
        <v>0</v>
      </c>
      <c r="L27" s="442">
        <v>124.01908092282613806440050707</v>
      </c>
      <c r="M27" s="441">
        <v>187.93645816874287407736719161</v>
      </c>
      <c r="N27" s="95">
        <v>213.11029396121664909104822471</v>
      </c>
      <c r="O27" s="442">
        <v>179.77085288600273103735495496</v>
      </c>
      <c r="P27" s="93"/>
      <c r="Q27" s="422">
        <v>13.160847816910407427611669270</v>
      </c>
      <c r="R27" s="91">
        <v>15.349594959867100760305744710</v>
      </c>
      <c r="S27" s="423">
        <v>8.419792928518180324556249900</v>
      </c>
      <c r="T27" s="422">
        <v>-16.306627216854472518660832200</v>
      </c>
      <c r="U27" s="91">
        <v>-20.839290235224953474971494300</v>
      </c>
      <c r="V27" s="423">
        <v>-2.6984108367863674780700659200</v>
      </c>
      <c r="W27" s="422">
        <v>0</v>
      </c>
      <c r="X27" s="91">
        <v>0</v>
      </c>
      <c r="Y27" s="423">
        <v>5.8654164578579296681239480200</v>
      </c>
      <c r="Z27" s="422">
        <v>8.907493406643346525258641830</v>
      </c>
      <c r="AA27" s="91">
        <v>11.159878407973927488979433130</v>
      </c>
      <c r="AB27" s="423">
        <v>5.3939491614026724609402575900</v>
      </c>
    </row>
    <row r="28" ht="18" customHeight="1">
      <c r="A28" s="58"/>
      <c r="B28" s="1062" t="s">
        <v>48</v>
      </c>
      <c r="C28" s="1062"/>
      <c r="D28" s="441">
        <v>167.53306044683443797505323113</v>
      </c>
      <c r="E28" s="95">
        <v>198.24019713529469486054577038</v>
      </c>
      <c r="F28" s="442">
        <v>177.47104587423668780745823073</v>
      </c>
      <c r="G28" s="441">
        <v>166.51510160535248266138710697</v>
      </c>
      <c r="H28" s="95">
        <v>232.37705988062618528674964906</v>
      </c>
      <c r="I28" s="442">
        <v>187.64773449720472520487965961</v>
      </c>
      <c r="J28" s="441">
        <v>0</v>
      </c>
      <c r="K28" s="95">
        <v>0</v>
      </c>
      <c r="L28" s="442">
        <v>125.5489621686954485184691743</v>
      </c>
      <c r="M28" s="441">
        <v>167.47060960259937906084099138</v>
      </c>
      <c r="N28" s="95">
        <v>202.07112396493425739493889228</v>
      </c>
      <c r="O28" s="442">
        <v>175.29238578086312952646210468</v>
      </c>
      <c r="P28" s="5"/>
      <c r="Q28" s="422">
        <v>-10.740144022127598067552841440</v>
      </c>
      <c r="R28" s="91">
        <v>-2.8719966599213350359292508100</v>
      </c>
      <c r="S28" s="423">
        <v>-1.4175019105570067445492570900</v>
      </c>
      <c r="T28" s="422">
        <v>-7.5453788780003110913788852300</v>
      </c>
      <c r="U28" s="91">
        <v>-25.567610000298031831993733160</v>
      </c>
      <c r="V28" s="423">
        <v>-3.1228871367773357297395824500</v>
      </c>
      <c r="W28" s="422">
        <v>0</v>
      </c>
      <c r="X28" s="91">
        <v>0</v>
      </c>
      <c r="Y28" s="423">
        <v>4.1316326618965921145265189200</v>
      </c>
      <c r="Z28" s="422">
        <v>-10.160383634972430466628838420</v>
      </c>
      <c r="AA28" s="91">
        <v>-7.4962956702403883567447036500</v>
      </c>
      <c r="AB28" s="423">
        <v>-1.8816402349220666832310496900</v>
      </c>
    </row>
    <row r="29" ht="18" customHeight="1">
      <c r="A29" s="58"/>
      <c r="B29" s="1062" t="s">
        <v>49</v>
      </c>
      <c r="C29" s="1062"/>
      <c r="D29" s="441">
        <v>182.61059104691961802343679637</v>
      </c>
      <c r="E29" s="95">
        <v>215.04643745201110333704540761</v>
      </c>
      <c r="F29" s="442">
        <v>183.32917890969531152542141559</v>
      </c>
      <c r="G29" s="441">
        <v>174.75095331341606697678441526</v>
      </c>
      <c r="H29" s="95">
        <v>249.17921797366074952129494999</v>
      </c>
      <c r="I29" s="442">
        <v>191.18837158551411329147472643</v>
      </c>
      <c r="J29" s="441">
        <v>0</v>
      </c>
      <c r="K29" s="95">
        <v>0</v>
      </c>
      <c r="L29" s="442">
        <v>124.20213113983894374520506678</v>
      </c>
      <c r="M29" s="441">
        <v>182.27865113117360099793135622</v>
      </c>
      <c r="N29" s="95">
        <v>218.39137755917817060621628697</v>
      </c>
      <c r="O29" s="442">
        <v>180.29794307596694562868346924</v>
      </c>
      <c r="P29" s="93"/>
      <c r="Q29" s="422">
        <v>-9.86523235756628890866044200</v>
      </c>
      <c r="R29" s="91">
        <v>-9.674620757308259205012031180</v>
      </c>
      <c r="S29" s="423">
        <v>-2.4389083105339753854647409800</v>
      </c>
      <c r="T29" s="422">
        <v>-13.900785938279147688449067030</v>
      </c>
      <c r="U29" s="91">
        <v>0.4997707270087543779539928200</v>
      </c>
      <c r="V29" s="423">
        <v>-2.4617627636039452905404264400</v>
      </c>
      <c r="W29" s="422">
        <v>0</v>
      </c>
      <c r="X29" s="91">
        <v>0</v>
      </c>
      <c r="Y29" s="423">
        <v>0.7402743070739706100659685500</v>
      </c>
      <c r="Z29" s="422">
        <v>-10.053279737638281468050760730</v>
      </c>
      <c r="AA29" s="91">
        <v>-8.679986812604207568698082280</v>
      </c>
      <c r="AB29" s="423">
        <v>-2.4219804887585923345074465900</v>
      </c>
    </row>
    <row r="30" ht="18" customHeight="1">
      <c r="A30" s="58"/>
      <c r="B30" s="1063" t="s">
        <v>78</v>
      </c>
      <c r="C30" s="1063"/>
      <c r="D30" s="459">
        <v>177.10409117647220503723439348</v>
      </c>
      <c r="E30" s="460">
        <v>208.95069336356415176199629411</v>
      </c>
      <c r="F30" s="461">
        <v>178.65793677055632427450963159</v>
      </c>
      <c r="G30" s="459">
        <v>159.74059468399019346422706673</v>
      </c>
      <c r="H30" s="460">
        <v>221.04098652248545745997596544</v>
      </c>
      <c r="I30" s="461">
        <v>186.45419863025641403907649369</v>
      </c>
      <c r="J30" s="459">
        <v>0</v>
      </c>
      <c r="K30" s="460">
        <v>0</v>
      </c>
      <c r="L30" s="461">
        <v>124.11360264091372391619550257</v>
      </c>
      <c r="M30" s="459">
        <v>175.83809616802006890098666673</v>
      </c>
      <c r="N30" s="460">
        <v>209.95733336308975392328354308</v>
      </c>
      <c r="O30" s="461">
        <v>175.45776716708050728176193352</v>
      </c>
      <c r="P30" s="5"/>
      <c r="Q30" s="432">
        <v>-5.3364612083716001264045244200</v>
      </c>
      <c r="R30" s="433">
        <v>-3.8868327120091396682610782200</v>
      </c>
      <c r="S30" s="434">
        <v>-1.1944571603646417889513412300</v>
      </c>
      <c r="T30" s="432">
        <v>-16.495426447400954482772640340</v>
      </c>
      <c r="U30" s="433">
        <v>-11.688395589903115795838953710</v>
      </c>
      <c r="V30" s="434">
        <v>-3.1039611264262405861850177500</v>
      </c>
      <c r="W30" s="432">
        <v>0</v>
      </c>
      <c r="X30" s="433">
        <v>0</v>
      </c>
      <c r="Y30" s="434">
        <v>2.630865061093115148571927800</v>
      </c>
      <c r="Z30" s="432">
        <v>-6.3430917029121206809424075500</v>
      </c>
      <c r="AA30" s="433">
        <v>-4.9712576360966053094059555200</v>
      </c>
      <c r="AB30" s="434">
        <v>-1.7437036302244705406719968900</v>
      </c>
    </row>
    <row r="31" ht="6" customHeight="1">
      <c r="A31" s="58"/>
      <c r="B31" s="633"/>
      <c r="C31" s="633"/>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64" t="s">
        <v>50</v>
      </c>
      <c r="C32" s="1064"/>
      <c r="D32" s="495">
        <v>234.81673835407163811771606103</v>
      </c>
      <c r="E32" s="496">
        <v>267.55087107866686237947322235</v>
      </c>
      <c r="F32" s="497">
        <v>197.53594990739815116043588683</v>
      </c>
      <c r="G32" s="495">
        <v>173.79746119520521924460184452</v>
      </c>
      <c r="H32" s="496">
        <v>267.54260475678157873154022965</v>
      </c>
      <c r="I32" s="497">
        <v>193.16722283245435429417316871</v>
      </c>
      <c r="J32" s="495">
        <v>0</v>
      </c>
      <c r="K32" s="496">
        <v>0</v>
      </c>
      <c r="L32" s="497">
        <v>126.6040056349910988963360522</v>
      </c>
      <c r="M32" s="495">
        <v>232.1627256351306177011601198</v>
      </c>
      <c r="N32" s="496">
        <v>267.55041982363618999654776663</v>
      </c>
      <c r="O32" s="497">
        <v>191.64972367957527428315147649</v>
      </c>
      <c r="P32" s="93"/>
      <c r="Q32" s="481">
        <v>-7.1142129808142973221803737500</v>
      </c>
      <c r="R32" s="482">
        <v>-11.495192674411875182830022380</v>
      </c>
      <c r="S32" s="483">
        <v>-3.3334035025402328918261326800</v>
      </c>
      <c r="T32" s="481">
        <v>-6.0504193741024441336848307100</v>
      </c>
      <c r="U32" s="482">
        <v>0.5247737421268069356706784400</v>
      </c>
      <c r="V32" s="483">
        <v>-1.3562875343360357719914076400</v>
      </c>
      <c r="W32" s="481">
        <v>0</v>
      </c>
      <c r="X32" s="482">
        <v>0</v>
      </c>
      <c r="Y32" s="483">
        <v>-0.1001988617799201471393535300</v>
      </c>
      <c r="Z32" s="481">
        <v>-4.8805124683723032174684678500</v>
      </c>
      <c r="AA32" s="482">
        <v>-10.578040943898139605041187550</v>
      </c>
      <c r="AB32" s="483">
        <v>-2.9617013744273226973225897900</v>
      </c>
    </row>
    <row r="33" ht="18" customHeight="1">
      <c r="A33" s="58"/>
      <c r="B33" s="1065" t="s">
        <v>51</v>
      </c>
      <c r="C33" s="1065"/>
      <c r="D33" s="278">
        <v>233.81360553466481802436117852</v>
      </c>
      <c r="E33" s="94">
        <v>270.72125941242072999482884414</v>
      </c>
      <c r="F33" s="279">
        <v>194.18220739795497467061033173</v>
      </c>
      <c r="G33" s="278">
        <v>161.43348258821973600394265738</v>
      </c>
      <c r="H33" s="94">
        <v>252.35750338239463186379091037</v>
      </c>
      <c r="I33" s="279">
        <v>194.38224626859492914357256621</v>
      </c>
      <c r="J33" s="278">
        <v>0</v>
      </c>
      <c r="K33" s="94">
        <v>0</v>
      </c>
      <c r="L33" s="279">
        <v>130.76181518615819874760396813</v>
      </c>
      <c r="M33" s="278">
        <v>230.13324240987178813304879366</v>
      </c>
      <c r="N33" s="94">
        <v>269.81613964103976632903681088</v>
      </c>
      <c r="O33" s="279">
        <v>189.37653559654887968660512962</v>
      </c>
      <c r="P33" s="5"/>
      <c r="Q33" s="273">
        <v>-5.2738192526130610606291513100</v>
      </c>
      <c r="R33" s="92">
        <v>-6.0529603098668343532839347700</v>
      </c>
      <c r="S33" s="274">
        <v>-2.7938215613602574498952115200</v>
      </c>
      <c r="T33" s="273">
        <v>-18.115711554295328074559181720</v>
      </c>
      <c r="U33" s="92">
        <v>-5.2744987959160023411653094500</v>
      </c>
      <c r="V33" s="274">
        <v>-2.0070435575248312097349212500</v>
      </c>
      <c r="W33" s="273">
        <v>0</v>
      </c>
      <c r="X33" s="92">
        <v>0</v>
      </c>
      <c r="Y33" s="274">
        <v>2.7995475960652994927660360600</v>
      </c>
      <c r="Z33" s="273">
        <v>-4.2205554413946811090187495800</v>
      </c>
      <c r="AA33" s="92">
        <v>-5.77359687877506890554450700</v>
      </c>
      <c r="AB33" s="274">
        <v>-2.6132225607737590575817576800</v>
      </c>
    </row>
    <row r="34" ht="18" customHeight="1">
      <c r="A34" s="58"/>
      <c r="B34" s="1066" t="s">
        <v>79</v>
      </c>
      <c r="C34" s="1066"/>
      <c r="D34" s="445">
        <v>234.31063812436935948489568332</v>
      </c>
      <c r="E34" s="446">
        <v>269.17047892176410309576583738</v>
      </c>
      <c r="F34" s="447">
        <v>195.83474234877406762033496192</v>
      </c>
      <c r="G34" s="445">
        <v>167.05447989308868547787622935</v>
      </c>
      <c r="H34" s="446">
        <v>260.19414862851670155072636221</v>
      </c>
      <c r="I34" s="447">
        <v>193.70680012772114278941347141</v>
      </c>
      <c r="J34" s="445">
        <v>0</v>
      </c>
      <c r="K34" s="446">
        <v>0</v>
      </c>
      <c r="L34" s="447">
        <v>128.73469652790847844131492102</v>
      </c>
      <c r="M34" s="635">
        <v>231.13489648838744790916809259</v>
      </c>
      <c r="N34" s="636">
        <v>268.70470752343295088266756786</v>
      </c>
      <c r="O34" s="637">
        <v>190.51950009679936565905509676</v>
      </c>
      <c r="P34" s="93"/>
      <c r="Q34" s="275">
        <v>-6.1636220155106525593017251300</v>
      </c>
      <c r="R34" s="276">
        <v>-8.759991150535649098125968150</v>
      </c>
      <c r="S34" s="277">
        <v>-3.0517021758398684870644655900</v>
      </c>
      <c r="T34" s="275">
        <v>-12.715749632143563500624315250</v>
      </c>
      <c r="U34" s="276">
        <v>-2.2853912625031663710313397700</v>
      </c>
      <c r="V34" s="277">
        <v>-1.6865639896865579390052321600</v>
      </c>
      <c r="W34" s="275">
        <v>0</v>
      </c>
      <c r="X34" s="276">
        <v>0</v>
      </c>
      <c r="Y34" s="277">
        <v>1.3871345654367659676469077700</v>
      </c>
      <c r="Z34" s="275">
        <v>-4.5282498473015160298789852600</v>
      </c>
      <c r="AA34" s="276">
        <v>-8.161445067604007827571593080</v>
      </c>
      <c r="AB34" s="277">
        <v>-2.7768839188255018716616523200</v>
      </c>
    </row>
    <row r="35" ht="6" customHeight="1">
      <c r="A35" s="58"/>
      <c r="B35" s="633"/>
      <c r="C35" s="633"/>
      <c r="D35" s="95"/>
      <c r="E35" s="95"/>
      <c r="F35" s="95"/>
      <c r="G35" s="95"/>
      <c r="H35" s="95"/>
      <c r="I35" s="95"/>
      <c r="J35" s="95"/>
      <c r="K35" s="95"/>
      <c r="L35" s="95"/>
      <c r="M35" s="638"/>
      <c r="N35" s="638"/>
      <c r="O35" s="638"/>
      <c r="P35" s="93"/>
      <c r="Q35" s="91"/>
      <c r="R35" s="91"/>
      <c r="S35" s="91"/>
      <c r="T35" s="91"/>
      <c r="U35" s="91"/>
      <c r="V35" s="91"/>
      <c r="W35" s="91"/>
      <c r="X35" s="91"/>
      <c r="Y35" s="91"/>
      <c r="Z35" s="91"/>
      <c r="AA35" s="91"/>
      <c r="AB35" s="91"/>
    </row>
    <row r="36" ht="18" customHeight="1">
      <c r="A36" s="58"/>
      <c r="B36" s="998" t="s">
        <v>12</v>
      </c>
      <c r="C36" s="998"/>
      <c r="D36" s="484">
        <v>195.07964085820895522388059701</v>
      </c>
      <c r="E36" s="485">
        <v>228.07761735091841675343307025</v>
      </c>
      <c r="F36" s="486">
        <v>183.97616480843886544378915543</v>
      </c>
      <c r="G36" s="484">
        <v>158.93894389438943894389438944</v>
      </c>
      <c r="H36" s="485">
        <v>228.3874643003010096621331857</v>
      </c>
      <c r="I36" s="486">
        <v>189.38403311612358947575421914</v>
      </c>
      <c r="J36" s="484">
        <v>0</v>
      </c>
      <c r="K36" s="485">
        <v>0</v>
      </c>
      <c r="L36" s="486">
        <v>125.19409484346883904055967134</v>
      </c>
      <c r="M36" s="484">
        <v>192.69440209104770202570246134</v>
      </c>
      <c r="N36" s="485">
        <v>228.10043512425105588841960513</v>
      </c>
      <c r="O36" s="486">
        <v>180.16282291743912430885765497</v>
      </c>
      <c r="P36" s="93"/>
      <c r="Q36" s="470">
        <v>-5.4850082148799330619089843100</v>
      </c>
      <c r="R36" s="471">
        <v>-5.6560209546475956462518818900</v>
      </c>
      <c r="S36" s="472">
        <v>-1.7665182349851531780165445300</v>
      </c>
      <c r="T36" s="470">
        <v>-16.921692169216921692169216920</v>
      </c>
      <c r="U36" s="471">
        <v>-10.785483413799286317165511910</v>
      </c>
      <c r="V36" s="472">
        <v>-2.6082037359265606716739500300</v>
      </c>
      <c r="W36" s="470">
        <v>0</v>
      </c>
      <c r="X36" s="471">
        <v>0</v>
      </c>
      <c r="Y36" s="472">
        <v>3.1887702602250936777884696300</v>
      </c>
      <c r="Z36" s="470">
        <v>-5.6143334766376459539165373800</v>
      </c>
      <c r="AA36" s="471">
        <v>-6.2024059147243122102445497600</v>
      </c>
      <c r="AB36" s="472">
        <v>-2.0956909687737337802430304400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56" t="s">
        <v>10</v>
      </c>
      <c r="C38" s="1056"/>
      <c r="D38" s="1056"/>
      <c r="E38" s="1056"/>
      <c r="F38" s="1056"/>
      <c r="G38" s="1056"/>
      <c r="H38" s="1056"/>
      <c r="I38" s="1056"/>
      <c r="J38" s="1056"/>
      <c r="K38" s="1056"/>
      <c r="L38" s="1056"/>
      <c r="M38" s="1056"/>
      <c r="N38" s="1056"/>
      <c r="O38" s="1056"/>
      <c r="P38" s="413"/>
      <c r="Q38" s="1057"/>
      <c r="R38" s="1057"/>
      <c r="S38" s="1057"/>
      <c r="T38" s="1057"/>
      <c r="U38" s="1057"/>
      <c r="V38" s="1057"/>
      <c r="W38" s="1057"/>
      <c r="X38" s="1057"/>
      <c r="Y38" s="1057"/>
      <c r="Z38" s="1057"/>
      <c r="AA38" s="1057"/>
      <c r="AB38" s="1057"/>
      <c r="AC38" s="9"/>
    </row>
    <row r="39" ht="18" customHeight="1">
      <c r="A39" s="58"/>
      <c r="B39" s="1061" t="s">
        <v>43</v>
      </c>
      <c r="C39" s="1061"/>
      <c r="D39" s="456">
        <v>116.06387977236504130985077695</v>
      </c>
      <c r="E39" s="457">
        <v>154.27494827474152418873227429</v>
      </c>
      <c r="F39" s="458">
        <v>98.21162780325733428285709301</v>
      </c>
      <c r="G39" s="456">
        <v>5.7216579844897676191124403331</v>
      </c>
      <c r="H39" s="457">
        <v>5.3911750653563005072956683594</v>
      </c>
      <c r="I39" s="458">
        <v>16.609674910259884165473185869</v>
      </c>
      <c r="J39" s="456">
        <v>0</v>
      </c>
      <c r="K39" s="457">
        <v>0</v>
      </c>
      <c r="L39" s="458">
        <v>8.167303755773190459468250915</v>
      </c>
      <c r="M39" s="456">
        <v>121.78553775685480892896321728</v>
      </c>
      <c r="N39" s="457">
        <v>159.66612334009782469602794266</v>
      </c>
      <c r="O39" s="458">
        <v>122.98860646929040890779852979</v>
      </c>
      <c r="P39" s="5"/>
      <c r="Q39" s="429">
        <v>47.962022619353226596683288640</v>
      </c>
      <c r="R39" s="430">
        <v>3.2711565363702625865467955400</v>
      </c>
      <c r="S39" s="431">
        <v>1.9170133746353529577151674800</v>
      </c>
      <c r="T39" s="429">
        <v>-57.871788658889375294311544210</v>
      </c>
      <c r="U39" s="430">
        <v>-60.898481144138883729889507670</v>
      </c>
      <c r="V39" s="431">
        <v>-11.647125505229191596281506730</v>
      </c>
      <c r="W39" s="429">
        <v>0</v>
      </c>
      <c r="X39" s="430">
        <v>0</v>
      </c>
      <c r="Y39" s="431">
        <v>18.260659867579845537895601620</v>
      </c>
      <c r="Z39" s="429">
        <v>32.342205023245462075176162580</v>
      </c>
      <c r="AA39" s="430">
        <v>-2.1508929894039449866394029600</v>
      </c>
      <c r="AB39" s="431">
        <v>0.7527339370176966786421945400</v>
      </c>
    </row>
    <row r="40" ht="18" customHeight="1">
      <c r="A40" s="58"/>
      <c r="B40" s="1062" t="s">
        <v>46</v>
      </c>
      <c r="C40" s="1062"/>
      <c r="D40" s="441">
        <v>115.34906793473338015587960691</v>
      </c>
      <c r="E40" s="95">
        <v>139.15369392495234675868121196</v>
      </c>
      <c r="F40" s="442">
        <v>98.42647138327492813883579747</v>
      </c>
      <c r="G40" s="441">
        <v>11.371720516413147003523393855</v>
      </c>
      <c r="H40" s="95">
        <v>16.999336585569428538354096021</v>
      </c>
      <c r="I40" s="442">
        <v>20.134677341194191453353799253</v>
      </c>
      <c r="J40" s="441">
        <v>0</v>
      </c>
      <c r="K40" s="95">
        <v>0</v>
      </c>
      <c r="L40" s="442">
        <v>7.6653574950621245774389577363</v>
      </c>
      <c r="M40" s="441">
        <v>126.72078845114652715940300077</v>
      </c>
      <c r="N40" s="95">
        <v>156.15303051052177529703530798</v>
      </c>
      <c r="O40" s="442">
        <v>126.22650621953124416962855445</v>
      </c>
      <c r="P40" s="5"/>
      <c r="Q40" s="422">
        <v>61.306619962142702041849999330</v>
      </c>
      <c r="R40" s="91">
        <v>6.0648204689333284754039422700</v>
      </c>
      <c r="S40" s="423">
        <v>4.4929789724665543252668101100</v>
      </c>
      <c r="T40" s="422">
        <v>-24.161162215650513716318085860</v>
      </c>
      <c r="U40" s="91">
        <v>24.913058466734056990573041740</v>
      </c>
      <c r="V40" s="423">
        <v>-6.4210571689002231970585933900</v>
      </c>
      <c r="W40" s="422">
        <v>0</v>
      </c>
      <c r="X40" s="91">
        <v>0</v>
      </c>
      <c r="Y40" s="423">
        <v>33.608503486633241277994816170</v>
      </c>
      <c r="Z40" s="422">
        <v>46.491613689870153440983063740</v>
      </c>
      <c r="AA40" s="91">
        <v>7.8361893190792878571702195300</v>
      </c>
      <c r="AB40" s="423">
        <v>3.934811728022751933321323400</v>
      </c>
    </row>
    <row r="41" ht="18" customHeight="1">
      <c r="A41" s="58"/>
      <c r="B41" s="1062" t="s">
        <v>47</v>
      </c>
      <c r="C41" s="1062"/>
      <c r="D41" s="441">
        <v>120.89815306015213535830605251</v>
      </c>
      <c r="E41" s="95">
        <v>140.44200571515273579531085856</v>
      </c>
      <c r="F41" s="442">
        <v>103.48840948365780907514899145</v>
      </c>
      <c r="G41" s="441">
        <v>12.229366109758542328581411349</v>
      </c>
      <c r="H41" s="95">
        <v>8.05413350334595354507600674</v>
      </c>
      <c r="I41" s="442">
        <v>25.159897551644244221025014917</v>
      </c>
      <c r="J41" s="441">
        <v>0</v>
      </c>
      <c r="K41" s="95">
        <v>0</v>
      </c>
      <c r="L41" s="442">
        <v>7.763504476015597511727306186</v>
      </c>
      <c r="M41" s="441">
        <v>133.12751916991067768688746386</v>
      </c>
      <c r="N41" s="95">
        <v>148.49613921849868934038686529</v>
      </c>
      <c r="O41" s="442">
        <v>136.41181151131765080790131254</v>
      </c>
      <c r="P41" s="93"/>
      <c r="Q41" s="422">
        <v>105.93825069561235322592951361</v>
      </c>
      <c r="R41" s="91">
        <v>40.615344910565609987704745740</v>
      </c>
      <c r="S41" s="423">
        <v>19.620083585421785486697008600</v>
      </c>
      <c r="T41" s="422">
        <v>2.9659265532454163050983779200</v>
      </c>
      <c r="U41" s="91">
        <v>-51.313191074292353167682476120</v>
      </c>
      <c r="V41" s="423">
        <v>-3.4533603351756255046681840200</v>
      </c>
      <c r="W41" s="422">
        <v>0</v>
      </c>
      <c r="X41" s="91">
        <v>0</v>
      </c>
      <c r="Y41" s="423">
        <v>38.725198752723840424041314150</v>
      </c>
      <c r="Z41" s="422">
        <v>88.61098357232452676754422062</v>
      </c>
      <c r="AA41" s="91">
        <v>27.552666453084768095101724610</v>
      </c>
      <c r="AB41" s="423">
        <v>15.436532636039366658473977410</v>
      </c>
    </row>
    <row r="42" ht="18" customHeight="1">
      <c r="A42" s="58"/>
      <c r="B42" s="1062" t="s">
        <v>48</v>
      </c>
      <c r="C42" s="1062"/>
      <c r="D42" s="441">
        <v>111.8760530857504464311047867</v>
      </c>
      <c r="E42" s="95">
        <v>132.53941676974442739374591571</v>
      </c>
      <c r="F42" s="442">
        <v>98.08938852626666832013524655</v>
      </c>
      <c r="G42" s="441">
        <v>7.2676537522596222532187059457</v>
      </c>
      <c r="H42" s="95">
        <v>19.639152539128046612138386749</v>
      </c>
      <c r="I42" s="442">
        <v>30.21623185809319133161751075</v>
      </c>
      <c r="J42" s="441">
        <v>0</v>
      </c>
      <c r="K42" s="95">
        <v>0</v>
      </c>
      <c r="L42" s="442">
        <v>8.060668640230051579827785528</v>
      </c>
      <c r="M42" s="441">
        <v>119.14370683801006868432349265</v>
      </c>
      <c r="N42" s="95">
        <v>152.17856930887247400588430247</v>
      </c>
      <c r="O42" s="442">
        <v>136.36628902458991123158054283</v>
      </c>
      <c r="P42" s="5"/>
      <c r="Q42" s="422">
        <v>60.330759177028334256077054540</v>
      </c>
      <c r="R42" s="91">
        <v>13.875227693176373187134827810</v>
      </c>
      <c r="S42" s="423">
        <v>2.8937800526398659787658342300</v>
      </c>
      <c r="T42" s="422">
        <v>-46.557829660961381862010654440</v>
      </c>
      <c r="U42" s="91">
        <v>-27.902718864061710062073997310</v>
      </c>
      <c r="V42" s="423">
        <v>7.3735877629899192325305187500</v>
      </c>
      <c r="W42" s="422">
        <v>0</v>
      </c>
      <c r="X42" s="91">
        <v>0</v>
      </c>
      <c r="Y42" s="423">
        <v>33.435203573283007551015282650</v>
      </c>
      <c r="Z42" s="422">
        <v>42.896912497950121571617475370</v>
      </c>
      <c r="AA42" s="91">
        <v>5.951924094966832613718545200</v>
      </c>
      <c r="AB42" s="423">
        <v>5.2917239183870140888748320900</v>
      </c>
    </row>
    <row r="43" ht="18" customHeight="1">
      <c r="A43" s="58"/>
      <c r="B43" s="1062" t="s">
        <v>49</v>
      </c>
      <c r="C43" s="1062"/>
      <c r="D43" s="441">
        <v>137.25648497947561775763514264</v>
      </c>
      <c r="E43" s="95">
        <v>159.45480860880851998242721726</v>
      </c>
      <c r="F43" s="442">
        <v>106.51081485257219915605699344</v>
      </c>
      <c r="G43" s="441">
        <v>5.7919361647919677385923138308</v>
      </c>
      <c r="H43" s="95">
        <v>20.073648076558459669784673021</v>
      </c>
      <c r="I43" s="442">
        <v>33.170161964901722326482270667</v>
      </c>
      <c r="J43" s="441">
        <v>0</v>
      </c>
      <c r="K43" s="95">
        <v>0</v>
      </c>
      <c r="L43" s="442">
        <v>8.08264725775428735216168187</v>
      </c>
      <c r="M43" s="441">
        <v>143.04842114426758549622745647</v>
      </c>
      <c r="N43" s="95">
        <v>179.52845668536697965221189029</v>
      </c>
      <c r="O43" s="442">
        <v>147.76362407522820883470094598</v>
      </c>
      <c r="P43" s="93"/>
      <c r="Q43" s="422">
        <v>63.931888492436024206621987260</v>
      </c>
      <c r="R43" s="91">
        <v>4.9214560361667978038342675600</v>
      </c>
      <c r="S43" s="423">
        <v>3.0409361888038400910764016100</v>
      </c>
      <c r="T43" s="422">
        <v>-60.379683535988505252387536160</v>
      </c>
      <c r="U43" s="91">
        <v>4.2204923895249569033104903300</v>
      </c>
      <c r="V43" s="423">
        <v>12.798330188256774998952978130</v>
      </c>
      <c r="W43" s="422">
        <v>0</v>
      </c>
      <c r="X43" s="91">
        <v>0</v>
      </c>
      <c r="Y43" s="423">
        <v>18.096454279432350714323052560</v>
      </c>
      <c r="Z43" s="422">
        <v>45.453711456286816998079557660</v>
      </c>
      <c r="AA43" s="91">
        <v>4.8426112078276283668374337700</v>
      </c>
      <c r="AB43" s="423">
        <v>5.8340781507763360993625174300</v>
      </c>
    </row>
    <row r="44" ht="18" customHeight="1">
      <c r="A44" s="58"/>
      <c r="B44" s="1063" t="s">
        <v>78</v>
      </c>
      <c r="C44" s="1063"/>
      <c r="D44" s="459">
        <v>120.29796148306588194733937585</v>
      </c>
      <c r="E44" s="460">
        <v>145.10129331105071120213603145</v>
      </c>
      <c r="F44" s="461">
        <v>100.98387372910657599582716028</v>
      </c>
      <c r="G44" s="459">
        <v>8.53332901469739625133255849</v>
      </c>
      <c r="H44" s="460">
        <v>13.940923159284884983174406196</v>
      </c>
      <c r="I44" s="461">
        <v>25.059670677134186055975729912</v>
      </c>
      <c r="J44" s="459">
        <v>0</v>
      </c>
      <c r="K44" s="460">
        <v>0</v>
      </c>
      <c r="L44" s="461">
        <v>7.945102509073846466058167809</v>
      </c>
      <c r="M44" s="459">
        <v>128.83129049776327819867193434</v>
      </c>
      <c r="N44" s="460">
        <v>159.04221647033559618531043765</v>
      </c>
      <c r="O44" s="461">
        <v>133.988646915314608517861058</v>
      </c>
      <c r="P44" s="5"/>
      <c r="Q44" s="432">
        <v>66.114743580676633122317741130</v>
      </c>
      <c r="R44" s="433">
        <v>11.799442633748710084796399090</v>
      </c>
      <c r="S44" s="434">
        <v>6.1432238704289160501643931700</v>
      </c>
      <c r="T44" s="432">
        <v>-37.954233528757100696678631100</v>
      </c>
      <c r="U44" s="433">
        <v>-22.636848618337783302634315620</v>
      </c>
      <c r="V44" s="434">
        <v>1.2875562950935795062179987900</v>
      </c>
      <c r="W44" s="432">
        <v>0</v>
      </c>
      <c r="X44" s="433">
        <v>0</v>
      </c>
      <c r="Y44" s="434">
        <v>27.790580641075928374627762700</v>
      </c>
      <c r="Z44" s="432">
        <v>49.505032525121837111855278300</v>
      </c>
      <c r="AA44" s="433">
        <v>7.6010984584514033458136325900</v>
      </c>
      <c r="AB44" s="434">
        <v>6.2578423522641738966846553300</v>
      </c>
    </row>
    <row r="45" ht="6" customHeight="1">
      <c r="A45" s="58"/>
      <c r="B45" s="633"/>
      <c r="C45" s="633"/>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64" t="s">
        <v>50</v>
      </c>
      <c r="C46" s="1064"/>
      <c r="D46" s="495">
        <v>180.8136259405979438959398636</v>
      </c>
      <c r="E46" s="496">
        <v>213.21868089291853507094574143</v>
      </c>
      <c r="F46" s="497">
        <v>130.41340789706237876205854813</v>
      </c>
      <c r="G46" s="495">
        <v>6.0854692795973118902856428789</v>
      </c>
      <c r="H46" s="496">
        <v>12.311222854689170092264799251</v>
      </c>
      <c r="I46" s="497">
        <v>31.269658786083635479817478372</v>
      </c>
      <c r="J46" s="495">
        <v>0</v>
      </c>
      <c r="K46" s="496">
        <v>0</v>
      </c>
      <c r="L46" s="497">
        <v>8.041961398111608668508365973</v>
      </c>
      <c r="M46" s="495">
        <v>186.89909522019525578622550649</v>
      </c>
      <c r="N46" s="496">
        <v>225.52990374760770516321054069</v>
      </c>
      <c r="O46" s="497">
        <v>169.72502808125762291038439246</v>
      </c>
      <c r="P46" s="93"/>
      <c r="Q46" s="481">
        <v>69.766941663315553894711109070</v>
      </c>
      <c r="R46" s="482">
        <v>3.9808847885570597170147686200</v>
      </c>
      <c r="S46" s="483">
        <v>6.8740936776997059621433129900</v>
      </c>
      <c r="T46" s="481">
        <v>-47.134846630499162274561939520</v>
      </c>
      <c r="U46" s="482">
        <v>-27.311532079767529870582091080</v>
      </c>
      <c r="V46" s="483">
        <v>2.3049988486755867425388875900</v>
      </c>
      <c r="W46" s="481">
        <v>0</v>
      </c>
      <c r="X46" s="482">
        <v>0</v>
      </c>
      <c r="Y46" s="483">
        <v>17.311314978841146309221231980</v>
      </c>
      <c r="Z46" s="481">
        <v>58.364536525713152519035037870</v>
      </c>
      <c r="AA46" s="482">
        <v>1.5934239979964923813194200600</v>
      </c>
      <c r="AB46" s="483">
        <v>6.4469548138679598210336091100</v>
      </c>
    </row>
    <row r="47" ht="18" customHeight="1">
      <c r="A47" s="58"/>
      <c r="B47" s="1065" t="s">
        <v>51</v>
      </c>
      <c r="C47" s="1065"/>
      <c r="D47" s="278">
        <v>183.32578434290815444850787887</v>
      </c>
      <c r="E47" s="94">
        <v>225.3205419127728925252390431</v>
      </c>
      <c r="F47" s="279">
        <v>131.9751555393765279259461449</v>
      </c>
      <c r="G47" s="278">
        <v>6.7808297512825573253890560718</v>
      </c>
      <c r="H47" s="94">
        <v>10.889059790537549182193232432</v>
      </c>
      <c r="I47" s="279">
        <v>25.136756888950146330036430138</v>
      </c>
      <c r="J47" s="278">
        <v>0</v>
      </c>
      <c r="K47" s="94">
        <v>0</v>
      </c>
      <c r="L47" s="279">
        <v>8.730452559625116805681357726</v>
      </c>
      <c r="M47" s="278">
        <v>190.10661409419071177389693493</v>
      </c>
      <c r="N47" s="94">
        <v>236.20960170331044170743227556</v>
      </c>
      <c r="O47" s="279">
        <v>165.84236498795179106166393276</v>
      </c>
      <c r="P47" s="5"/>
      <c r="Q47" s="273">
        <v>63.208242037431454808083785610</v>
      </c>
      <c r="R47" s="92">
        <v>8.355364764896641406981856740</v>
      </c>
      <c r="S47" s="274">
        <v>4.9383438219866534312909299400</v>
      </c>
      <c r="T47" s="273">
        <v>-50.289473753254104406744885370</v>
      </c>
      <c r="U47" s="92">
        <v>-37.772211740713729746379372970</v>
      </c>
      <c r="V47" s="274">
        <v>-10.605451182069115260563639720</v>
      </c>
      <c r="W47" s="273">
        <v>0</v>
      </c>
      <c r="X47" s="92">
        <v>0</v>
      </c>
      <c r="Y47" s="274">
        <v>18.562324152978450833996168870</v>
      </c>
      <c r="Z47" s="273">
        <v>50.917869692204983163564506230</v>
      </c>
      <c r="AA47" s="92">
        <v>4.7750039641102988547107154800</v>
      </c>
      <c r="AB47" s="274">
        <v>2.8499151147764376400052615900</v>
      </c>
    </row>
    <row r="48" ht="18" customHeight="1">
      <c r="A48" s="58"/>
      <c r="B48" s="1066" t="s">
        <v>79</v>
      </c>
      <c r="C48" s="1066"/>
      <c r="D48" s="445">
        <v>182.06970514175304917222387122</v>
      </c>
      <c r="E48" s="446">
        <v>219.26961140284571379809239232</v>
      </c>
      <c r="F48" s="447">
        <v>131.19428171821945334400234653</v>
      </c>
      <c r="G48" s="445">
        <v>6.4331495154399346078373494748</v>
      </c>
      <c r="H48" s="446">
        <v>11.600141322613359637229015845</v>
      </c>
      <c r="I48" s="447">
        <v>28.20320783751689090492695426</v>
      </c>
      <c r="J48" s="445">
        <v>0</v>
      </c>
      <c r="K48" s="446">
        <v>0</v>
      </c>
      <c r="L48" s="447">
        <v>8.386206978868362737094861851</v>
      </c>
      <c r="M48" s="445">
        <v>188.50285465719298378006122069</v>
      </c>
      <c r="N48" s="446">
        <v>230.8697527254590734353214082</v>
      </c>
      <c r="O48" s="447">
        <v>167.78369653460470698602416264</v>
      </c>
      <c r="P48" s="93"/>
      <c r="Q48" s="275">
        <v>66.400385606781484838610118520</v>
      </c>
      <c r="R48" s="276">
        <v>6.1834314351857046074836768100</v>
      </c>
      <c r="S48" s="277">
        <v>5.8945987221741519868143463800</v>
      </c>
      <c r="T48" s="275">
        <v>-48.845693247777722224993032900</v>
      </c>
      <c r="U48" s="276">
        <v>-32.627193183604876916465944770</v>
      </c>
      <c r="V48" s="277">
        <v>-3.8886253772057455062880962400</v>
      </c>
      <c r="W48" s="275">
        <v>0</v>
      </c>
      <c r="X48" s="276">
        <v>0</v>
      </c>
      <c r="Y48" s="277">
        <v>17.967062948360988920234184790</v>
      </c>
      <c r="Z48" s="275">
        <v>54.519902693914014530003229800</v>
      </c>
      <c r="AA48" s="276">
        <v>3.1964869762711975595838981700</v>
      </c>
      <c r="AB48" s="277">
        <v>4.6394307905334030603727253700</v>
      </c>
    </row>
    <row r="49" ht="6" customHeight="1">
      <c r="A49" s="58"/>
      <c r="B49" s="633"/>
      <c r="C49" s="633"/>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98" t="s">
        <v>12</v>
      </c>
      <c r="C50" s="998"/>
      <c r="D50" s="484">
        <v>137.76375164690382081686429513</v>
      </c>
      <c r="E50" s="485">
        <v>166.11761747168501953863739625</v>
      </c>
      <c r="F50" s="486">
        <v>109.54380423115905496553285638</v>
      </c>
      <c r="G50" s="484">
        <v>7.931241765480895915678524374</v>
      </c>
      <c r="H50" s="485">
        <v>13.223685331620254999937011043</v>
      </c>
      <c r="I50" s="486">
        <v>25.946923447137259635211678824</v>
      </c>
      <c r="J50" s="484">
        <v>0</v>
      </c>
      <c r="K50" s="485">
        <v>0</v>
      </c>
      <c r="L50" s="486">
        <v>8.048694129426365223336530447</v>
      </c>
      <c r="M50" s="484">
        <v>145.6949934123847167325428195</v>
      </c>
      <c r="N50" s="485">
        <v>179.34130280330527453857440729</v>
      </c>
      <c r="O50" s="486">
        <v>143.53942180772267982408106566</v>
      </c>
      <c r="P50" s="93"/>
      <c r="Q50" s="470">
        <v>66.234735346429387625321687990</v>
      </c>
      <c r="R50" s="471">
        <v>9.761506491269951712981797200</v>
      </c>
      <c r="S50" s="472">
        <v>5.763224983039579579877998700</v>
      </c>
      <c r="T50" s="470">
        <v>-40.909090909090909090909090910</v>
      </c>
      <c r="U50" s="471">
        <v>-26.191907519443878528325343500</v>
      </c>
      <c r="V50" s="472">
        <v>-0.2118443668940873069543028900</v>
      </c>
      <c r="W50" s="470">
        <v>0</v>
      </c>
      <c r="X50" s="471">
        <v>0</v>
      </c>
      <c r="Y50" s="472">
        <v>29.917255662985710890685452980</v>
      </c>
      <c r="Z50" s="470">
        <v>51.300487084063047285464098080</v>
      </c>
      <c r="AA50" s="471">
        <v>5.9558187436899700299575866300</v>
      </c>
      <c r="AB50" s="472">
        <v>5.7210687809542773909618224400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24" customHeight="1">
      <c r="B52" s="1067" t="s">
        <v>138</v>
      </c>
      <c r="C52" s="1067"/>
      <c r="D52" s="1067"/>
      <c r="E52" s="1067"/>
      <c r="F52" s="1067"/>
      <c r="G52" s="1067"/>
      <c r="H52" s="1067"/>
      <c r="I52" s="1067"/>
      <c r="J52" s="1067"/>
      <c r="K52" s="1067"/>
      <c r="L52" s="1067"/>
      <c r="M52" s="1067"/>
      <c r="N52" s="1067"/>
      <c r="O52" s="1067"/>
      <c r="P52" s="1067"/>
      <c r="Q52" s="1067"/>
      <c r="R52" s="1067"/>
      <c r="S52" s="1067"/>
      <c r="T52" s="1067"/>
      <c r="U52" s="1067"/>
      <c r="V52" s="1067"/>
      <c r="W52" s="1067"/>
      <c r="X52" s="1067"/>
      <c r="Y52" s="1067"/>
      <c r="Z52" s="1067"/>
      <c r="AA52" s="1067"/>
      <c r="AB52" s="1067"/>
    </row>
    <row r="54">
      <c r="A54" s="237"/>
      <c r="B54" s="237"/>
      <c r="C54" s="237"/>
      <c r="D54" s="237"/>
      <c r="E54" s="237"/>
      <c r="F54" s="237"/>
      <c r="G54" s="237"/>
      <c r="H54" s="237"/>
      <c r="I54" s="237"/>
      <c r="J54" s="237"/>
      <c r="K54" s="237"/>
      <c r="L54" s="237"/>
      <c r="M54" s="237"/>
      <c r="N54" s="237"/>
      <c r="O54" s="237"/>
      <c r="P54" s="237"/>
      <c r="Q54" s="237"/>
      <c r="R54" s="237"/>
      <c r="S54" s="237"/>
      <c r="T54" s="237"/>
      <c r="U54" s="237"/>
      <c r="V54" s="237"/>
      <c r="W54" s="237"/>
      <c r="X54" s="237"/>
      <c r="Y54" s="237"/>
      <c r="Z54" s="237"/>
      <c r="AA54" s="237"/>
      <c r="AB54" s="237"/>
      <c r="AC54" s="237"/>
    </row>
    <row r="55">
      <c r="A55" s="237"/>
      <c r="B55" s="237"/>
      <c r="C55" s="237"/>
      <c r="D55" s="237"/>
      <c r="E55" s="237"/>
      <c r="F55" s="237"/>
      <c r="G55" s="237"/>
      <c r="H55" s="237"/>
      <c r="I55" s="237"/>
      <c r="J55" s="237"/>
      <c r="K55" s="237"/>
      <c r="L55" s="237"/>
      <c r="M55" s="237"/>
      <c r="N55" s="237"/>
      <c r="O55" s="237"/>
      <c r="P55" s="237"/>
      <c r="Q55" s="237"/>
      <c r="R55" s="237"/>
      <c r="S55" s="237"/>
      <c r="T55" s="237"/>
      <c r="U55" s="237"/>
      <c r="V55" s="237"/>
      <c r="W55" s="237"/>
      <c r="X55" s="237"/>
      <c r="Y55" s="237"/>
      <c r="Z55" s="237"/>
      <c r="AA55" s="237"/>
      <c r="AB55" s="237"/>
      <c r="AC55" s="237"/>
    </row>
    <row r="56">
      <c r="A56" s="237"/>
      <c r="B56" s="237"/>
      <c r="C56" s="237"/>
      <c r="D56" s="237"/>
      <c r="E56" s="237"/>
      <c r="F56" s="237"/>
      <c r="G56" s="237"/>
      <c r="H56" s="237"/>
      <c r="I56" s="237"/>
      <c r="J56" s="237"/>
      <c r="K56" s="237"/>
      <c r="L56" s="237"/>
      <c r="M56" s="237"/>
      <c r="N56" s="237"/>
      <c r="O56" s="237"/>
      <c r="P56" s="237"/>
      <c r="Q56" s="237"/>
      <c r="R56" s="237"/>
      <c r="S56" s="237"/>
      <c r="T56" s="237"/>
      <c r="U56" s="237"/>
      <c r="V56" s="237"/>
      <c r="W56" s="237"/>
      <c r="X56" s="237"/>
      <c r="Y56" s="237"/>
      <c r="Z56" s="237"/>
      <c r="AA56" s="237"/>
      <c r="AB56" s="237"/>
      <c r="AC56" s="237"/>
    </row>
    <row r="57">
      <c r="A57" s="237"/>
      <c r="B57" s="237"/>
      <c r="C57" s="237"/>
      <c r="D57" s="237"/>
      <c r="E57" s="237"/>
      <c r="F57" s="237"/>
      <c r="G57" s="237"/>
      <c r="H57" s="237"/>
      <c r="I57" s="237"/>
      <c r="J57" s="237"/>
      <c r="K57" s="237"/>
      <c r="L57" s="237"/>
      <c r="M57" s="237"/>
      <c r="N57" s="237"/>
      <c r="O57" s="237"/>
      <c r="P57" s="237"/>
      <c r="Q57" s="237"/>
      <c r="R57" s="237"/>
      <c r="S57" s="237"/>
      <c r="T57" s="237"/>
      <c r="U57" s="237"/>
      <c r="V57" s="237"/>
      <c r="W57" s="237"/>
      <c r="X57" s="237"/>
      <c r="Y57" s="237"/>
      <c r="Z57" s="237"/>
      <c r="AA57" s="237"/>
      <c r="AB57" s="237"/>
      <c r="AC57" s="237"/>
    </row>
    <row r="58">
      <c r="A58" s="237"/>
      <c r="B58" s="237"/>
      <c r="C58" s="237"/>
      <c r="D58" s="237"/>
      <c r="E58" s="237"/>
      <c r="F58" s="237"/>
      <c r="G58" s="237"/>
      <c r="H58" s="237"/>
      <c r="I58" s="237"/>
      <c r="J58" s="237"/>
      <c r="K58" s="237"/>
      <c r="L58" s="237"/>
      <c r="M58" s="237"/>
      <c r="N58" s="237"/>
      <c r="O58" s="237"/>
      <c r="P58" s="237"/>
      <c r="Q58" s="237"/>
      <c r="R58" s="237"/>
      <c r="S58" s="237"/>
      <c r="T58" s="237"/>
      <c r="U58" s="237"/>
      <c r="V58" s="237"/>
      <c r="W58" s="237"/>
      <c r="X58" s="237"/>
      <c r="Y58" s="237"/>
      <c r="Z58" s="237"/>
      <c r="AA58" s="237"/>
      <c r="AB58" s="237"/>
      <c r="AC58" s="237"/>
    </row>
    <row r="59">
      <c r="A59" s="237"/>
      <c r="B59" s="237"/>
      <c r="C59" s="237"/>
      <c r="D59" s="237"/>
      <c r="E59" s="237"/>
      <c r="F59" s="237"/>
      <c r="G59" s="237"/>
      <c r="H59" s="237"/>
      <c r="I59" s="237"/>
      <c r="J59" s="237"/>
      <c r="K59" s="237"/>
      <c r="L59" s="237"/>
      <c r="M59" s="237"/>
      <c r="N59" s="237"/>
      <c r="O59" s="237"/>
      <c r="P59" s="237"/>
      <c r="Q59" s="237"/>
      <c r="R59" s="237"/>
      <c r="S59" s="237"/>
      <c r="T59" s="237"/>
      <c r="U59" s="237"/>
      <c r="V59" s="237"/>
      <c r="W59" s="237"/>
      <c r="X59" s="237"/>
      <c r="Y59" s="237"/>
      <c r="Z59" s="237"/>
      <c r="AA59" s="237"/>
      <c r="AB59" s="237"/>
      <c r="AC59" s="237"/>
    </row>
    <row r="60">
      <c r="A60" s="237"/>
      <c r="B60" s="237"/>
      <c r="C60" s="237"/>
      <c r="D60" s="237"/>
      <c r="E60" s="237"/>
      <c r="F60" s="237"/>
      <c r="G60" s="237"/>
      <c r="H60" s="237"/>
      <c r="I60" s="237"/>
      <c r="J60" s="237"/>
      <c r="K60" s="237"/>
      <c r="L60" s="237"/>
      <c r="M60" s="237"/>
      <c r="N60" s="237"/>
      <c r="O60" s="237"/>
      <c r="P60" s="237"/>
      <c r="Q60" s="237"/>
      <c r="R60" s="237"/>
      <c r="S60" s="237"/>
      <c r="T60" s="237"/>
      <c r="U60" s="237"/>
      <c r="V60" s="237"/>
      <c r="W60" s="237"/>
      <c r="X60" s="237"/>
      <c r="Y60" s="237"/>
      <c r="Z60" s="237"/>
      <c r="AA60" s="237"/>
      <c r="AB60" s="237"/>
      <c r="AC60" s="237"/>
    </row>
    <row r="61">
      <c r="A61" s="237"/>
      <c r="B61" s="237"/>
      <c r="C61" s="237"/>
      <c r="D61" s="237"/>
      <c r="E61" s="237"/>
      <c r="F61" s="237"/>
      <c r="G61" s="237"/>
      <c r="H61" s="237"/>
      <c r="I61" s="237"/>
      <c r="J61" s="237"/>
      <c r="K61" s="237"/>
      <c r="L61" s="237"/>
      <c r="M61" s="237"/>
      <c r="N61" s="237"/>
      <c r="O61" s="237"/>
      <c r="P61" s="237"/>
      <c r="Q61" s="237"/>
      <c r="R61" s="237"/>
      <c r="S61" s="237"/>
      <c r="T61" s="237"/>
      <c r="U61" s="237"/>
      <c r="V61" s="237"/>
      <c r="W61" s="237"/>
      <c r="X61" s="237"/>
      <c r="Y61" s="237"/>
      <c r="Z61" s="237"/>
      <c r="AA61" s="237"/>
      <c r="AB61" s="237"/>
      <c r="AC61" s="237"/>
    </row>
    <row r="62">
      <c r="A62" s="237"/>
      <c r="B62" s="237"/>
      <c r="C62" s="237"/>
      <c r="D62" s="237"/>
      <c r="E62" s="237"/>
      <c r="F62" s="237"/>
      <c r="G62" s="237"/>
      <c r="H62" s="237"/>
      <c r="I62" s="237"/>
      <c r="J62" s="237"/>
      <c r="K62" s="237"/>
      <c r="L62" s="237"/>
      <c r="M62" s="237"/>
      <c r="N62" s="237"/>
      <c r="O62" s="237"/>
      <c r="P62" s="237"/>
      <c r="Q62" s="237"/>
      <c r="R62" s="237"/>
      <c r="S62" s="237"/>
      <c r="T62" s="237"/>
      <c r="U62" s="237"/>
      <c r="V62" s="237"/>
      <c r="W62" s="237"/>
      <c r="X62" s="237"/>
      <c r="Y62" s="237"/>
      <c r="Z62" s="237"/>
      <c r="AA62" s="237"/>
      <c r="AB62" s="237"/>
      <c r="AC62" s="237"/>
    </row>
    <row r="63">
      <c r="A63" s="237"/>
      <c r="B63" s="237"/>
      <c r="C63" s="237"/>
      <c r="D63" s="237"/>
      <c r="E63" s="237"/>
      <c r="F63" s="237"/>
      <c r="G63" s="237"/>
      <c r="H63" s="237"/>
      <c r="I63" s="237"/>
      <c r="J63" s="237"/>
      <c r="K63" s="237"/>
      <c r="L63" s="237"/>
      <c r="M63" s="237"/>
      <c r="N63" s="237"/>
      <c r="O63" s="237"/>
      <c r="P63" s="237"/>
      <c r="Q63" s="237"/>
      <c r="R63" s="237"/>
      <c r="S63" s="237"/>
      <c r="T63" s="237"/>
      <c r="U63" s="237"/>
      <c r="V63" s="237"/>
      <c r="W63" s="237"/>
      <c r="X63" s="237"/>
      <c r="Y63" s="237"/>
      <c r="Z63" s="237"/>
      <c r="AA63" s="237"/>
      <c r="AB63" s="237"/>
      <c r="AC63" s="237"/>
    </row>
    <row r="64">
      <c r="A64" s="237"/>
      <c r="B64" s="237"/>
      <c r="C64" s="237"/>
      <c r="D64" s="237"/>
      <c r="E64" s="237"/>
      <c r="F64" s="237"/>
      <c r="G64" s="237"/>
      <c r="H64" s="237"/>
      <c r="I64" s="237"/>
      <c r="J64" s="237"/>
      <c r="K64" s="237"/>
      <c r="L64" s="237"/>
      <c r="M64" s="237"/>
      <c r="N64" s="237"/>
      <c r="O64" s="237"/>
      <c r="P64" s="237"/>
      <c r="Q64" s="237"/>
      <c r="R64" s="237"/>
      <c r="S64" s="237"/>
      <c r="T64" s="237"/>
      <c r="U64" s="237"/>
      <c r="V64" s="237"/>
      <c r="W64" s="237"/>
      <c r="X64" s="237"/>
      <c r="Y64" s="237"/>
      <c r="Z64" s="237"/>
      <c r="AA64" s="237"/>
      <c r="AB64" s="237"/>
      <c r="AC64" s="237"/>
    </row>
    <row r="65" s="237" customFormat="1"/>
    <row r="66" s="237" customFormat="1"/>
    <row r="67" s="237" customFormat="1"/>
    <row r="68" s="237" customFormat="1"/>
    <row r="69" s="237" customFormat="1"/>
    <row r="70" s="237" customFormat="1"/>
    <row r="71" s="237" customFormat="1"/>
    <row r="72" s="237" customFormat="1"/>
    <row r="73" s="237" customFormat="1"/>
    <row r="74" s="237" customFormat="1"/>
    <row r="75" s="237" customFormat="1"/>
    <row r="76" s="237" customFormat="1"/>
    <row r="77" s="237" customFormat="1"/>
    <row r="78" s="237" customFormat="1"/>
    <row r="79" s="237" customFormat="1"/>
    <row r="80" s="237" customFormat="1"/>
    <row r="81" s="237" customFormat="1"/>
    <row r="82" s="237" customFormat="1"/>
    <row r="83" s="237" customFormat="1"/>
    <row r="84" s="237" customFormat="1"/>
    <row r="85" s="237" customFormat="1"/>
    <row r="86" s="237" customFormat="1"/>
    <row r="87" s="237" customFormat="1"/>
    <row r="88" s="237" customFormat="1"/>
    <row r="89" s="237" customFormat="1"/>
    <row r="90" s="237" customFormat="1"/>
    <row r="91" s="237" customFormat="1"/>
    <row r="92" s="237" customFormat="1"/>
    <row r="93" s="237" customFormat="1"/>
    <row r="94" s="237" customFormat="1"/>
  </sheetData>
  <mergeCells count="49">
    <mergeCell ref="B43:C43"/>
    <mergeCell ref="B41:C41"/>
    <mergeCell ref="B27:C27"/>
    <mergeCell ref="Q24:AB24"/>
    <mergeCell ref="B36:C36"/>
    <mergeCell ref="B39:C39"/>
    <mergeCell ref="B40:C40"/>
    <mergeCell ref="B42:C42"/>
    <mergeCell ref="Q38:AB38"/>
    <mergeCell ref="B28:C28"/>
    <mergeCell ref="B29:C29"/>
    <mergeCell ref="B30:C30"/>
    <mergeCell ref="B38:O38"/>
    <mergeCell ref="Q10:AB10"/>
    <mergeCell ref="B11:C11"/>
    <mergeCell ref="B12:C12"/>
    <mergeCell ref="B13:C13"/>
    <mergeCell ref="B20:C20"/>
    <mergeCell ref="B16:C16"/>
    <mergeCell ref="B14:C14"/>
    <mergeCell ref="B50:C50"/>
    <mergeCell ref="B44:C44"/>
    <mergeCell ref="B46:C46"/>
    <mergeCell ref="B47:C47"/>
    <mergeCell ref="B48:C48"/>
    <mergeCell ref="B22:C22"/>
    <mergeCell ref="B33:C33"/>
    <mergeCell ref="B34:C34"/>
    <mergeCell ref="B32:C32"/>
    <mergeCell ref="B19:C19"/>
    <mergeCell ref="B25:C25"/>
    <mergeCell ref="B26:C26"/>
    <mergeCell ref="B24:O24"/>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6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7" customWidth="1"/>
  </cols>
  <sheetData>
    <row r="1" ht="30">
      <c r="A1" s="630"/>
      <c r="B1" s="662" t="s">
        <v>169</v>
      </c>
      <c r="Y1" s="5"/>
      <c r="AB1" s="691"/>
      <c r="AD1" s="237"/>
    </row>
    <row r="2" ht="15" customHeight="1">
      <c r="A2" s="11"/>
      <c r="B2" s="11" t="s">
        <v>258</v>
      </c>
    </row>
    <row r="3" ht="17.1" customHeight="1">
      <c r="A3" s="11"/>
      <c r="B3" s="11" t="s">
        <v>259</v>
      </c>
      <c r="R3" s="1059" t="s">
        <v>351</v>
      </c>
      <c r="S3" s="1059"/>
      <c r="T3" s="1059"/>
      <c r="U3" s="1059"/>
      <c r="V3" s="1059"/>
      <c r="W3" s="1059"/>
      <c r="X3" s="1059"/>
      <c r="Y3" s="1059"/>
      <c r="Z3" s="1059"/>
      <c r="AA3" s="1059"/>
      <c r="AB3" s="1059"/>
    </row>
    <row r="4" ht="19.5" customHeight="1">
      <c r="A4" s="4"/>
      <c r="B4" s="211" t="s">
        <v>260</v>
      </c>
      <c r="C4" s="5"/>
      <c r="D4" s="5"/>
      <c r="E4" s="5"/>
      <c r="F4" s="5"/>
      <c r="G4" s="5"/>
      <c r="H4" s="212"/>
      <c r="I4" s="212"/>
      <c r="J4" s="212"/>
      <c r="K4" s="212"/>
      <c r="L4" s="212"/>
      <c r="M4" s="212"/>
      <c r="N4" s="212"/>
      <c r="O4" s="212"/>
      <c r="P4" s="212"/>
      <c r="Q4" s="212"/>
      <c r="R4" s="212"/>
      <c r="S4" s="212"/>
      <c r="T4" s="212"/>
      <c r="U4" s="4"/>
      <c r="V4" s="4"/>
    </row>
    <row r="5" ht="12.75" customHeight="1"/>
    <row r="6" ht="15.75">
      <c r="D6" s="1004" t="s">
        <v>45</v>
      </c>
      <c r="E6" s="1004"/>
      <c r="F6" s="1004"/>
      <c r="G6" s="1004"/>
      <c r="H6" s="1004"/>
      <c r="I6" s="1004"/>
      <c r="J6" s="1004"/>
      <c r="K6" s="1004"/>
      <c r="L6" s="1004"/>
      <c r="M6" s="1004"/>
      <c r="N6" s="1004"/>
      <c r="O6" s="1004"/>
      <c r="Q6" s="979" t="s">
        <v>72</v>
      </c>
      <c r="R6" s="979"/>
      <c r="S6" s="979"/>
      <c r="T6" s="979"/>
      <c r="U6" s="979"/>
      <c r="V6" s="979"/>
      <c r="W6" s="979"/>
      <c r="X6" s="979"/>
      <c r="Y6" s="979"/>
      <c r="Z6" s="979"/>
      <c r="AA6" s="979"/>
      <c r="AB6" s="979"/>
    </row>
    <row r="7" ht="15.75">
      <c r="D7" s="285" t="s">
        <v>11</v>
      </c>
      <c r="E7" s="285"/>
      <c r="F7" s="285"/>
      <c r="G7" s="285" t="s">
        <v>13</v>
      </c>
      <c r="H7" s="285"/>
      <c r="I7" s="285"/>
      <c r="J7" s="285" t="s">
        <v>14</v>
      </c>
      <c r="K7" s="285"/>
      <c r="L7" s="285"/>
      <c r="M7" s="285" t="s">
        <v>12</v>
      </c>
      <c r="N7" s="285"/>
      <c r="O7" s="285"/>
      <c r="Q7" s="285" t="s">
        <v>11</v>
      </c>
      <c r="R7" s="285"/>
      <c r="S7" s="285"/>
      <c r="T7" s="285" t="s">
        <v>13</v>
      </c>
      <c r="U7" s="285"/>
      <c r="V7" s="285"/>
      <c r="W7" s="285" t="s">
        <v>14</v>
      </c>
      <c r="X7" s="285"/>
      <c r="Y7" s="285"/>
      <c r="Z7" s="285" t="s">
        <v>12</v>
      </c>
      <c r="AA7" s="285"/>
      <c r="AB7" s="285"/>
    </row>
    <row r="8" ht="27" customHeight="1">
      <c r="A8" s="57"/>
      <c r="B8" s="1060"/>
      <c r="C8" s="1060"/>
      <c r="D8" s="414" t="s">
        <v>25</v>
      </c>
      <c r="E8" s="415" t="s">
        <v>15</v>
      </c>
      <c r="F8" s="416" t="s">
        <v>26</v>
      </c>
      <c r="G8" s="414" t="s">
        <v>25</v>
      </c>
      <c r="H8" s="415" t="s">
        <v>15</v>
      </c>
      <c r="I8" s="416" t="s">
        <v>26</v>
      </c>
      <c r="J8" s="414" t="s">
        <v>25</v>
      </c>
      <c r="K8" s="415" t="s">
        <v>15</v>
      </c>
      <c r="L8" s="416" t="s">
        <v>26</v>
      </c>
      <c r="M8" s="414" t="s">
        <v>25</v>
      </c>
      <c r="N8" s="415" t="s">
        <v>15</v>
      </c>
      <c r="O8" s="416" t="s">
        <v>26</v>
      </c>
      <c r="P8" s="63"/>
      <c r="Q8" s="414" t="s">
        <v>25</v>
      </c>
      <c r="R8" s="415" t="s">
        <v>15</v>
      </c>
      <c r="S8" s="416" t="s">
        <v>26</v>
      </c>
      <c r="T8" s="414" t="s">
        <v>25</v>
      </c>
      <c r="U8" s="415" t="s">
        <v>15</v>
      </c>
      <c r="V8" s="416" t="s">
        <v>26</v>
      </c>
      <c r="W8" s="414" t="s">
        <v>25</v>
      </c>
      <c r="X8" s="415" t="s">
        <v>15</v>
      </c>
      <c r="Y8" s="416" t="s">
        <v>26</v>
      </c>
      <c r="Z8" s="414" t="s">
        <v>25</v>
      </c>
      <c r="AA8" s="415" t="s">
        <v>15</v>
      </c>
      <c r="AB8" s="416"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93" t="s">
        <v>22</v>
      </c>
      <c r="C10" s="993"/>
      <c r="D10" s="993"/>
      <c r="E10" s="993"/>
      <c r="F10" s="993"/>
      <c r="G10" s="993"/>
      <c r="H10" s="993"/>
      <c r="I10" s="993"/>
      <c r="J10" s="993"/>
      <c r="K10" s="993"/>
      <c r="L10" s="993"/>
      <c r="M10" s="993"/>
      <c r="N10" s="993"/>
      <c r="O10" s="993"/>
      <c r="P10" s="413"/>
      <c r="Q10" s="991"/>
      <c r="R10" s="991"/>
      <c r="S10" s="991"/>
      <c r="T10" s="991"/>
      <c r="U10" s="991"/>
      <c r="V10" s="991"/>
      <c r="W10" s="991"/>
      <c r="X10" s="991"/>
      <c r="Y10" s="991"/>
      <c r="Z10" s="991"/>
      <c r="AA10" s="991"/>
      <c r="AB10" s="991"/>
      <c r="AC10" s="9"/>
    </row>
    <row r="11" ht="18" customHeight="1">
      <c r="A11" s="58"/>
      <c r="B11" s="1061" t="s">
        <v>43</v>
      </c>
      <c r="C11" s="1061"/>
      <c r="D11" s="429">
        <v>60.207470880104522117391979430</v>
      </c>
      <c r="E11" s="430">
        <v>70.660962912138464226603611350</v>
      </c>
      <c r="F11" s="431">
        <v>54.149594839141811987247972030</v>
      </c>
      <c r="G11" s="429">
        <v>4.7477751982028561737013812200</v>
      </c>
      <c r="H11" s="430">
        <v>4.8955094827620749674114629100</v>
      </c>
      <c r="I11" s="431">
        <v>11.161889937590739964645830450</v>
      </c>
      <c r="J11" s="429">
        <v>0</v>
      </c>
      <c r="K11" s="430">
        <v>0</v>
      </c>
      <c r="L11" s="431">
        <v>6.8081844063440317819023968200</v>
      </c>
      <c r="M11" s="429">
        <v>64.955246078307378291093360650</v>
      </c>
      <c r="N11" s="430">
        <v>75.556472394900539194015074270</v>
      </c>
      <c r="O11" s="431">
        <v>72.119669183076583733796199290</v>
      </c>
      <c r="P11" s="5"/>
      <c r="Q11" s="429">
        <v>67.529268259087247675947171980</v>
      </c>
      <c r="R11" s="430">
        <v>6.093969805693134972081677300</v>
      </c>
      <c r="S11" s="431">
        <v>2.3325638675998958654825266300</v>
      </c>
      <c r="T11" s="429">
        <v>14.934789787272213855915018360</v>
      </c>
      <c r="U11" s="430">
        <v>8.852445422107465279264486080</v>
      </c>
      <c r="V11" s="431">
        <v>0.4179766202226026942210462800</v>
      </c>
      <c r="W11" s="429">
        <v>0</v>
      </c>
      <c r="X11" s="430">
        <v>-100</v>
      </c>
      <c r="Y11" s="431">
        <v>15.170890367607814515458459210</v>
      </c>
      <c r="Z11" s="429">
        <v>62.107177215999052587611531840</v>
      </c>
      <c r="AA11" s="430">
        <v>6.1944743953205218404550126100</v>
      </c>
      <c r="AB11" s="431">
        <v>3.1133625752256294812211096300</v>
      </c>
    </row>
    <row r="12" ht="18" customHeight="1">
      <c r="A12" s="58"/>
      <c r="B12" s="1062" t="s">
        <v>46</v>
      </c>
      <c r="C12" s="1062"/>
      <c r="D12" s="422">
        <v>57.632994737791259649918264060</v>
      </c>
      <c r="E12" s="91">
        <v>63.723904671615636375605393940</v>
      </c>
      <c r="F12" s="423">
        <v>52.697701201983386259472594140</v>
      </c>
      <c r="G12" s="422">
        <v>7.750188210565242481534810900</v>
      </c>
      <c r="H12" s="91">
        <v>7.3986687577168683855539401700</v>
      </c>
      <c r="I12" s="423">
        <v>14.973218504066843957583510350</v>
      </c>
      <c r="J12" s="422">
        <v>0</v>
      </c>
      <c r="K12" s="91">
        <v>0</v>
      </c>
      <c r="L12" s="423">
        <v>6.3722780716584215429041729100</v>
      </c>
      <c r="M12" s="422">
        <v>65.383182948356502131453074960</v>
      </c>
      <c r="N12" s="91">
        <v>71.122573429332504761159334120</v>
      </c>
      <c r="O12" s="423">
        <v>74.043197777708651759960277390</v>
      </c>
      <c r="P12" s="5"/>
      <c r="Q12" s="422">
        <v>81.44989675227289496952716440</v>
      </c>
      <c r="R12" s="91">
        <v>5.3233386225863381147264090700</v>
      </c>
      <c r="S12" s="423">
        <v>1.5351334935751834562246160300</v>
      </c>
      <c r="T12" s="422">
        <v>64.616142942472020820268546170</v>
      </c>
      <c r="U12" s="91">
        <v>20.245885428854358767777832110</v>
      </c>
      <c r="V12" s="423">
        <v>2.0200877422558393018748102600</v>
      </c>
      <c r="W12" s="422">
        <v>0</v>
      </c>
      <c r="X12" s="91">
        <v>-100</v>
      </c>
      <c r="Y12" s="423">
        <v>17.692272103786661975695488230</v>
      </c>
      <c r="Z12" s="422">
        <v>79.27680114138708565850337832</v>
      </c>
      <c r="AA12" s="91">
        <v>6.6447130898844783224566139600</v>
      </c>
      <c r="AB12" s="423">
        <v>2.8491403469727220098421788300</v>
      </c>
    </row>
    <row r="13" ht="18" customHeight="1">
      <c r="A13" s="58"/>
      <c r="B13" s="1062" t="s">
        <v>47</v>
      </c>
      <c r="C13" s="1062"/>
      <c r="D13" s="422">
        <v>55.329640636679317105831270120</v>
      </c>
      <c r="E13" s="91">
        <v>62.857381030694732306000417430</v>
      </c>
      <c r="F13" s="423">
        <v>53.927367173382618650628831280</v>
      </c>
      <c r="G13" s="422">
        <v>8.892661843049784549821222440</v>
      </c>
      <c r="H13" s="91">
        <v>6.5736363938455744031074015600</v>
      </c>
      <c r="I13" s="423">
        <v>17.616313522498093678478558770</v>
      </c>
      <c r="J13" s="422">
        <v>0</v>
      </c>
      <c r="K13" s="91">
        <v>0</v>
      </c>
      <c r="L13" s="423">
        <v>6.280887236373580694034927600</v>
      </c>
      <c r="M13" s="422">
        <v>64.222302479729101655652492560</v>
      </c>
      <c r="N13" s="91">
        <v>69.43101742454030670910781900</v>
      </c>
      <c r="O13" s="423">
        <v>77.824567932254293023142317650</v>
      </c>
      <c r="P13" s="184"/>
      <c r="Q13" s="422">
        <v>83.19432388844575204126350900</v>
      </c>
      <c r="R13" s="91">
        <v>7.5944139157772977224649394600</v>
      </c>
      <c r="S13" s="423">
        <v>2.9932902478382202416683489700</v>
      </c>
      <c r="T13" s="422">
        <v>118.12812902667553469482862259</v>
      </c>
      <c r="U13" s="91">
        <v>-9.185627609965424336887098080</v>
      </c>
      <c r="V13" s="423">
        <v>0.3773003971052644578460098800</v>
      </c>
      <c r="W13" s="422">
        <v>0</v>
      </c>
      <c r="X13" s="91">
        <v>-100</v>
      </c>
      <c r="Y13" s="423">
        <v>17.097438716178213679285623960</v>
      </c>
      <c r="Z13" s="422">
        <v>87.34894454577065362685363174</v>
      </c>
      <c r="AA13" s="91">
        <v>5.6642876201208296349038860800</v>
      </c>
      <c r="AB13" s="423">
        <v>3.3883953233140724804940610400</v>
      </c>
    </row>
    <row r="14" ht="18" customHeight="1">
      <c r="A14" s="58"/>
      <c r="B14" s="1062" t="s">
        <v>48</v>
      </c>
      <c r="C14" s="1062"/>
      <c r="D14" s="422">
        <v>58.356675391479801440678507950</v>
      </c>
      <c r="E14" s="91">
        <v>65.363999294602427017987319500</v>
      </c>
      <c r="F14" s="423">
        <v>54.971964433182402763218590530</v>
      </c>
      <c r="G14" s="422">
        <v>6.3789170437200160552357841100</v>
      </c>
      <c r="H14" s="91">
        <v>6.7432867253525343054398908700</v>
      </c>
      <c r="I14" s="423">
        <v>17.731848001939367054968905800</v>
      </c>
      <c r="J14" s="422">
        <v>0</v>
      </c>
      <c r="K14" s="91">
        <v>0</v>
      </c>
      <c r="L14" s="423">
        <v>6.4794934469118390265689065400</v>
      </c>
      <c r="M14" s="422">
        <v>64.735592435199817495914292070</v>
      </c>
      <c r="N14" s="91">
        <v>72.107286019954961323427210370</v>
      </c>
      <c r="O14" s="423">
        <v>79.183305882033608844756402860</v>
      </c>
      <c r="P14" s="5"/>
      <c r="Q14" s="422">
        <v>83.90373159207683213204548265</v>
      </c>
      <c r="R14" s="91">
        <v>8.413715801089880736503739860</v>
      </c>
      <c r="S14" s="423">
        <v>2.6967032553910280034022941600</v>
      </c>
      <c r="T14" s="422">
        <v>38.709494641603942271807896500</v>
      </c>
      <c r="U14" s="91">
        <v>-12.091395945680143190487456510</v>
      </c>
      <c r="V14" s="423">
        <v>-3.4539169603483874203735865600</v>
      </c>
      <c r="W14" s="422">
        <v>0</v>
      </c>
      <c r="X14" s="91">
        <v>-100</v>
      </c>
      <c r="Y14" s="423">
        <v>14.138109396979038104157738620</v>
      </c>
      <c r="Z14" s="422">
        <v>78.183058821485863375522882370</v>
      </c>
      <c r="AA14" s="91">
        <v>5.988260435434576219219916300</v>
      </c>
      <c r="AB14" s="423">
        <v>2.0777657782048848957198164700</v>
      </c>
    </row>
    <row r="15" ht="18" customHeight="1">
      <c r="A15" s="58"/>
      <c r="B15" s="1062" t="s">
        <v>49</v>
      </c>
      <c r="C15" s="1062"/>
      <c r="D15" s="422">
        <v>64.035126636263562125146258880</v>
      </c>
      <c r="E15" s="91">
        <v>72.046061083495100136943746240</v>
      </c>
      <c r="F15" s="423">
        <v>57.399568513536921561194157640</v>
      </c>
      <c r="G15" s="422">
        <v>6.2327015496066793230462213300</v>
      </c>
      <c r="H15" s="91">
        <v>5.9884430859289604013217854700</v>
      </c>
      <c r="I15" s="423">
        <v>16.487323254676761644347337480</v>
      </c>
      <c r="J15" s="422">
        <v>0</v>
      </c>
      <c r="K15" s="91">
        <v>0</v>
      </c>
      <c r="L15" s="423">
        <v>6.6775278608698761769513318100</v>
      </c>
      <c r="M15" s="422">
        <v>70.267828185870241448192480210</v>
      </c>
      <c r="N15" s="91">
        <v>78.034504169424060538265531700</v>
      </c>
      <c r="O15" s="423">
        <v>80.56441962908355938249282694</v>
      </c>
      <c r="P15" s="184"/>
      <c r="Q15" s="422">
        <v>79.077907479499692716905296210</v>
      </c>
      <c r="R15" s="91">
        <v>8.695021677032995582332165160</v>
      </c>
      <c r="S15" s="423">
        <v>3.865729005319369307534552400</v>
      </c>
      <c r="T15" s="422">
        <v>37.711462901039756551432687610</v>
      </c>
      <c r="U15" s="91">
        <v>-18.122994011956731791636375240</v>
      </c>
      <c r="V15" s="423">
        <v>-3.6534094833535431023817589600</v>
      </c>
      <c r="W15" s="422">
        <v>0</v>
      </c>
      <c r="X15" s="91">
        <v>-100</v>
      </c>
      <c r="Y15" s="423">
        <v>11.563223823411476993821891350</v>
      </c>
      <c r="Z15" s="422">
        <v>74.430400173778910007154075790</v>
      </c>
      <c r="AA15" s="91">
        <v>5.9069063717769575101352432500</v>
      </c>
      <c r="AB15" s="423">
        <v>2.8116532273544340847341522700</v>
      </c>
    </row>
    <row r="16" ht="18" customHeight="1">
      <c r="A16" s="58"/>
      <c r="B16" s="1063" t="s">
        <v>78</v>
      </c>
      <c r="C16" s="1063"/>
      <c r="D16" s="432">
        <v>59.097873460254632049334796200</v>
      </c>
      <c r="E16" s="433">
        <v>66.914856125069369561644849810</v>
      </c>
      <c r="F16" s="434">
        <v>54.626086544795691707229887870</v>
      </c>
      <c r="G16" s="432">
        <v>6.8086270868878237072844249600</v>
      </c>
      <c r="H16" s="433">
        <v>6.3208810251546292048678176700</v>
      </c>
      <c r="I16" s="434">
        <v>15.601259189815489532828480440</v>
      </c>
      <c r="J16" s="432">
        <v>0</v>
      </c>
      <c r="K16" s="433">
        <v>0</v>
      </c>
      <c r="L16" s="434">
        <v>6.5227414528988342959048879400</v>
      </c>
      <c r="M16" s="432">
        <v>65.906500547142455756619221150</v>
      </c>
      <c r="N16" s="433">
        <v>73.235737150223998766512667520</v>
      </c>
      <c r="O16" s="434">
        <v>76.750087187510015535963256220</v>
      </c>
      <c r="P16" s="5"/>
      <c r="Q16" s="432">
        <v>78.647458458820732426010087100</v>
      </c>
      <c r="R16" s="433">
        <v>7.2070992636905806098978215600</v>
      </c>
      <c r="S16" s="434">
        <v>2.7017817001210597196655215900</v>
      </c>
      <c r="T16" s="432">
        <v>54.437832960587567734026083920</v>
      </c>
      <c r="U16" s="433">
        <v>-3.7929644079423515134842010200</v>
      </c>
      <c r="V16" s="434">
        <v>-1.0062169217981117478096469800</v>
      </c>
      <c r="W16" s="432">
        <v>0</v>
      </c>
      <c r="X16" s="433">
        <v>-100</v>
      </c>
      <c r="Y16" s="434">
        <v>15.049794816112721228811349300</v>
      </c>
      <c r="Z16" s="631">
        <v>75.800470043203443980784764170</v>
      </c>
      <c r="AA16" s="214">
        <v>6.0701419450036065411588193100</v>
      </c>
      <c r="AB16" s="632">
        <v>2.8568311101166915754229588200</v>
      </c>
    </row>
    <row r="17" ht="6" customHeight="1">
      <c r="A17" s="58"/>
      <c r="B17" s="633"/>
      <c r="C17" s="633"/>
      <c r="D17" s="91"/>
      <c r="E17" s="91"/>
      <c r="F17" s="91"/>
      <c r="G17" s="91"/>
      <c r="H17" s="91"/>
      <c r="I17" s="91"/>
      <c r="J17" s="91"/>
      <c r="K17" s="91"/>
      <c r="L17" s="91"/>
      <c r="M17" s="91"/>
      <c r="N17" s="91"/>
      <c r="O17" s="91"/>
      <c r="P17" s="5"/>
      <c r="Q17" s="91"/>
      <c r="R17" s="91"/>
      <c r="S17" s="91"/>
      <c r="T17" s="91"/>
      <c r="U17" s="91"/>
      <c r="V17" s="91"/>
      <c r="W17" s="91"/>
      <c r="X17" s="91"/>
      <c r="Y17" s="91"/>
      <c r="Z17" s="634"/>
      <c r="AA17" s="634"/>
      <c r="AB17" s="634"/>
      <c r="AC17" s="4"/>
    </row>
    <row r="18" ht="18" customHeight="1">
      <c r="A18" s="58"/>
      <c r="B18" s="1064" t="s">
        <v>50</v>
      </c>
      <c r="C18" s="1064"/>
      <c r="D18" s="481">
        <v>66.232607854765239244150087920</v>
      </c>
      <c r="E18" s="482">
        <v>76.278660699162164068556613900</v>
      </c>
      <c r="F18" s="483">
        <v>63.845761447927089718728168970</v>
      </c>
      <c r="G18" s="481">
        <v>5.039050541197123653568779400</v>
      </c>
      <c r="H18" s="482">
        <v>4.7204754196550442320834090800</v>
      </c>
      <c r="I18" s="483">
        <v>14.934670762855966223263804980</v>
      </c>
      <c r="J18" s="481">
        <v>0</v>
      </c>
      <c r="K18" s="482">
        <v>0</v>
      </c>
      <c r="L18" s="483">
        <v>6.9453103307836272499979402400</v>
      </c>
      <c r="M18" s="481">
        <v>71.271658395962362897718867310</v>
      </c>
      <c r="N18" s="482">
        <v>80.99913611881720830064002298</v>
      </c>
      <c r="O18" s="483">
        <v>85.72574254156668319198991419</v>
      </c>
      <c r="P18" s="184"/>
      <c r="Q18" s="481">
        <v>71.039514677730727601252881330</v>
      </c>
      <c r="R18" s="482">
        <v>6.9538992443668180100970406600</v>
      </c>
      <c r="S18" s="483">
        <v>6.3780210295321897956653884600</v>
      </c>
      <c r="T18" s="481">
        <v>29.617994902024915629351476410</v>
      </c>
      <c r="U18" s="482">
        <v>-8.897204416167463075063343400</v>
      </c>
      <c r="V18" s="483">
        <v>-4.3939872309812258007910027400</v>
      </c>
      <c r="W18" s="481">
        <v>0</v>
      </c>
      <c r="X18" s="482">
        <v>-100</v>
      </c>
      <c r="Y18" s="483">
        <v>14.638901789456341229512881670</v>
      </c>
      <c r="Z18" s="481">
        <v>67.260437096474048737672155260</v>
      </c>
      <c r="AA18" s="482">
        <v>5.7326483666896262523131563900</v>
      </c>
      <c r="AB18" s="483">
        <v>4.9309443306042890435944446700</v>
      </c>
    </row>
    <row r="19" ht="18" customHeight="1">
      <c r="A19" s="58"/>
      <c r="B19" s="1065" t="s">
        <v>51</v>
      </c>
      <c r="C19" s="1065"/>
      <c r="D19" s="273">
        <v>67.409455113582028358187500890</v>
      </c>
      <c r="E19" s="92">
        <v>79.84220112942871175052964650</v>
      </c>
      <c r="F19" s="274">
        <v>65.310343483620686747554023310</v>
      </c>
      <c r="G19" s="273">
        <v>4.9387404430533101069797868300</v>
      </c>
      <c r="H19" s="92">
        <v>4.513256136596098983272505500</v>
      </c>
      <c r="I19" s="274">
        <v>12.782052278812464898185918710</v>
      </c>
      <c r="J19" s="273">
        <v>0</v>
      </c>
      <c r="K19" s="92">
        <v>0</v>
      </c>
      <c r="L19" s="274">
        <v>6.9750939779969707622710246200</v>
      </c>
      <c r="M19" s="273">
        <v>72.348195556635338465167287720</v>
      </c>
      <c r="N19" s="92">
        <v>84.35545726602481073380215201</v>
      </c>
      <c r="O19" s="274">
        <v>85.06748974043012240801096664</v>
      </c>
      <c r="P19" s="5"/>
      <c r="Q19" s="273">
        <v>56.742399176926846275769599590</v>
      </c>
      <c r="R19" s="92">
        <v>6.9676196042716884931315389700</v>
      </c>
      <c r="S19" s="274">
        <v>4.2492004903678374562823421800</v>
      </c>
      <c r="T19" s="273">
        <v>29.633569684490996887386409780</v>
      </c>
      <c r="U19" s="92">
        <v>-13.773675179186386399182512880</v>
      </c>
      <c r="V19" s="274">
        <v>-6.337927691285528251284002900</v>
      </c>
      <c r="W19" s="273">
        <v>0</v>
      </c>
      <c r="X19" s="92">
        <v>-100</v>
      </c>
      <c r="Y19" s="274">
        <v>12.597277512338436602681145310</v>
      </c>
      <c r="Z19" s="273">
        <v>54.536363796426728365451397360</v>
      </c>
      <c r="AA19" s="92">
        <v>5.5096953463551620579251610400</v>
      </c>
      <c r="AB19" s="274">
        <v>3.1245993237641450389211699400</v>
      </c>
    </row>
    <row r="20" ht="18" customHeight="1">
      <c r="A20" s="58"/>
      <c r="B20" s="1066" t="s">
        <v>79</v>
      </c>
      <c r="C20" s="1066"/>
      <c r="D20" s="275">
        <v>66.821031484173633801168794380</v>
      </c>
      <c r="E20" s="276">
        <v>78.060430914295437909543130210</v>
      </c>
      <c r="F20" s="277">
        <v>64.578112794752146755365386500</v>
      </c>
      <c r="G20" s="275">
        <v>4.9888954921252168802742831100</v>
      </c>
      <c r="H20" s="276">
        <v>4.6168657781255716076779572900</v>
      </c>
      <c r="I20" s="277">
        <v>13.858272850298487425946189900</v>
      </c>
      <c r="J20" s="275">
        <v>0</v>
      </c>
      <c r="K20" s="276">
        <v>0</v>
      </c>
      <c r="L20" s="277">
        <v>6.9602033812365673630721372600</v>
      </c>
      <c r="M20" s="275">
        <v>71.809926976298850681443077490</v>
      </c>
      <c r="N20" s="276">
        <v>82.67729669242100951722108750</v>
      </c>
      <c r="O20" s="277">
        <v>85.39658902628720154438371366</v>
      </c>
      <c r="P20" s="184"/>
      <c r="Q20" s="275">
        <v>63.514001179592891139254726990</v>
      </c>
      <c r="R20" s="276">
        <v>6.9608022410559783162138441400</v>
      </c>
      <c r="S20" s="277">
        <v>5.2919567402665248395710032500</v>
      </c>
      <c r="T20" s="275">
        <v>29.626062391400421897424089490</v>
      </c>
      <c r="U20" s="276">
        <v>-11.347800881393122221192493020</v>
      </c>
      <c r="V20" s="277">
        <v>-5.3040414310876808116373224100</v>
      </c>
      <c r="W20" s="275">
        <v>0</v>
      </c>
      <c r="X20" s="276">
        <v>-100</v>
      </c>
      <c r="Y20" s="277">
        <v>13.607354819625398643343859160</v>
      </c>
      <c r="Z20" s="275">
        <v>60.597174349063346707526061660</v>
      </c>
      <c r="AA20" s="276">
        <v>5.6186865495866133132404779400</v>
      </c>
      <c r="AB20" s="277">
        <v>4.0236168766895188558192371400</v>
      </c>
    </row>
    <row r="21" ht="6" customHeight="1">
      <c r="A21" s="58"/>
      <c r="B21" s="633"/>
      <c r="C21" s="633"/>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98" t="s">
        <v>12</v>
      </c>
      <c r="C22" s="998"/>
      <c r="D22" s="470">
        <v>61.129099211290992112909921130</v>
      </c>
      <c r="E22" s="471">
        <v>70.050852818803377211124358260</v>
      </c>
      <c r="F22" s="472">
        <v>57.563155769236847692776815440</v>
      </c>
      <c r="G22" s="470">
        <v>6.4591116645911166459111664600</v>
      </c>
      <c r="H22" s="471">
        <v>5.8750821187863451665490644500</v>
      </c>
      <c r="I22" s="472">
        <v>14.971673950971040118350236100</v>
      </c>
      <c r="J22" s="470">
        <v>0</v>
      </c>
      <c r="K22" s="471">
        <v>0</v>
      </c>
      <c r="L22" s="472">
        <v>6.6792617844794494086341576400</v>
      </c>
      <c r="M22" s="470">
        <v>67.588210875882108758821087590</v>
      </c>
      <c r="N22" s="471">
        <v>75.925934937589722377673422710</v>
      </c>
      <c r="O22" s="472">
        <v>79.214091504687337219761209180</v>
      </c>
      <c r="P22" s="184"/>
      <c r="Q22" s="470">
        <v>75.216995592474665066020888880</v>
      </c>
      <c r="R22" s="471">
        <v>7.1700902004686629608751001100</v>
      </c>
      <c r="S22" s="472">
        <v>3.0585579792546059553576016400</v>
      </c>
      <c r="T22" s="470">
        <v>51.326017998543198853356516950</v>
      </c>
      <c r="U22" s="471">
        <v>-4.9969506451127475256877899300</v>
      </c>
      <c r="V22" s="472">
        <v>-2.459674014288789215585796300</v>
      </c>
      <c r="W22" s="470">
        <v>-100</v>
      </c>
      <c r="X22" s="471">
        <v>-100</v>
      </c>
      <c r="Y22" s="472">
        <v>20.476193092691978882215176840</v>
      </c>
      <c r="Z22" s="470">
        <v>70.925216791411027384578705630</v>
      </c>
      <c r="AA22" s="471">
        <v>5.9353219943607010397952374600</v>
      </c>
      <c r="AB22" s="472">
        <v>3.2131381943667422946844708300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56" t="s">
        <v>9</v>
      </c>
      <c r="C24" s="1056"/>
      <c r="D24" s="1056"/>
      <c r="E24" s="1056"/>
      <c r="F24" s="1056"/>
      <c r="G24" s="1056"/>
      <c r="H24" s="1056"/>
      <c r="I24" s="1056"/>
      <c r="J24" s="1056"/>
      <c r="K24" s="1056"/>
      <c r="L24" s="1056"/>
      <c r="M24" s="1056"/>
      <c r="N24" s="1056"/>
      <c r="O24" s="1056"/>
      <c r="P24" s="413"/>
      <c r="Q24" s="1057"/>
      <c r="R24" s="1057"/>
      <c r="S24" s="1057"/>
      <c r="T24" s="1057"/>
      <c r="U24" s="1057"/>
      <c r="V24" s="1057"/>
      <c r="W24" s="1057"/>
      <c r="X24" s="1057"/>
      <c r="Y24" s="1057"/>
      <c r="Z24" s="1057"/>
      <c r="AA24" s="1057"/>
      <c r="AB24" s="1057"/>
      <c r="AC24" s="9"/>
    </row>
    <row r="25" ht="18" customHeight="1">
      <c r="A25" s="58"/>
      <c r="B25" s="1061" t="s">
        <v>43</v>
      </c>
      <c r="C25" s="1061"/>
      <c r="D25" s="456">
        <v>177.37025643051573173659900844</v>
      </c>
      <c r="E25" s="457">
        <v>211.419752835837864601859496</v>
      </c>
      <c r="F25" s="458">
        <v>172.98354747893926243440577992</v>
      </c>
      <c r="G25" s="456">
        <v>204.33474414432744152486066212</v>
      </c>
      <c r="H25" s="457">
        <v>258.54935846946192793588280163</v>
      </c>
      <c r="I25" s="458">
        <v>195.467757309702191744946102</v>
      </c>
      <c r="J25" s="456">
        <v>0</v>
      </c>
      <c r="K25" s="457">
        <v>0</v>
      </c>
      <c r="L25" s="458">
        <v>123.7449407162517260124634866</v>
      </c>
      <c r="M25" s="456">
        <v>179.34117231074415262757914654</v>
      </c>
      <c r="N25" s="457">
        <v>214.47340825389858799889070722</v>
      </c>
      <c r="O25" s="458">
        <v>171.81522210748933909903472843</v>
      </c>
      <c r="P25" s="5"/>
      <c r="Q25" s="429">
        <v>7.6903027273382759377622065200</v>
      </c>
      <c r="R25" s="430">
        <v>-3.9684306405611728691851133500</v>
      </c>
      <c r="S25" s="431">
        <v>-2.1378451035162077047529849800</v>
      </c>
      <c r="T25" s="429">
        <v>13.932047446564571202616894620</v>
      </c>
      <c r="U25" s="430">
        <v>6.3822152343576193962674101500</v>
      </c>
      <c r="V25" s="431">
        <v>-1.8902050523491628556994405700</v>
      </c>
      <c r="W25" s="429">
        <v>0</v>
      </c>
      <c r="X25" s="430">
        <v>-100</v>
      </c>
      <c r="Y25" s="431">
        <v>-2.2054034099229640441890032400</v>
      </c>
      <c r="Z25" s="429">
        <v>7.8979532854777929098580897800</v>
      </c>
      <c r="AA25" s="430">
        <v>-3.2319806804501138682410046400</v>
      </c>
      <c r="AB25" s="431">
        <v>-2.4268191855088429494902407300</v>
      </c>
    </row>
    <row r="26" ht="18" customHeight="1">
      <c r="A26" s="58"/>
      <c r="B26" s="1062" t="s">
        <v>46</v>
      </c>
      <c r="C26" s="1062"/>
      <c r="D26" s="441">
        <v>172.2629797764202024566149713</v>
      </c>
      <c r="E26" s="95">
        <v>198.83417212202923892839357068</v>
      </c>
      <c r="F26" s="442">
        <v>174.04539696867555593443453824</v>
      </c>
      <c r="G26" s="441">
        <v>183.23278151332051420619666263</v>
      </c>
      <c r="H26" s="95">
        <v>245.5160433307322731049691221</v>
      </c>
      <c r="I26" s="442">
        <v>192.70867895325229488584199247</v>
      </c>
      <c r="J26" s="441">
        <v>0</v>
      </c>
      <c r="K26" s="95">
        <v>0</v>
      </c>
      <c r="L26" s="442">
        <v>121.47150071464709453374822722</v>
      </c>
      <c r="M26" s="441">
        <v>173.56328398707197163943221255</v>
      </c>
      <c r="N26" s="95">
        <v>203.69034767094645415800607088</v>
      </c>
      <c r="O26" s="442">
        <v>173.29494198090033519095715337</v>
      </c>
      <c r="P26" s="5"/>
      <c r="Q26" s="422">
        <v>2.7210603939300107620847663800</v>
      </c>
      <c r="R26" s="91">
        <v>-6.4710762343612921267643820600</v>
      </c>
      <c r="S26" s="423">
        <v>-3.3476874812829405032413690300</v>
      </c>
      <c r="T26" s="422">
        <v>2.5026965828263490814456895800</v>
      </c>
      <c r="U26" s="91">
        <v>4.0971984537594632879822279100</v>
      </c>
      <c r="V26" s="423">
        <v>-1.2784583431141355506100352500</v>
      </c>
      <c r="W26" s="422">
        <v>0</v>
      </c>
      <c r="X26" s="91">
        <v>-100</v>
      </c>
      <c r="Y26" s="423">
        <v>-0.4146585556211959416445987200</v>
      </c>
      <c r="Z26" s="422">
        <v>2.6227943095012794745262546800</v>
      </c>
      <c r="AA26" s="91">
        <v>-5.1453572598323572962976618100</v>
      </c>
      <c r="AB26" s="423">
        <v>-3.0729377317452422200449867600</v>
      </c>
    </row>
    <row r="27" ht="18" customHeight="1">
      <c r="A27" s="58"/>
      <c r="B27" s="1062" t="s">
        <v>47</v>
      </c>
      <c r="C27" s="1062"/>
      <c r="D27" s="441">
        <v>178.81685825499684579560520791</v>
      </c>
      <c r="E27" s="95">
        <v>206.31550296816482490552283584</v>
      </c>
      <c r="F27" s="442">
        <v>181.41134248031378625245231136</v>
      </c>
      <c r="G27" s="441">
        <v>199.76884510256365058389157648</v>
      </c>
      <c r="H27" s="95">
        <v>240.0205619532882784341511194</v>
      </c>
      <c r="I27" s="442">
        <v>190.43785263494936236654884618</v>
      </c>
      <c r="J27" s="441">
        <v>0</v>
      </c>
      <c r="K27" s="95">
        <v>0</v>
      </c>
      <c r="L27" s="442">
        <v>121.96643145282610905298874704</v>
      </c>
      <c r="M27" s="441">
        <v>181.71801450105711918602509818</v>
      </c>
      <c r="N27" s="95">
        <v>209.50665312871263089449310347</v>
      </c>
      <c r="O27" s="442">
        <v>178.65703293851934857562388465</v>
      </c>
      <c r="P27" s="93"/>
      <c r="Q27" s="422">
        <v>13.067387605206054980112689650</v>
      </c>
      <c r="R27" s="91">
        <v>4.2671525052082611911173546100</v>
      </c>
      <c r="S27" s="423">
        <v>2.100216502204830305956952200</v>
      </c>
      <c r="T27" s="422">
        <v>17.456509678995875118024080430</v>
      </c>
      <c r="U27" s="91">
        <v>1.9022666013588321738138394300</v>
      </c>
      <c r="V27" s="423">
        <v>-1.6654563646003205282104594800</v>
      </c>
      <c r="W27" s="422">
        <v>0</v>
      </c>
      <c r="X27" s="91">
        <v>-100</v>
      </c>
      <c r="Y27" s="423">
        <v>0.7342869933004811687207535100</v>
      </c>
      <c r="Z27" s="422">
        <v>13.880305712838408675114017420</v>
      </c>
      <c r="AA27" s="91">
        <v>3.6946999115774819764099602500</v>
      </c>
      <c r="AB27" s="423">
        <v>0.7239624969539351954182918500</v>
      </c>
    </row>
    <row r="28" ht="18" customHeight="1">
      <c r="A28" s="58"/>
      <c r="B28" s="1062" t="s">
        <v>48</v>
      </c>
      <c r="C28" s="1062"/>
      <c r="D28" s="441">
        <v>166.7953187972686015499783927</v>
      </c>
      <c r="E28" s="95">
        <v>197.94889933086392765972354977</v>
      </c>
      <c r="F28" s="442">
        <v>179.77564927836066755872935002</v>
      </c>
      <c r="G28" s="441">
        <v>198.04978281089661211065728682</v>
      </c>
      <c r="H28" s="95">
        <v>248.44716555094873711110950416</v>
      </c>
      <c r="I28" s="442">
        <v>194.16449456566415387562874858</v>
      </c>
      <c r="J28" s="441">
        <v>0</v>
      </c>
      <c r="K28" s="95">
        <v>0</v>
      </c>
      <c r="L28" s="442">
        <v>122.86742636083130139512781176</v>
      </c>
      <c r="M28" s="441">
        <v>169.87507176915086510322803375</v>
      </c>
      <c r="N28" s="95">
        <v>202.67136646353314982642569438</v>
      </c>
      <c r="O28" s="442">
        <v>178.34105850640077793804820663</v>
      </c>
      <c r="P28" s="5"/>
      <c r="Q28" s="422">
        <v>0.9714620770478708706808802300</v>
      </c>
      <c r="R28" s="91">
        <v>-2.573373848296221514352230600</v>
      </c>
      <c r="S28" s="423">
        <v>-0.906122877044399220506252500</v>
      </c>
      <c r="T28" s="422">
        <v>20.604583274664737280870006060</v>
      </c>
      <c r="U28" s="91">
        <v>-3.6862910660973009918558185300</v>
      </c>
      <c r="V28" s="423">
        <v>-1.1200546450469908122158851400</v>
      </c>
      <c r="W28" s="422">
        <v>0</v>
      </c>
      <c r="X28" s="91">
        <v>-100</v>
      </c>
      <c r="Y28" s="423">
        <v>-0.4557328488225643451855836300</v>
      </c>
      <c r="Z28" s="422">
        <v>2.9128242848164982180001884800</v>
      </c>
      <c r="AA28" s="91">
        <v>-3.1999021695340053135146464200</v>
      </c>
      <c r="AB28" s="423">
        <v>-1.3130897825811610740809294100</v>
      </c>
    </row>
    <row r="29" ht="18" customHeight="1">
      <c r="A29" s="58"/>
      <c r="B29" s="1062" t="s">
        <v>49</v>
      </c>
      <c r="C29" s="1062"/>
      <c r="D29" s="441">
        <v>182.01219503956759323688510176</v>
      </c>
      <c r="E29" s="95">
        <v>214.85683824801802031528183546</v>
      </c>
      <c r="F29" s="442">
        <v>183.74913119798594241718532517</v>
      </c>
      <c r="G29" s="441">
        <v>206.53211637513780900070495971</v>
      </c>
      <c r="H29" s="95">
        <v>255.95222346048007644552189011</v>
      </c>
      <c r="I29" s="442">
        <v>194.7336769434674132063416833</v>
      </c>
      <c r="J29" s="441">
        <v>0</v>
      </c>
      <c r="K29" s="95">
        <v>0</v>
      </c>
      <c r="L29" s="442">
        <v>123.37238205789283551234050164</v>
      </c>
      <c r="M29" s="441">
        <v>184.18709293594477405342666436</v>
      </c>
      <c r="N29" s="95">
        <v>218.01053773081146601085730288</v>
      </c>
      <c r="O29" s="442">
        <v>180.99280689201375614911292256</v>
      </c>
      <c r="P29" s="93"/>
      <c r="Q29" s="422">
        <v>5.2430068745885739574549234500</v>
      </c>
      <c r="R29" s="91">
        <v>-4.000643853437872972536244800</v>
      </c>
      <c r="S29" s="423">
        <v>-1.3418230507598683079605132900</v>
      </c>
      <c r="T29" s="422">
        <v>15.889183895570478534556513920</v>
      </c>
      <c r="U29" s="91">
        <v>4.7219783909265289914318042900</v>
      </c>
      <c r="V29" s="423">
        <v>-2.1817610048508529835243416800</v>
      </c>
      <c r="W29" s="422">
        <v>0</v>
      </c>
      <c r="X29" s="91">
        <v>-100</v>
      </c>
      <c r="Y29" s="423">
        <v>-0.89155834713938207404530500</v>
      </c>
      <c r="Z29" s="422">
        <v>6.1371770683090533008865961600</v>
      </c>
      <c r="AA29" s="91">
        <v>-3.5083641812069398694034457700</v>
      </c>
      <c r="AB29" s="423">
        <v>-1.8114920411230107963068014400</v>
      </c>
    </row>
    <row r="30" ht="18" customHeight="1">
      <c r="A30" s="58"/>
      <c r="B30" s="1063" t="s">
        <v>78</v>
      </c>
      <c r="C30" s="1063"/>
      <c r="D30" s="459">
        <v>175.57452509498473690361209087</v>
      </c>
      <c r="E30" s="460">
        <v>206.17385657528225503292865661</v>
      </c>
      <c r="F30" s="461">
        <v>178.49122548652554415060454902</v>
      </c>
      <c r="G30" s="459">
        <v>197.5653326546609991503044032</v>
      </c>
      <c r="H30" s="460">
        <v>248.95948745992291128663814467</v>
      </c>
      <c r="I30" s="461">
        <v>193.33721882289605073242563854</v>
      </c>
      <c r="J30" s="459">
        <v>0</v>
      </c>
      <c r="K30" s="460">
        <v>0</v>
      </c>
      <c r="L30" s="461">
        <v>122.70489806558417266278946182</v>
      </c>
      <c r="M30" s="459">
        <v>177.84633753792047589402387165</v>
      </c>
      <c r="N30" s="460">
        <v>209.8666286143381604019281249</v>
      </c>
      <c r="O30" s="461">
        <v>176.76792320441301863107946509</v>
      </c>
      <c r="P30" s="5"/>
      <c r="Q30" s="432">
        <v>5.7925537771241247099343986800</v>
      </c>
      <c r="R30" s="433">
        <v>-2.7612162006844543694292452900</v>
      </c>
      <c r="S30" s="434">
        <v>-1.110931191419672702011894200</v>
      </c>
      <c r="T30" s="432">
        <v>13.444577617056754682134879310</v>
      </c>
      <c r="U30" s="433">
        <v>2.1191615333000384607270522100</v>
      </c>
      <c r="V30" s="434">
        <v>-1.6278113144221429297389288200</v>
      </c>
      <c r="W30" s="432">
        <v>0</v>
      </c>
      <c r="X30" s="433">
        <v>-100</v>
      </c>
      <c r="Y30" s="434">
        <v>-0.7017041542921846058170539900</v>
      </c>
      <c r="Z30" s="432">
        <v>6.5431134733916970828339295400</v>
      </c>
      <c r="AA30" s="433">
        <v>-2.4254127290271508165904156100</v>
      </c>
      <c r="AB30" s="434">
        <v>-1.5544387254395762527736191200</v>
      </c>
    </row>
    <row r="31" ht="6" customHeight="1">
      <c r="A31" s="58"/>
      <c r="B31" s="633"/>
      <c r="C31" s="633"/>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64" t="s">
        <v>50</v>
      </c>
      <c r="C32" s="1064"/>
      <c r="D32" s="495">
        <v>232.06892831009910086936935812</v>
      </c>
      <c r="E32" s="496">
        <v>274.81985965458024612648543368</v>
      </c>
      <c r="F32" s="497">
        <v>197.73177154035220616963576333</v>
      </c>
      <c r="G32" s="495">
        <v>251.1138481052279942345215408</v>
      </c>
      <c r="H32" s="496">
        <v>314.37209687393464250733857571</v>
      </c>
      <c r="I32" s="497">
        <v>196.5414905648752027298419433</v>
      </c>
      <c r="J32" s="495">
        <v>0</v>
      </c>
      <c r="K32" s="496">
        <v>0</v>
      </c>
      <c r="L32" s="497">
        <v>127.29986775890315967655989462</v>
      </c>
      <c r="M32" s="495">
        <v>233.41544269689126789287738662</v>
      </c>
      <c r="N32" s="496">
        <v>277.12488872689591483432906803</v>
      </c>
      <c r="O32" s="497">
        <v>191.81816999658852556059393256</v>
      </c>
      <c r="P32" s="93"/>
      <c r="Q32" s="481">
        <v>9.125574746984281895634040640</v>
      </c>
      <c r="R32" s="482">
        <v>-3.3041661846393282714726250700</v>
      </c>
      <c r="S32" s="483">
        <v>0.1122105583038563260462513600</v>
      </c>
      <c r="T32" s="481">
        <v>43.861331576995257200983752780</v>
      </c>
      <c r="U32" s="482">
        <v>17.597752262457637669613801200</v>
      </c>
      <c r="V32" s="483">
        <v>-1.5753768923455084624020337800</v>
      </c>
      <c r="W32" s="481">
        <v>0</v>
      </c>
      <c r="X32" s="482">
        <v>-100</v>
      </c>
      <c r="Y32" s="483">
        <v>-3.9535195276075297607590099600</v>
      </c>
      <c r="Z32" s="481">
        <v>11.583067652379858393081130510</v>
      </c>
      <c r="AA32" s="482">
        <v>-2.1261701084190400347843837400</v>
      </c>
      <c r="AB32" s="483">
        <v>-0.6681555623667333508636316900</v>
      </c>
    </row>
    <row r="33" ht="18" customHeight="1">
      <c r="A33" s="58"/>
      <c r="B33" s="1065" t="s">
        <v>51</v>
      </c>
      <c r="C33" s="1065"/>
      <c r="D33" s="278">
        <v>233.64262761515029950388865923</v>
      </c>
      <c r="E33" s="94">
        <v>277.47450135236932839737886161</v>
      </c>
      <c r="F33" s="279">
        <v>195.60303341277633935212269384</v>
      </c>
      <c r="G33" s="278">
        <v>232.88082891537433465310695712</v>
      </c>
      <c r="H33" s="94">
        <v>289.67258482340610210014218293</v>
      </c>
      <c r="I33" s="279">
        <v>198.80816353182271158976325078</v>
      </c>
      <c r="J33" s="278">
        <v>0</v>
      </c>
      <c r="K33" s="94">
        <v>0</v>
      </c>
      <c r="L33" s="279">
        <v>127.10032888966494879329826382</v>
      </c>
      <c r="M33" s="278">
        <v>233.59062457597147472597178532</v>
      </c>
      <c r="N33" s="94">
        <v>278.12713340327211521448271751</v>
      </c>
      <c r="O33" s="279">
        <v>190.46776184914404253528904313</v>
      </c>
      <c r="P33" s="5"/>
      <c r="Q33" s="273">
        <v>11.880357542299387348980341130</v>
      </c>
      <c r="R33" s="92">
        <v>-2.1853920510249200348605016800</v>
      </c>
      <c r="S33" s="274">
        <v>0.442244445594176650645356600</v>
      </c>
      <c r="T33" s="273">
        <v>26.142596817275690104733388570</v>
      </c>
      <c r="U33" s="92">
        <v>9.101367036523323944683085280</v>
      </c>
      <c r="V33" s="274">
        <v>-1.9081273660936638917750182300</v>
      </c>
      <c r="W33" s="273">
        <v>0</v>
      </c>
      <c r="X33" s="92">
        <v>-100</v>
      </c>
      <c r="Y33" s="274">
        <v>-4.7790023901169630532685136700</v>
      </c>
      <c r="Z33" s="273">
        <v>12.920998206337588459206093130</v>
      </c>
      <c r="AA33" s="92">
        <v>-1.556769214557638843968919400</v>
      </c>
      <c r="AB33" s="274">
        <v>-0.5149847512438950169176813600</v>
      </c>
    </row>
    <row r="34" ht="18" customHeight="1">
      <c r="A34" s="58"/>
      <c r="B34" s="1066" t="s">
        <v>79</v>
      </c>
      <c r="C34" s="1066"/>
      <c r="D34" s="445">
        <v>232.86270693271172297823202868</v>
      </c>
      <c r="E34" s="446">
        <v>276.17747729695626675359752292</v>
      </c>
      <c r="F34" s="447">
        <v>196.6552452530470201933497953</v>
      </c>
      <c r="G34" s="445">
        <v>242.08898985613909561702719195</v>
      </c>
      <c r="H34" s="446">
        <v>302.29948856234585395111154958</v>
      </c>
      <c r="I34" s="447">
        <v>197.58689930959087819435115554</v>
      </c>
      <c r="J34" s="445">
        <v>0</v>
      </c>
      <c r="K34" s="446">
        <v>0</v>
      </c>
      <c r="L34" s="447">
        <v>127.1998766414713968750048044</v>
      </c>
      <c r="M34" s="635">
        <v>233.50369019538724034689133722</v>
      </c>
      <c r="N34" s="636">
        <v>277.63618270571745280154803927</v>
      </c>
      <c r="O34" s="637">
        <v>191.14551259624484802971224046</v>
      </c>
      <c r="P34" s="93"/>
      <c r="Q34" s="275">
        <v>10.546648748338894892333886700</v>
      </c>
      <c r="R34" s="276">
        <v>-2.7325408992551995573219520900</v>
      </c>
      <c r="S34" s="277">
        <v>0.2847054870508778614806555400</v>
      </c>
      <c r="T34" s="275">
        <v>34.841926926569565302915495580</v>
      </c>
      <c r="U34" s="276">
        <v>13.470082315126139514927072250</v>
      </c>
      <c r="V34" s="277">
        <v>-1.7371280448636104794124254200</v>
      </c>
      <c r="W34" s="275">
        <v>0</v>
      </c>
      <c r="X34" s="276">
        <v>-100</v>
      </c>
      <c r="Y34" s="277">
        <v>-4.3714814596942677902536272300</v>
      </c>
      <c r="Z34" s="275">
        <v>12.278267411074643152856296370</v>
      </c>
      <c r="AA34" s="276">
        <v>-1.8358841831664794897793522400</v>
      </c>
      <c r="AB34" s="277">
        <v>-0.5887132917324779264883194900</v>
      </c>
    </row>
    <row r="35" ht="6" customHeight="1">
      <c r="A35" s="58"/>
      <c r="B35" s="633"/>
      <c r="C35" s="633"/>
      <c r="D35" s="95"/>
      <c r="E35" s="95"/>
      <c r="F35" s="95"/>
      <c r="G35" s="95"/>
      <c r="H35" s="95"/>
      <c r="I35" s="95"/>
      <c r="J35" s="95"/>
      <c r="K35" s="95"/>
      <c r="L35" s="95"/>
      <c r="M35" s="638"/>
      <c r="N35" s="638"/>
      <c r="O35" s="638"/>
      <c r="P35" s="93"/>
      <c r="Q35" s="91"/>
      <c r="R35" s="91"/>
      <c r="S35" s="91"/>
      <c r="T35" s="91"/>
      <c r="U35" s="91"/>
      <c r="V35" s="91"/>
      <c r="W35" s="91"/>
      <c r="X35" s="91"/>
      <c r="Y35" s="91"/>
      <c r="Z35" s="91"/>
      <c r="AA35" s="91"/>
      <c r="AB35" s="91"/>
    </row>
    <row r="36" ht="18" customHeight="1">
      <c r="A36" s="58"/>
      <c r="B36" s="998" t="s">
        <v>12</v>
      </c>
      <c r="C36" s="998"/>
      <c r="D36" s="484">
        <v>193.27037213092489474399022138</v>
      </c>
      <c r="E36" s="485">
        <v>228.43853362001408894367471518</v>
      </c>
      <c r="F36" s="486">
        <v>183.99798535566501244422034556</v>
      </c>
      <c r="G36" s="484">
        <v>208.14428020565552699228791774</v>
      </c>
      <c r="H36" s="485">
        <v>260.1628540433489507553285077</v>
      </c>
      <c r="I36" s="486">
        <v>195.48183692042098483417896753</v>
      </c>
      <c r="J36" s="484">
        <v>0</v>
      </c>
      <c r="K36" s="485">
        <v>0</v>
      </c>
      <c r="L36" s="486">
        <v>124.89438322988806319483715376</v>
      </c>
      <c r="M36" s="484">
        <v>194.69180690332882938213978627</v>
      </c>
      <c r="N36" s="485">
        <v>230.8933336537968517663949136</v>
      </c>
      <c r="O36" s="486">
        <v>181.18490064507763622807870595</v>
      </c>
      <c r="P36" s="93"/>
      <c r="Q36" s="470">
        <v>6.6401237447056537003892814400</v>
      </c>
      <c r="R36" s="471">
        <v>-2.7554162535484671218606095400</v>
      </c>
      <c r="S36" s="472">
        <v>-0.7757838739376609994633257600</v>
      </c>
      <c r="T36" s="470">
        <v>19.987022571520039416048012730</v>
      </c>
      <c r="U36" s="471">
        <v>4.2512359272797067336621515800</v>
      </c>
      <c r="V36" s="472">
        <v>-1.3392969033196343806470232900</v>
      </c>
      <c r="W36" s="470">
        <v>-100</v>
      </c>
      <c r="X36" s="471">
        <v>-100</v>
      </c>
      <c r="Y36" s="472">
        <v>1.896328723370212389515666800</v>
      </c>
      <c r="Z36" s="470">
        <v>8.093746079968039254002769300</v>
      </c>
      <c r="AA36" s="471">
        <v>-2.2196806594518564975247652500</v>
      </c>
      <c r="AB36" s="472">
        <v>-1.2266435180303803234709068200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56" t="s">
        <v>10</v>
      </c>
      <c r="C38" s="1056"/>
      <c r="D38" s="1056"/>
      <c r="E38" s="1056"/>
      <c r="F38" s="1056"/>
      <c r="G38" s="1056"/>
      <c r="H38" s="1056"/>
      <c r="I38" s="1056"/>
      <c r="J38" s="1056"/>
      <c r="K38" s="1056"/>
      <c r="L38" s="1056"/>
      <c r="M38" s="1056"/>
      <c r="N38" s="1056"/>
      <c r="O38" s="1056"/>
      <c r="P38" s="413"/>
      <c r="Q38" s="1057"/>
      <c r="R38" s="1057"/>
      <c r="S38" s="1057"/>
      <c r="T38" s="1057"/>
      <c r="U38" s="1057"/>
      <c r="V38" s="1057"/>
      <c r="W38" s="1057"/>
      <c r="X38" s="1057"/>
      <c r="Y38" s="1057"/>
      <c r="Z38" s="1057"/>
      <c r="AA38" s="1057"/>
      <c r="AB38" s="1057"/>
      <c r="AC38" s="9"/>
    </row>
    <row r="39" ht="18" customHeight="1">
      <c r="A39" s="58"/>
      <c r="B39" s="1061" t="s">
        <v>43</v>
      </c>
      <c r="C39" s="1061"/>
      <c r="D39" s="456">
        <v>106.79014549036947776677652491</v>
      </c>
      <c r="E39" s="457">
        <v>149.3912331402662024764241245</v>
      </c>
      <c r="F39" s="458">
        <v>93.66989009822012086941758095</v>
      </c>
      <c r="G39" s="456">
        <v>9.701354303795641236138977284</v>
      </c>
      <c r="H39" s="457">
        <v>12.657308361493018695779847845</v>
      </c>
      <c r="I39" s="458">
        <v>21.817895934385937025472916048</v>
      </c>
      <c r="J39" s="456">
        <v>0</v>
      </c>
      <c r="K39" s="457">
        <v>0</v>
      </c>
      <c r="L39" s="458">
        <v>8.424783757483516642646570087</v>
      </c>
      <c r="M39" s="456">
        <v>116.4914997941651190029155022</v>
      </c>
      <c r="N39" s="457">
        <v>162.04854150175922117220397234</v>
      </c>
      <c r="O39" s="458">
        <v>123.91256979008957453753706708</v>
      </c>
      <c r="P39" s="5"/>
      <c r="Q39" s="429">
        <v>80.41277614510569091250937144</v>
      </c>
      <c r="R39" s="430">
        <v>1.8837042001362895650820365800</v>
      </c>
      <c r="S39" s="431">
        <v>0.1448521616538155089333891100</v>
      </c>
      <c r="T39" s="429">
        <v>30.947559233044229884422887200</v>
      </c>
      <c r="U39" s="430">
        <v>15.799642776808020990309817700</v>
      </c>
      <c r="V39" s="431">
        <v>-1.4801290473196460703537739500</v>
      </c>
      <c r="W39" s="429">
        <v>0</v>
      </c>
      <c r="X39" s="430">
        <v>-100</v>
      </c>
      <c r="Y39" s="431">
        <v>12.630907624201953234918785280</v>
      </c>
      <c r="Z39" s="429">
        <v>74.910326344925357906132806520</v>
      </c>
      <c r="AA39" s="430">
        <v>2.7622894991582196939373457600</v>
      </c>
      <c r="AB39" s="431">
        <v>0.6109877094267587724874756400</v>
      </c>
    </row>
    <row r="40" ht="18" customHeight="1">
      <c r="A40" s="58"/>
      <c r="B40" s="1062" t="s">
        <v>46</v>
      </c>
      <c r="C40" s="1062"/>
      <c r="D40" s="441">
        <v>99.28031406970667709954332362</v>
      </c>
      <c r="E40" s="95">
        <v>126.70489829763806549619339234</v>
      </c>
      <c r="F40" s="442">
        <v>91.71792325035849455248842272</v>
      </c>
      <c r="G40" s="441">
        <v>14.200885430736135592731179948</v>
      </c>
      <c r="H40" s="95">
        <v>18.164918793093497765634196905</v>
      </c>
      <c r="I40" s="442">
        <v>28.854691575971140235270794</v>
      </c>
      <c r="J40" s="441">
        <v>0</v>
      </c>
      <c r="K40" s="95">
        <v>0</v>
      </c>
      <c r="L40" s="442">
        <v>7.7405018033538596192069107951</v>
      </c>
      <c r="M40" s="441">
        <v>113.48119950044281269227450357</v>
      </c>
      <c r="N40" s="95">
        <v>144.86981709073156326182758924</v>
      </c>
      <c r="O40" s="442">
        <v>128.31311662968349440696612751</v>
      </c>
      <c r="P40" s="5"/>
      <c r="Q40" s="422">
        <v>86.38725802762588960940529240</v>
      </c>
      <c r="R40" s="91">
        <v>-1.4922149122557142972353292600</v>
      </c>
      <c r="S40" s="423">
        <v>-1.8639454594931549173357160300</v>
      </c>
      <c r="T40" s="422">
        <v>68.735985526673806296760176570</v>
      </c>
      <c r="U40" s="91">
        <v>25.172597987354755325975615400</v>
      </c>
      <c r="V40" s="423">
        <v>0.7158034188626079990378540600</v>
      </c>
      <c r="W40" s="422">
        <v>0</v>
      </c>
      <c r="X40" s="91">
        <v>-100</v>
      </c>
      <c r="Y40" s="423">
        <v>17.204251028203332484926293840</v>
      </c>
      <c r="Z40" s="422">
        <v>83.97886287997931099152458383</v>
      </c>
      <c r="AA40" s="91">
        <v>1.1574616026867190718584500600</v>
      </c>
      <c r="AB40" s="423">
        <v>-0.311349693525022297894966700</v>
      </c>
    </row>
    <row r="41" ht="18" customHeight="1">
      <c r="A41" s="58"/>
      <c r="B41" s="1062" t="s">
        <v>47</v>
      </c>
      <c r="C41" s="1062"/>
      <c r="D41" s="441">
        <v>98.93872507028998879807968582</v>
      </c>
      <c r="E41" s="95">
        <v>129.68452182609366404070391759</v>
      </c>
      <c r="F41" s="442">
        <v>97.83036075352145438558417906</v>
      </c>
      <c r="G41" s="441">
        <v>17.764767862736905990478939404</v>
      </c>
      <c r="H41" s="95">
        <v>15.778079013274022365422076855</v>
      </c>
      <c r="I41" s="442">
        <v>33.54812918568557672583611983</v>
      </c>
      <c r="J41" s="441">
        <v>0</v>
      </c>
      <c r="K41" s="95">
        <v>0</v>
      </c>
      <c r="L41" s="442">
        <v>7.6605740257808874858957127016</v>
      </c>
      <c r="M41" s="441">
        <v>116.70349293302689478855862522</v>
      </c>
      <c r="N41" s="95">
        <v>145.46260083936768640612599445</v>
      </c>
      <c r="O41" s="442">
        <v>139.03906396498791859731601158</v>
      </c>
      <c r="P41" s="93"/>
      <c r="Q41" s="422">
        <v>107.13303626168554729830852440</v>
      </c>
      <c r="R41" s="91">
        <v>12.185631644648534680447144600</v>
      </c>
      <c r="S41" s="423">
        <v>5.1563723257870367129767507600</v>
      </c>
      <c r="T41" s="422">
        <v>156.20568698282976037287775217</v>
      </c>
      <c r="U41" s="91">
        <v>-7.4580961347561599651130708400</v>
      </c>
      <c r="V41" s="423">
        <v>-1.2944397409723079807935185700</v>
      </c>
      <c r="W41" s="422">
        <v>0</v>
      </c>
      <c r="X41" s="91">
        <v>-100</v>
      </c>
      <c r="Y41" s="423">
        <v>17.957269978159112241428805460</v>
      </c>
      <c r="Z41" s="422">
        <v>113.35355079849971992044782247</v>
      </c>
      <c r="AA41" s="91">
        <v>9.568265961390410162025320300</v>
      </c>
      <c r="AB41" s="423">
        <v>4.1368885316573426005103871700</v>
      </c>
    </row>
    <row r="42" ht="18" customHeight="1">
      <c r="A42" s="58"/>
      <c r="B42" s="1062" t="s">
        <v>48</v>
      </c>
      <c r="C42" s="1062"/>
      <c r="D42" s="441">
        <v>97.33620275870592952345969019</v>
      </c>
      <c r="E42" s="95">
        <v>129.38731716229916605098001641</v>
      </c>
      <c r="F42" s="442">
        <v>98.82620598082316308772395963</v>
      </c>
      <c r="G42" s="441">
        <v>12.633431350774758684634375512</v>
      </c>
      <c r="H42" s="95">
        <v>16.753504734111760790628728653</v>
      </c>
      <c r="I42" s="442">
        <v>34.428953050117390195765980788</v>
      </c>
      <c r="J42" s="441">
        <v>0</v>
      </c>
      <c r="K42" s="95">
        <v>0</v>
      </c>
      <c r="L42" s="442">
        <v>7.96118683943929362951268533</v>
      </c>
      <c r="M42" s="441">
        <v>109.9696341094806882080940657</v>
      </c>
      <c r="N42" s="95">
        <v>146.14082189641092684160874506</v>
      </c>
      <c r="O42" s="442">
        <v>141.21634587037984691300262575</v>
      </c>
      <c r="P42" s="5"/>
      <c r="Q42" s="422">
        <v>85.69028660276976321043901127</v>
      </c>
      <c r="R42" s="91">
        <v>5.6238255906984452959446508800</v>
      </c>
      <c r="S42" s="423">
        <v>1.7661449332235296271269767800</v>
      </c>
      <c r="T42" s="422">
        <v>67.290007974899848129458567010</v>
      </c>
      <c r="U42" s="91">
        <v>-15.331962963265385802791967470</v>
      </c>
      <c r="V42" s="423">
        <v>-4.5352858480449302874720517600</v>
      </c>
      <c r="W42" s="422">
        <v>0</v>
      </c>
      <c r="X42" s="91">
        <v>-100</v>
      </c>
      <c r="Y42" s="423">
        <v>13.617944539431970515674189520</v>
      </c>
      <c r="Z42" s="422">
        <v>83.37321823026696931360783471</v>
      </c>
      <c r="AA42" s="91">
        <v>2.5967397903097534277781776400</v>
      </c>
      <c r="AB42" s="423">
        <v>0.737393065484147529134827300</v>
      </c>
    </row>
    <row r="43" ht="18" customHeight="1">
      <c r="A43" s="58"/>
      <c r="B43" s="1062" t="s">
        <v>49</v>
      </c>
      <c r="C43" s="1062"/>
      <c r="D43" s="441">
        <v>116.55173958703013384532838431</v>
      </c>
      <c r="E43" s="95">
        <v>154.79588892623332645359424092</v>
      </c>
      <c r="F43" s="442">
        <v>105.47120845501678739776994612</v>
      </c>
      <c r="G43" s="441">
        <v>12.872530417748684517969319537</v>
      </c>
      <c r="H43" s="95">
        <v>15.32755322910056164795507827</v>
      </c>
      <c r="I43" s="442">
        <v>32.106370803387422085662081423</v>
      </c>
      <c r="J43" s="441">
        <v>0</v>
      </c>
      <c r="K43" s="95">
        <v>0</v>
      </c>
      <c r="L43" s="442">
        <v>8.238225184534622380739499753</v>
      </c>
      <c r="M43" s="441">
        <v>129.42427000477881836329770383</v>
      </c>
      <c r="N43" s="95">
        <v>170.1234421553338881015493192</v>
      </c>
      <c r="O43" s="442">
        <v>145.81580444293883186417152731</v>
      </c>
      <c r="P43" s="93"/>
      <c r="Q43" s="422">
        <v>88.46697447951922767384107597</v>
      </c>
      <c r="R43" s="91">
        <v>4.3465209733178114093696918100</v>
      </c>
      <c r="S43" s="423">
        <v>2.4720347116862155265078560400</v>
      </c>
      <c r="T43" s="422">
        <v>59.592690486666279672424326660</v>
      </c>
      <c r="U43" s="91">
        <v>-14.256779482063708485192129410</v>
      </c>
      <c r="V43" s="423">
        <v>-5.7554618247490654674565287200</v>
      </c>
      <c r="W43" s="422">
        <v>0</v>
      </c>
      <c r="X43" s="91">
        <v>-100</v>
      </c>
      <c r="Y43" s="423">
        <v>10.568572589076060295290610770</v>
      </c>
      <c r="Z43" s="422">
        <v>85.13550269340378433062025555</v>
      </c>
      <c r="AA43" s="91">
        <v>2.1913064032051644259030841100</v>
      </c>
      <c r="AB43" s="423">
        <v>0.949228311793919443097445900</v>
      </c>
    </row>
    <row r="44" ht="18" customHeight="1">
      <c r="A44" s="58"/>
      <c r="B44" s="1063" t="s">
        <v>78</v>
      </c>
      <c r="C44" s="1063"/>
      <c r="D44" s="459">
        <v>103.76081066907709363296979131</v>
      </c>
      <c r="E44" s="460">
        <v>137.96093949485699516847233661</v>
      </c>
      <c r="F44" s="461">
        <v>97.50277130913586868570545448</v>
      </c>
      <c r="G44" s="459">
        <v>13.451486753425283490309273359</v>
      </c>
      <c r="H44" s="460">
        <v>15.736433003176485855046966889</v>
      </c>
      <c r="I44" s="461">
        <v>30.163040618940752533373068681</v>
      </c>
      <c r="J44" s="459">
        <v>0</v>
      </c>
      <c r="K44" s="460">
        <v>0</v>
      </c>
      <c r="L44" s="461">
        <v>8.003723250861118682795624366</v>
      </c>
      <c r="M44" s="459">
        <v>117.21229742250237712327906465</v>
      </c>
      <c r="N44" s="460">
        <v>153.6973724980334810235193035</v>
      </c>
      <c r="O44" s="461">
        <v>135.66953517893773990187414755</v>
      </c>
      <c r="P44" s="5"/>
      <c r="Q44" s="432">
        <v>88.99570856151340439142918474</v>
      </c>
      <c r="R44" s="433">
        <v>4.2468794705376919049745856800</v>
      </c>
      <c r="S44" s="434">
        <v>1.56083557307067344020476500</v>
      </c>
      <c r="T44" s="432">
        <v>75.201347283074222998472446460</v>
      </c>
      <c r="U44" s="433">
        <v>-1.7541819173471889148720645500</v>
      </c>
      <c r="V44" s="434">
        <v>-2.6176489233195948086861598300</v>
      </c>
      <c r="W44" s="432">
        <v>0</v>
      </c>
      <c r="X44" s="433">
        <v>-100</v>
      </c>
      <c r="Y44" s="434">
        <v>14.242485626383423813149551800</v>
      </c>
      <c r="Z44" s="432">
        <v>87.30329428488622275745906370</v>
      </c>
      <c r="AA44" s="433">
        <v>3.4975032205723219789037952500</v>
      </c>
      <c r="AB44" s="434">
        <v>1.257984695581056124970230700</v>
      </c>
    </row>
    <row r="45" ht="6" customHeight="1">
      <c r="A45" s="58"/>
      <c r="B45" s="633"/>
      <c r="C45" s="633"/>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64" t="s">
        <v>50</v>
      </c>
      <c r="C46" s="1064"/>
      <c r="D46" s="495">
        <v>153.70530324038420907049672352</v>
      </c>
      <c r="E46" s="496">
        <v>209.62890827983091842111835795</v>
      </c>
      <c r="F46" s="497">
        <v>126.24335516441345781927694253</v>
      </c>
      <c r="G46" s="495">
        <v>12.65375372196741428476028705</v>
      </c>
      <c r="H46" s="496">
        <v>14.839857559188228505536818783</v>
      </c>
      <c r="I46" s="497">
        <v>29.352824528273734317816480435</v>
      </c>
      <c r="J46" s="495">
        <v>0</v>
      </c>
      <c r="K46" s="496">
        <v>0</v>
      </c>
      <c r="L46" s="497">
        <v>8.841370866532997096682616336</v>
      </c>
      <c r="M46" s="495">
        <v>166.35905696235162335525701058</v>
      </c>
      <c r="N46" s="496">
        <v>224.46876583901914692665517673</v>
      </c>
      <c r="O46" s="497">
        <v>164.4375505592201892337760393</v>
      </c>
      <c r="P46" s="93"/>
      <c r="Q46" s="481">
        <v>86.64785343652619714246809702</v>
      </c>
      <c r="R46" s="482">
        <v>3.4199646723812315691790091600</v>
      </c>
      <c r="S46" s="483">
        <v>6.4973884008420215570457688200</v>
      </c>
      <c r="T46" s="481">
        <v>86.47017342945487263970873096</v>
      </c>
      <c r="U46" s="482">
        <v>7.1348398548485840085995584700</v>
      </c>
      <c r="V46" s="483">
        <v>-5.9001422638372437693491281800</v>
      </c>
      <c r="W46" s="481">
        <v>0</v>
      </c>
      <c r="X46" s="482">
        <v>-100</v>
      </c>
      <c r="Y46" s="483">
        <v>10.106630420975366906086097490</v>
      </c>
      <c r="Z46" s="481">
        <v>86.63432668102489511819531442</v>
      </c>
      <c r="AA46" s="482">
        <v>3.4845924022772590633053270400</v>
      </c>
      <c r="AB46" s="483">
        <v>4.229842389415416049902634700</v>
      </c>
    </row>
    <row r="47" ht="18" customHeight="1">
      <c r="A47" s="58"/>
      <c r="B47" s="1065" t="s">
        <v>51</v>
      </c>
      <c r="C47" s="1065"/>
      <c r="D47" s="278">
        <v>157.49722218842834988109348329</v>
      </c>
      <c r="E47" s="94">
        <v>221.54174945263810997796289325</v>
      </c>
      <c r="F47" s="279">
        <v>127.74901298626556654363179914</v>
      </c>
      <c r="G47" s="278">
        <v>11.501379681761379529385357456</v>
      </c>
      <c r="H47" s="94">
        <v>13.073665710578916000184601791</v>
      </c>
      <c r="I47" s="279">
        <v>25.411763397184556705104821769</v>
      </c>
      <c r="J47" s="278">
        <v>0</v>
      </c>
      <c r="K47" s="94">
        <v>0</v>
      </c>
      <c r="L47" s="279">
        <v>8.865367386397363936541753339</v>
      </c>
      <c r="M47" s="278">
        <v>168.99860187018972941047884073</v>
      </c>
      <c r="N47" s="94">
        <v>234.61541516321702597814749505</v>
      </c>
      <c r="O47" s="279">
        <v>162.02614376984748718527837425</v>
      </c>
      <c r="P47" s="5"/>
      <c r="Q47" s="273">
        <v>75.363956619523887694739724660</v>
      </c>
      <c r="R47" s="92">
        <v>4.629957748269360988264327300</v>
      </c>
      <c r="S47" s="274">
        <v>4.7102367891128263852976104300</v>
      </c>
      <c r="T47" s="273">
        <v>63.523151146949604106352661820</v>
      </c>
      <c r="U47" s="92">
        <v>-5.9259008751393270995097653700</v>
      </c>
      <c r="V47" s="274">
        <v>-8.125119324658544631565065280</v>
      </c>
      <c r="W47" s="273">
        <v>0</v>
      </c>
      <c r="X47" s="92">
        <v>-100</v>
      </c>
      <c r="Y47" s="274">
        <v>7.2162509288171529588747259400</v>
      </c>
      <c r="Z47" s="273">
        <v>74.504004590702356359109345260</v>
      </c>
      <c r="AA47" s="92">
        <v>3.8671528908295511785030296100</v>
      </c>
      <c r="AB47" s="274">
        <v>2.5935233624653948137982172300</v>
      </c>
    </row>
    <row r="48" ht="18" customHeight="1">
      <c r="A48" s="58"/>
      <c r="B48" s="1066" t="s">
        <v>79</v>
      </c>
      <c r="C48" s="1066"/>
      <c r="D48" s="445">
        <v>155.6012627144062794757951034</v>
      </c>
      <c r="E48" s="446">
        <v>215.58532886623451419954062562</v>
      </c>
      <c r="F48" s="447">
        <v>126.99624609630917146874402412</v>
      </c>
      <c r="G48" s="445">
        <v>12.07756670186439690707282225</v>
      </c>
      <c r="H48" s="446">
        <v>13.956761634883572252860710287</v>
      </c>
      <c r="I48" s="447">
        <v>27.382131622767642168640424294</v>
      </c>
      <c r="J48" s="445">
        <v>0</v>
      </c>
      <c r="K48" s="446">
        <v>0</v>
      </c>
      <c r="L48" s="447">
        <v>8.853370114928434807443753091</v>
      </c>
      <c r="M48" s="445">
        <v>167.67882941627067638286792564</v>
      </c>
      <c r="N48" s="446">
        <v>229.54209050111808645240133588</v>
      </c>
      <c r="O48" s="447">
        <v>163.23174783400524844482820148</v>
      </c>
      <c r="P48" s="93"/>
      <c r="Q48" s="275">
        <v>80.75924853835927062233835015</v>
      </c>
      <c r="R48" s="276">
        <v>4.0380545736476516454115458300</v>
      </c>
      <c r="S48" s="277">
        <v>5.591728718529300270114064400</v>
      </c>
      <c r="T48" s="275">
        <v>74.790280327601630077897302710</v>
      </c>
      <c r="U48" s="276">
        <v>0.5937233140527541508047147900</v>
      </c>
      <c r="V48" s="277">
        <v>-6.9490314847406819958103391200</v>
      </c>
      <c r="W48" s="275">
        <v>0</v>
      </c>
      <c r="X48" s="276">
        <v>-100</v>
      </c>
      <c r="Y48" s="277">
        <v>8.641030366836392176523433830</v>
      </c>
      <c r="Z48" s="275">
        <v>80.31572487027111778439443974</v>
      </c>
      <c r="AA48" s="276">
        <v>3.6796497887545707770579186500</v>
      </c>
      <c r="AB48" s="277">
        <v>3.411216017595578545554549200</v>
      </c>
    </row>
    <row r="49" ht="6" customHeight="1">
      <c r="A49" s="58"/>
      <c r="B49" s="633"/>
      <c r="C49" s="633"/>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98" t="s">
        <v>12</v>
      </c>
      <c r="C50" s="998"/>
      <c r="D50" s="484">
        <v>118.14443752594437525944375259</v>
      </c>
      <c r="E50" s="485">
        <v>160.02314096758873995732703436</v>
      </c>
      <c r="F50" s="486">
        <v>105.91504692253905476217050708</v>
      </c>
      <c r="G50" s="484">
        <v>13.444271481942714819427148194</v>
      </c>
      <c r="H50" s="485">
        <v>15.284781317625012202092902861</v>
      </c>
      <c r="I50" s="486">
        <v>29.266903257094357877337494637</v>
      </c>
      <c r="J50" s="484">
        <v>0</v>
      </c>
      <c r="K50" s="485">
        <v>0</v>
      </c>
      <c r="L50" s="486">
        <v>8.342022810035223652763504344</v>
      </c>
      <c r="M50" s="484">
        <v>131.58870900788709007887090079</v>
      </c>
      <c r="N50" s="485">
        <v>175.30792228521375215941993722</v>
      </c>
      <c r="O50" s="486">
        <v>143.52397298966863629227150607</v>
      </c>
      <c r="P50" s="93"/>
      <c r="Q50" s="470">
        <v>86.85162092157043399136343684</v>
      </c>
      <c r="R50" s="471">
        <v>4.2171081161423964302614269400</v>
      </c>
      <c r="S50" s="472">
        <v>2.2590463057388541319654699800</v>
      </c>
      <c r="T50" s="470">
        <v>81.57158337249450539969063174</v>
      </c>
      <c r="U50" s="471">
        <v>-0.9581468789265089919266359200</v>
      </c>
      <c r="V50" s="472">
        <v>-3.7660285797032961009907733100</v>
      </c>
      <c r="W50" s="470">
        <v>-100</v>
      </c>
      <c r="X50" s="471">
        <v>-100</v>
      </c>
      <c r="Y50" s="472">
        <v>22.760817747131656684921681270</v>
      </c>
      <c r="Z50" s="470">
        <v>84.75946982514273021582185234</v>
      </c>
      <c r="AA50" s="471">
        <v>3.5838961405238278525127901100</v>
      </c>
      <c r="AB50" s="472">
        <v>1.9470809249498039239310366300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24" customHeight="1">
      <c r="B52" s="1067" t="s">
        <v>138</v>
      </c>
      <c r="C52" s="1067"/>
      <c r="D52" s="1067"/>
      <c r="E52" s="1067"/>
      <c r="F52" s="1067"/>
      <c r="G52" s="1067"/>
      <c r="H52" s="1067"/>
      <c r="I52" s="1067"/>
      <c r="J52" s="1067"/>
      <c r="K52" s="1067"/>
      <c r="L52" s="1067"/>
      <c r="M52" s="1067"/>
      <c r="N52" s="1067"/>
      <c r="O52" s="1067"/>
      <c r="P52" s="1067"/>
      <c r="Q52" s="1067"/>
      <c r="R52" s="1067"/>
      <c r="S52" s="1067"/>
      <c r="T52" s="1067"/>
      <c r="U52" s="1067"/>
      <c r="V52" s="1067"/>
      <c r="W52" s="1067"/>
      <c r="X52" s="1067"/>
      <c r="Y52" s="1067"/>
      <c r="Z52" s="1067"/>
      <c r="AA52" s="1067"/>
      <c r="AB52" s="1067"/>
    </row>
    <row r="54">
      <c r="A54" s="237"/>
      <c r="B54" s="237"/>
      <c r="C54" s="237"/>
      <c r="D54" s="237"/>
      <c r="E54" s="237"/>
      <c r="F54" s="237"/>
      <c r="G54" s="237"/>
      <c r="H54" s="237"/>
      <c r="I54" s="237"/>
      <c r="J54" s="237"/>
      <c r="K54" s="237"/>
      <c r="L54" s="237"/>
      <c r="M54" s="237"/>
      <c r="N54" s="237"/>
      <c r="O54" s="237"/>
      <c r="P54" s="237"/>
      <c r="Q54" s="237"/>
      <c r="R54" s="237"/>
      <c r="S54" s="237"/>
      <c r="T54" s="237"/>
      <c r="U54" s="237"/>
      <c r="V54" s="237"/>
      <c r="W54" s="237"/>
      <c r="X54" s="237"/>
      <c r="Y54" s="237"/>
      <c r="Z54" s="237"/>
      <c r="AA54" s="237"/>
      <c r="AB54" s="237"/>
      <c r="AC54" s="237"/>
    </row>
    <row r="55">
      <c r="A55" s="237"/>
      <c r="B55" s="237"/>
      <c r="C55" s="237"/>
      <c r="D55" s="237"/>
      <c r="E55" s="237"/>
      <c r="F55" s="237"/>
      <c r="G55" s="237"/>
      <c r="H55" s="237"/>
      <c r="I55" s="237"/>
      <c r="J55" s="237"/>
      <c r="K55" s="237"/>
      <c r="L55" s="237"/>
      <c r="M55" s="237"/>
      <c r="N55" s="237"/>
      <c r="O55" s="237"/>
      <c r="P55" s="237"/>
      <c r="Q55" s="237"/>
      <c r="R55" s="237"/>
      <c r="S55" s="237"/>
      <c r="T55" s="237"/>
      <c r="U55" s="237"/>
      <c r="V55" s="237"/>
      <c r="W55" s="237"/>
      <c r="X55" s="237"/>
      <c r="Y55" s="237"/>
      <c r="Z55" s="237"/>
      <c r="AA55" s="237"/>
      <c r="AB55" s="237"/>
      <c r="AC55" s="237"/>
    </row>
    <row r="56">
      <c r="A56" s="237"/>
      <c r="B56" s="237"/>
      <c r="C56" s="237"/>
      <c r="D56" s="237"/>
      <c r="E56" s="237"/>
      <c r="F56" s="237"/>
      <c r="G56" s="237"/>
      <c r="H56" s="237"/>
      <c r="I56" s="237"/>
      <c r="J56" s="237"/>
      <c r="K56" s="237"/>
      <c r="L56" s="237"/>
      <c r="M56" s="237"/>
      <c r="N56" s="237"/>
      <c r="O56" s="237"/>
      <c r="P56" s="237"/>
      <c r="Q56" s="237"/>
      <c r="R56" s="237"/>
      <c r="S56" s="237"/>
      <c r="T56" s="237"/>
      <c r="U56" s="237"/>
      <c r="V56" s="237"/>
      <c r="W56" s="237"/>
      <c r="X56" s="237"/>
      <c r="Y56" s="237"/>
      <c r="Z56" s="237"/>
      <c r="AA56" s="237"/>
      <c r="AB56" s="237"/>
      <c r="AC56" s="237"/>
    </row>
    <row r="57">
      <c r="A57" s="237"/>
      <c r="B57" s="237"/>
      <c r="C57" s="237"/>
      <c r="D57" s="237"/>
      <c r="E57" s="237"/>
      <c r="F57" s="237"/>
      <c r="G57" s="237"/>
      <c r="H57" s="237"/>
      <c r="I57" s="237"/>
      <c r="J57" s="237"/>
      <c r="K57" s="237"/>
      <c r="L57" s="237"/>
      <c r="M57" s="237"/>
      <c r="N57" s="237"/>
      <c r="O57" s="237"/>
      <c r="P57" s="237"/>
      <c r="Q57" s="237"/>
      <c r="R57" s="237"/>
      <c r="S57" s="237"/>
      <c r="T57" s="237"/>
      <c r="U57" s="237"/>
      <c r="V57" s="237"/>
      <c r="W57" s="237"/>
      <c r="X57" s="237"/>
      <c r="Y57" s="237"/>
      <c r="Z57" s="237"/>
      <c r="AA57" s="237"/>
      <c r="AB57" s="237"/>
      <c r="AC57" s="237"/>
    </row>
    <row r="58">
      <c r="A58" s="237"/>
      <c r="B58" s="237"/>
      <c r="C58" s="237"/>
      <c r="D58" s="237"/>
      <c r="E58" s="237"/>
      <c r="F58" s="237"/>
      <c r="G58" s="237"/>
      <c r="H58" s="237"/>
      <c r="I58" s="237"/>
      <c r="J58" s="237"/>
      <c r="K58" s="237"/>
      <c r="L58" s="237"/>
      <c r="M58" s="237"/>
      <c r="N58" s="237"/>
      <c r="O58" s="237"/>
      <c r="P58" s="237"/>
      <c r="Q58" s="237"/>
      <c r="R58" s="237"/>
      <c r="S58" s="237"/>
      <c r="T58" s="237"/>
      <c r="U58" s="237"/>
      <c r="V58" s="237"/>
      <c r="W58" s="237"/>
      <c r="X58" s="237"/>
      <c r="Y58" s="237"/>
      <c r="Z58" s="237"/>
      <c r="AA58" s="237"/>
      <c r="AB58" s="237"/>
      <c r="AC58" s="237"/>
    </row>
    <row r="59">
      <c r="A59" s="237"/>
      <c r="B59" s="237"/>
      <c r="C59" s="237"/>
      <c r="D59" s="237"/>
      <c r="E59" s="237"/>
      <c r="F59" s="237"/>
      <c r="G59" s="237"/>
      <c r="H59" s="237"/>
      <c r="I59" s="237"/>
      <c r="J59" s="237"/>
      <c r="K59" s="237"/>
      <c r="L59" s="237"/>
      <c r="M59" s="237"/>
      <c r="N59" s="237"/>
      <c r="O59" s="237"/>
      <c r="P59" s="237"/>
      <c r="Q59" s="237"/>
      <c r="R59" s="237"/>
      <c r="S59" s="237"/>
      <c r="T59" s="237"/>
      <c r="U59" s="237"/>
      <c r="V59" s="237"/>
      <c r="W59" s="237"/>
      <c r="X59" s="237"/>
      <c r="Y59" s="237"/>
      <c r="Z59" s="237"/>
      <c r="AA59" s="237"/>
      <c r="AB59" s="237"/>
      <c r="AC59" s="237"/>
    </row>
    <row r="60">
      <c r="A60" s="237"/>
      <c r="B60" s="237"/>
      <c r="C60" s="237"/>
      <c r="D60" s="237"/>
      <c r="E60" s="237"/>
      <c r="F60" s="237"/>
      <c r="G60" s="237"/>
      <c r="H60" s="237"/>
      <c r="I60" s="237"/>
      <c r="J60" s="237"/>
      <c r="K60" s="237"/>
      <c r="L60" s="237"/>
      <c r="M60" s="237"/>
      <c r="N60" s="237"/>
      <c r="O60" s="237"/>
      <c r="P60" s="237"/>
      <c r="Q60" s="237"/>
      <c r="R60" s="237"/>
      <c r="S60" s="237"/>
      <c r="T60" s="237"/>
      <c r="U60" s="237"/>
      <c r="V60" s="237"/>
      <c r="W60" s="237"/>
      <c r="X60" s="237"/>
      <c r="Y60" s="237"/>
      <c r="Z60" s="237"/>
      <c r="AA60" s="237"/>
      <c r="AB60" s="237"/>
      <c r="AC60" s="237"/>
    </row>
    <row r="61">
      <c r="A61" s="237"/>
      <c r="B61" s="237"/>
      <c r="C61" s="237"/>
      <c r="D61" s="237"/>
      <c r="E61" s="237"/>
      <c r="F61" s="237"/>
      <c r="G61" s="237"/>
      <c r="H61" s="237"/>
      <c r="I61" s="237"/>
      <c r="J61" s="237"/>
      <c r="K61" s="237"/>
      <c r="L61" s="237"/>
      <c r="M61" s="237"/>
      <c r="N61" s="237"/>
      <c r="O61" s="237"/>
      <c r="P61" s="237"/>
      <c r="Q61" s="237"/>
      <c r="R61" s="237"/>
      <c r="S61" s="237"/>
      <c r="T61" s="237"/>
      <c r="U61" s="237"/>
      <c r="V61" s="237"/>
      <c r="W61" s="237"/>
      <c r="X61" s="237"/>
      <c r="Y61" s="237"/>
      <c r="Z61" s="237"/>
      <c r="AA61" s="237"/>
      <c r="AB61" s="237"/>
      <c r="AC61" s="237"/>
    </row>
    <row r="62">
      <c r="A62" s="237"/>
      <c r="B62" s="237"/>
      <c r="C62" s="237"/>
      <c r="D62" s="237"/>
      <c r="E62" s="237"/>
      <c r="F62" s="237"/>
      <c r="G62" s="237"/>
      <c r="H62" s="237"/>
      <c r="I62" s="237"/>
      <c r="J62" s="237"/>
      <c r="K62" s="237"/>
      <c r="L62" s="237"/>
      <c r="M62" s="237"/>
      <c r="N62" s="237"/>
      <c r="O62" s="237"/>
      <c r="P62" s="237"/>
      <c r="Q62" s="237"/>
      <c r="R62" s="237"/>
      <c r="S62" s="237"/>
      <c r="T62" s="237"/>
      <c r="U62" s="237"/>
      <c r="V62" s="237"/>
      <c r="W62" s="237"/>
      <c r="X62" s="237"/>
      <c r="Y62" s="237"/>
      <c r="Z62" s="237"/>
      <c r="AA62" s="237"/>
      <c r="AB62" s="237"/>
      <c r="AC62" s="237"/>
    </row>
    <row r="63">
      <c r="A63" s="237"/>
      <c r="B63" s="237"/>
      <c r="C63" s="237"/>
      <c r="D63" s="237"/>
      <c r="E63" s="237"/>
      <c r="F63" s="237"/>
      <c r="G63" s="237"/>
      <c r="H63" s="237"/>
      <c r="I63" s="237"/>
      <c r="J63" s="237"/>
      <c r="K63" s="237"/>
      <c r="L63" s="237"/>
      <c r="M63" s="237"/>
      <c r="N63" s="237"/>
      <c r="O63" s="237"/>
      <c r="P63" s="237"/>
      <c r="Q63" s="237"/>
      <c r="R63" s="237"/>
      <c r="S63" s="237"/>
      <c r="T63" s="237"/>
      <c r="U63" s="237"/>
      <c r="V63" s="237"/>
      <c r="W63" s="237"/>
      <c r="X63" s="237"/>
      <c r="Y63" s="237"/>
      <c r="Z63" s="237"/>
      <c r="AA63" s="237"/>
      <c r="AB63" s="237"/>
      <c r="AC63" s="237"/>
    </row>
    <row r="64">
      <c r="A64" s="237"/>
      <c r="B64" s="237"/>
      <c r="C64" s="237"/>
      <c r="D64" s="237"/>
      <c r="E64" s="237"/>
      <c r="F64" s="237"/>
      <c r="G64" s="237"/>
      <c r="H64" s="237"/>
      <c r="I64" s="237"/>
      <c r="J64" s="237"/>
      <c r="K64" s="237"/>
      <c r="L64" s="237"/>
      <c r="M64" s="237"/>
      <c r="N64" s="237"/>
      <c r="O64" s="237"/>
      <c r="P64" s="237"/>
      <c r="Q64" s="237"/>
      <c r="R64" s="237"/>
      <c r="S64" s="237"/>
      <c r="T64" s="237"/>
      <c r="U64" s="237"/>
      <c r="V64" s="237"/>
      <c r="W64" s="237"/>
      <c r="X64" s="237"/>
      <c r="Y64" s="237"/>
      <c r="Z64" s="237"/>
      <c r="AA64" s="237"/>
      <c r="AB64" s="237"/>
      <c r="AC64" s="237"/>
    </row>
    <row r="65" s="237" customFormat="1"/>
    <row r="66" s="237" customFormat="1"/>
    <row r="67" s="237" customFormat="1"/>
    <row r="68" s="237" customFormat="1"/>
    <row r="69" s="237" customFormat="1"/>
    <row r="70" s="237" customFormat="1"/>
    <row r="71" s="237" customFormat="1"/>
    <row r="72" s="237" customFormat="1"/>
    <row r="73" s="237" customFormat="1"/>
    <row r="74" s="237" customFormat="1"/>
    <row r="75" s="237" customFormat="1"/>
    <row r="76" s="237" customFormat="1"/>
    <row r="77" s="237" customFormat="1"/>
    <row r="78" s="237" customFormat="1"/>
    <row r="79" s="237" customFormat="1"/>
    <row r="80" s="237" customFormat="1"/>
    <row r="81" s="237" customFormat="1"/>
    <row r="82" s="237" customFormat="1"/>
    <row r="83" s="237" customFormat="1"/>
    <row r="84" s="237" customFormat="1"/>
    <row r="85" s="237" customFormat="1"/>
    <row r="86" s="237" customFormat="1"/>
    <row r="87" s="237" customFormat="1"/>
    <row r="88" s="237" customFormat="1"/>
    <row r="89" s="237" customFormat="1"/>
    <row r="90" s="237" customFormat="1"/>
    <row r="91" s="237" customFormat="1"/>
    <row r="92" s="237" customFormat="1"/>
    <row r="93" s="237" customFormat="1"/>
    <row r="94" s="237" customFormat="1"/>
  </sheetData>
  <mergeCells count="49">
    <mergeCell ref="B43:C43"/>
    <mergeCell ref="B41:C41"/>
    <mergeCell ref="B27:C27"/>
    <mergeCell ref="Q24:AB24"/>
    <mergeCell ref="B36:C36"/>
    <mergeCell ref="B39:C39"/>
    <mergeCell ref="B40:C40"/>
    <mergeCell ref="B42:C42"/>
    <mergeCell ref="Q38:AB38"/>
    <mergeCell ref="B28:C28"/>
    <mergeCell ref="B29:C29"/>
    <mergeCell ref="B30:C30"/>
    <mergeCell ref="B38:O38"/>
    <mergeCell ref="Q10:AB10"/>
    <mergeCell ref="B11:C11"/>
    <mergeCell ref="B12:C12"/>
    <mergeCell ref="B13:C13"/>
    <mergeCell ref="B20:C20"/>
    <mergeCell ref="B16:C16"/>
    <mergeCell ref="B14:C14"/>
    <mergeCell ref="B50:C50"/>
    <mergeCell ref="B44:C44"/>
    <mergeCell ref="B46:C46"/>
    <mergeCell ref="B47:C47"/>
    <mergeCell ref="B48:C48"/>
    <mergeCell ref="B22:C22"/>
    <mergeCell ref="B33:C33"/>
    <mergeCell ref="B34:C34"/>
    <mergeCell ref="B32:C32"/>
    <mergeCell ref="B19:C19"/>
    <mergeCell ref="B25:C25"/>
    <mergeCell ref="B26:C26"/>
    <mergeCell ref="B24:O24"/>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6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7">
    <pageSetUpPr fitToPage="1"/>
  </sheetPr>
  <dimension ref="A1:BW153"/>
  <sheetViews>
    <sheetView showGridLines="0" zoomScale="85" workbookViewId="0"/>
  </sheetViews>
  <sheetFormatPr defaultRowHeight="12.75"/>
  <cols>
    <col min="1" max="1" width="1" customWidth="1"/>
    <col min="2" max="2" width="1.28515625" style="33" customWidth="1"/>
    <col min="3" max="3" width="9" customWidth="1"/>
    <col min="4" max="4" width="40.7109375" customWidth="1"/>
    <col min="5" max="5" width="28.7109375" customWidth="1"/>
    <col min="6" max="6" width="11.7109375" customWidth="1"/>
    <col min="7" max="7" width="14.7109375" customWidth="1"/>
    <col min="8" max="44" width="2.7109375" customWidth="1"/>
    <col min="45" max="69" width="2.42578125" style="237" customWidth="1"/>
    <col min="70" max="75" width="9.140625" style="237" customWidth="1"/>
  </cols>
  <sheetData>
    <row r="1" ht="23.25" customHeight="1">
      <c r="B1" s="6" t="s">
        <v>175</v>
      </c>
      <c r="D1" s="6"/>
      <c r="E1" s="6"/>
      <c r="AS1" s="237"/>
    </row>
    <row r="2" ht="15" customHeight="1">
      <c r="B2" s="0"/>
      <c r="C2" s="1068" t="s">
        <v>258</v>
      </c>
      <c r="D2" s="1068"/>
      <c r="E2" s="1068"/>
      <c r="F2" s="1068"/>
      <c r="G2" s="1068"/>
      <c r="H2" s="1068"/>
      <c r="I2" s="1068"/>
      <c r="J2" s="1068"/>
      <c r="K2" s="1068"/>
      <c r="L2" s="1068"/>
      <c r="M2" s="1068"/>
      <c r="N2" s="1068"/>
      <c r="O2" s="1068"/>
      <c r="P2" s="1068"/>
      <c r="Q2" s="1068"/>
      <c r="R2" s="1068"/>
      <c r="S2" s="1068"/>
      <c r="T2" s="1068"/>
      <c r="U2" s="1068"/>
      <c r="V2" s="1068"/>
      <c r="W2" s="1068"/>
      <c r="X2" s="1068"/>
      <c r="Y2" s="1068"/>
      <c r="Z2" s="1068"/>
      <c r="AA2" s="1068"/>
      <c r="AB2" s="1068"/>
      <c r="AC2" s="1068"/>
      <c r="AD2" s="1068"/>
      <c r="AE2" s="1068"/>
      <c r="AF2" s="1068"/>
      <c r="AG2" s="1068"/>
      <c r="AH2" s="1068"/>
      <c r="AI2" s="1068"/>
      <c r="AJ2" s="1068"/>
      <c r="AK2" s="1068"/>
      <c r="AL2" s="1068"/>
      <c r="AM2" s="1068"/>
      <c r="AN2" s="1068"/>
      <c r="AO2" s="1068"/>
      <c r="AP2" s="1068"/>
      <c r="AQ2" s="0"/>
    </row>
    <row r="3" ht="15" customHeight="1">
      <c r="B3" s="0"/>
      <c r="C3" s="1068" t="s">
        <v>259</v>
      </c>
      <c r="D3" s="1068"/>
      <c r="E3" s="1068"/>
      <c r="F3" s="1068"/>
      <c r="G3" s="1068"/>
      <c r="H3" s="1068"/>
      <c r="I3" s="1068"/>
      <c r="J3" s="1068"/>
      <c r="K3" s="1068"/>
      <c r="L3" s="1068"/>
      <c r="M3" s="1068"/>
      <c r="N3" s="1068"/>
      <c r="O3" s="1068"/>
      <c r="P3" s="1068"/>
      <c r="Q3" s="1068"/>
      <c r="R3" s="1068"/>
      <c r="S3" s="1068"/>
      <c r="T3" s="1068"/>
      <c r="U3" s="1068"/>
      <c r="V3" s="1068"/>
      <c r="W3" s="1068"/>
      <c r="X3" s="1068"/>
      <c r="Y3" s="1068"/>
      <c r="Z3" s="1068"/>
      <c r="AA3" s="1068"/>
      <c r="AB3" s="1068"/>
      <c r="AC3" s="1068"/>
      <c r="AD3" s="1068"/>
      <c r="AE3" s="1068"/>
      <c r="AF3" s="1068"/>
      <c r="AG3" s="1068"/>
      <c r="AH3" s="1068"/>
      <c r="AI3" s="1068"/>
      <c r="AJ3" s="1068"/>
      <c r="AK3" s="1068"/>
      <c r="AL3" s="1068"/>
      <c r="AM3" s="1068"/>
      <c r="AN3" s="1068"/>
      <c r="AO3" s="1068"/>
      <c r="AP3" s="1068"/>
      <c r="AQ3" s="0"/>
    </row>
    <row r="4" ht="15" customHeight="1">
      <c r="B4" s="0"/>
      <c r="C4" s="1068" t="s">
        <v>286</v>
      </c>
      <c r="D4" s="1068"/>
      <c r="E4" s="1068"/>
      <c r="F4" s="1068"/>
      <c r="G4" s="1068"/>
      <c r="H4" s="1068"/>
      <c r="I4" s="1068"/>
      <c r="J4" s="1068"/>
      <c r="K4" s="1068"/>
      <c r="L4" s="1068"/>
      <c r="M4" s="1068"/>
      <c r="N4" s="1068"/>
      <c r="O4" s="1068"/>
      <c r="P4" s="1068"/>
      <c r="Q4" s="1068"/>
      <c r="R4" s="1068"/>
      <c r="S4" s="1068"/>
      <c r="T4" s="1068"/>
      <c r="U4" s="1068"/>
      <c r="V4" s="1068"/>
      <c r="W4" s="1068"/>
      <c r="X4" s="1068"/>
      <c r="Y4" s="1068"/>
      <c r="Z4" s="1068"/>
      <c r="AA4" s="1068"/>
      <c r="AB4" s="1068"/>
      <c r="AC4" s="1068"/>
      <c r="AD4" s="1068"/>
      <c r="AE4" s="1068"/>
      <c r="AF4" s="1068"/>
      <c r="AG4" s="1068"/>
      <c r="AH4" s="1068"/>
      <c r="AI4" s="1068"/>
      <c r="AJ4" s="1068"/>
      <c r="AK4" s="1068"/>
      <c r="AL4" s="1068"/>
      <c r="AM4" s="1068"/>
      <c r="AN4" s="1068"/>
      <c r="AO4" s="1068"/>
      <c r="AP4" s="1068"/>
      <c r="AQ4" s="0"/>
    </row>
    <row r="5" ht="12.75" customHeight="1">
      <c r="C5" s="67"/>
      <c r="D5" s="67"/>
      <c r="E5" s="67"/>
    </row>
    <row r="6" ht="18" customHeight="1">
      <c r="B6" s="68"/>
      <c r="C6" s="68" t="s">
        <v>7</v>
      </c>
      <c r="D6" s="69"/>
      <c r="E6" s="69"/>
      <c r="F6" s="69"/>
      <c r="H6" s="1069" t="s">
        <v>288</v>
      </c>
      <c r="I6" s="1069"/>
      <c r="J6" s="1069"/>
      <c r="K6" s="1069"/>
      <c r="L6" s="1069"/>
      <c r="M6" s="1069"/>
      <c r="N6" s="1069"/>
      <c r="O6" s="1069"/>
      <c r="P6" s="1069"/>
      <c r="Q6" s="1069"/>
      <c r="R6" s="1069"/>
      <c r="S6" s="1069"/>
      <c r="T6" s="1069"/>
      <c r="U6" s="1069"/>
      <c r="Z6" s="1069" t="s">
        <v>289</v>
      </c>
      <c r="AA6" s="1069"/>
      <c r="AB6" s="1069"/>
      <c r="AC6" s="1069"/>
      <c r="AD6" s="1069"/>
      <c r="AE6" s="1069"/>
      <c r="AF6" s="1069"/>
      <c r="AG6" s="1069"/>
      <c r="AH6" s="1069"/>
      <c r="AI6" s="1069"/>
      <c r="AJ6" s="1069"/>
      <c r="AK6" s="1069"/>
      <c r="AL6" s="1069"/>
      <c r="AM6" s="1069"/>
    </row>
    <row r="7" ht="15" customHeight="1">
      <c r="D7" s="93" t="s">
        <v>291</v>
      </c>
      <c r="E7" s="71"/>
      <c r="F7" s="71"/>
      <c r="H7" s="1070" t="s">
        <v>0</v>
      </c>
      <c r="I7" s="1070"/>
      <c r="J7" s="1070" t="s">
        <v>1</v>
      </c>
      <c r="K7" s="1070"/>
      <c r="L7" s="1070" t="s">
        <v>2</v>
      </c>
      <c r="M7" s="1070"/>
      <c r="N7" s="1070" t="s">
        <v>3</v>
      </c>
      <c r="O7" s="1070"/>
      <c r="P7" s="1070" t="s">
        <v>4</v>
      </c>
      <c r="Q7" s="1070"/>
      <c r="R7" s="1070" t="s">
        <v>5</v>
      </c>
      <c r="S7" s="1070"/>
      <c r="T7" s="1070" t="s">
        <v>6</v>
      </c>
      <c r="U7" s="1070"/>
      <c r="Z7" s="1070" t="s">
        <v>0</v>
      </c>
      <c r="AA7" s="1070"/>
      <c r="AB7" s="1070" t="s">
        <v>1</v>
      </c>
      <c r="AC7" s="1070"/>
      <c r="AD7" s="1070" t="s">
        <v>2</v>
      </c>
      <c r="AE7" s="1070"/>
      <c r="AF7" s="1070" t="s">
        <v>3</v>
      </c>
      <c r="AG7" s="1070"/>
      <c r="AH7" s="1070" t="s">
        <v>4</v>
      </c>
      <c r="AI7" s="1070"/>
      <c r="AJ7" s="1070" t="s">
        <v>5</v>
      </c>
      <c r="AK7" s="1070"/>
      <c r="AL7" s="1070" t="s">
        <v>6</v>
      </c>
      <c r="AM7" s="1070"/>
    </row>
    <row r="8" ht="15" customHeight="1">
      <c r="D8" s="175" t="s">
        <v>293</v>
      </c>
      <c r="E8" s="71"/>
      <c r="F8" s="71"/>
      <c r="G8" s="71"/>
      <c r="H8" s="1071">
        <v>1</v>
      </c>
      <c r="I8" s="1071"/>
      <c r="J8" s="1072">
        <v>2</v>
      </c>
      <c r="K8" s="1072"/>
      <c r="L8" s="1072">
        <v>3</v>
      </c>
      <c r="M8" s="1072"/>
      <c r="N8" s="1072">
        <v>4</v>
      </c>
      <c r="O8" s="1072"/>
      <c r="P8" s="1072">
        <v>5</v>
      </c>
      <c r="Q8" s="1072"/>
      <c r="R8" s="1072">
        <v>6</v>
      </c>
      <c r="S8" s="1072"/>
      <c r="T8" s="1073">
        <v>7</v>
      </c>
      <c r="U8" s="1073"/>
      <c r="Z8" s="1071"/>
      <c r="AA8" s="1071"/>
      <c r="AB8" s="1072"/>
      <c r="AC8" s="1072"/>
      <c r="AD8" s="1072"/>
      <c r="AE8" s="1072"/>
      <c r="AF8" s="1072"/>
      <c r="AG8" s="1072"/>
      <c r="AH8" s="1072"/>
      <c r="AI8" s="1072"/>
      <c r="AJ8" s="1072"/>
      <c r="AK8" s="1072"/>
      <c r="AL8" s="1073">
        <v>1</v>
      </c>
      <c r="AM8" s="1073"/>
    </row>
    <row r="9" ht="15" customHeight="1">
      <c r="D9" s="175" t="s">
        <v>295</v>
      </c>
      <c r="H9" s="1074">
        <v>8</v>
      </c>
      <c r="I9" s="1074"/>
      <c r="J9" s="1075">
        <v>9</v>
      </c>
      <c r="K9" s="1075"/>
      <c r="L9" s="1075">
        <v>10</v>
      </c>
      <c r="M9" s="1075"/>
      <c r="N9" s="1075">
        <v>11</v>
      </c>
      <c r="O9" s="1075"/>
      <c r="P9" s="1075">
        <v>12</v>
      </c>
      <c r="Q9" s="1075"/>
      <c r="R9" s="1075">
        <v>13</v>
      </c>
      <c r="S9" s="1075"/>
      <c r="T9" s="1076">
        <v>14</v>
      </c>
      <c r="U9" s="1076"/>
      <c r="Z9" s="1074">
        <v>2</v>
      </c>
      <c r="AA9" s="1074"/>
      <c r="AB9" s="1075">
        <v>3</v>
      </c>
      <c r="AC9" s="1075"/>
      <c r="AD9" s="1075">
        <v>4</v>
      </c>
      <c r="AE9" s="1075"/>
      <c r="AF9" s="1075">
        <v>5</v>
      </c>
      <c r="AG9" s="1075"/>
      <c r="AH9" s="1075">
        <v>6</v>
      </c>
      <c r="AI9" s="1075"/>
      <c r="AJ9" s="1075">
        <v>7</v>
      </c>
      <c r="AK9" s="1075"/>
      <c r="AL9" s="1076">
        <v>8</v>
      </c>
      <c r="AM9" s="1076"/>
    </row>
    <row r="10" ht="15" customHeight="1">
      <c r="D10" t="s">
        <v>297</v>
      </c>
      <c r="H10" s="1077">
        <v>15</v>
      </c>
      <c r="I10" s="1077"/>
      <c r="J10" s="1078">
        <v>16</v>
      </c>
      <c r="K10" s="1078"/>
      <c r="L10" s="1078">
        <v>17</v>
      </c>
      <c r="M10" s="1078"/>
      <c r="N10" s="1078">
        <v>18</v>
      </c>
      <c r="O10" s="1078"/>
      <c r="P10" s="1078">
        <v>19</v>
      </c>
      <c r="Q10" s="1078"/>
      <c r="R10" s="1078">
        <v>20</v>
      </c>
      <c r="S10" s="1078"/>
      <c r="T10" s="1079">
        <v>21</v>
      </c>
      <c r="U10" s="1079"/>
      <c r="Z10" s="1077">
        <v>9</v>
      </c>
      <c r="AA10" s="1077"/>
      <c r="AB10" s="1078">
        <v>10</v>
      </c>
      <c r="AC10" s="1078"/>
      <c r="AD10" s="1078">
        <v>11</v>
      </c>
      <c r="AE10" s="1078"/>
      <c r="AF10" s="1078">
        <v>12</v>
      </c>
      <c r="AG10" s="1078"/>
      <c r="AH10" s="1078">
        <v>13</v>
      </c>
      <c r="AI10" s="1078"/>
      <c r="AJ10" s="1078">
        <v>14</v>
      </c>
      <c r="AK10" s="1078"/>
      <c r="AL10" s="1079">
        <v>15</v>
      </c>
      <c r="AM10" s="1079"/>
    </row>
    <row r="11" ht="15" customHeight="1">
      <c r="D11" t="s">
        <v>299</v>
      </c>
      <c r="H11" s="1074">
        <v>22</v>
      </c>
      <c r="I11" s="1074"/>
      <c r="J11" s="1075">
        <v>23</v>
      </c>
      <c r="K11" s="1075"/>
      <c r="L11" s="1075">
        <v>24</v>
      </c>
      <c r="M11" s="1075"/>
      <c r="N11" s="1075">
        <v>25</v>
      </c>
      <c r="O11" s="1075"/>
      <c r="P11" s="1075">
        <v>26</v>
      </c>
      <c r="Q11" s="1075"/>
      <c r="R11" s="1075">
        <v>27</v>
      </c>
      <c r="S11" s="1075"/>
      <c r="T11" s="1076">
        <v>28</v>
      </c>
      <c r="U11" s="1076"/>
      <c r="Z11" s="1074">
        <v>16</v>
      </c>
      <c r="AA11" s="1074"/>
      <c r="AB11" s="1075">
        <v>17</v>
      </c>
      <c r="AC11" s="1075"/>
      <c r="AD11" s="1075">
        <v>18</v>
      </c>
      <c r="AE11" s="1075"/>
      <c r="AF11" s="1075">
        <v>19</v>
      </c>
      <c r="AG11" s="1075"/>
      <c r="AH11" s="1075">
        <v>20</v>
      </c>
      <c r="AI11" s="1075"/>
      <c r="AJ11" s="1075">
        <v>21</v>
      </c>
      <c r="AK11" s="1075"/>
      <c r="AL11" s="1076">
        <v>22</v>
      </c>
      <c r="AM11" s="1076"/>
      <c r="AN11" t="s">
        <v>27</v>
      </c>
    </row>
    <row r="12" ht="15" customHeight="1">
      <c r="A12" s="68"/>
      <c r="H12" s="1077">
        <v>29</v>
      </c>
      <c r="I12" s="1077"/>
      <c r="J12" s="1078">
        <v>30</v>
      </c>
      <c r="K12" s="1078"/>
      <c r="L12" s="1078">
        <v>31</v>
      </c>
      <c r="M12" s="1078"/>
      <c r="N12" s="1078"/>
      <c r="O12" s="1078"/>
      <c r="P12" s="1078"/>
      <c r="Q12" s="1078"/>
      <c r="R12" s="1078"/>
      <c r="S12" s="1078"/>
      <c r="T12" s="1079"/>
      <c r="U12" s="1079"/>
      <c r="Z12" s="1077">
        <v>23</v>
      </c>
      <c r="AA12" s="1077"/>
      <c r="AB12" s="1078">
        <v>24</v>
      </c>
      <c r="AC12" s="1078"/>
      <c r="AD12" s="1078">
        <v>25</v>
      </c>
      <c r="AE12" s="1078"/>
      <c r="AF12" s="1078">
        <v>26</v>
      </c>
      <c r="AG12" s="1078"/>
      <c r="AH12" s="1078">
        <v>27</v>
      </c>
      <c r="AI12" s="1078"/>
      <c r="AJ12" s="1078">
        <v>28</v>
      </c>
      <c r="AK12" s="1078"/>
      <c r="AL12" s="1079">
        <v>29</v>
      </c>
      <c r="AM12" s="1079"/>
    </row>
    <row r="13" ht="15" customHeight="1">
      <c r="C13" s="72"/>
      <c r="D13" s="73"/>
      <c r="E13" s="73"/>
      <c r="F13" s="73"/>
      <c r="G13" s="73"/>
      <c r="H13" s="1080" t="s">
        <v>27</v>
      </c>
      <c r="I13" s="1080"/>
      <c r="J13" s="1081" t="s">
        <v>27</v>
      </c>
      <c r="K13" s="1081"/>
      <c r="L13" s="1081" t="s">
        <v>27</v>
      </c>
      <c r="M13" s="1081"/>
      <c r="N13" s="1081" t="s">
        <v>27</v>
      </c>
      <c r="O13" s="1081"/>
      <c r="P13" s="1081" t="s">
        <v>27</v>
      </c>
      <c r="Q13" s="1081"/>
      <c r="R13" s="1081" t="s">
        <v>27</v>
      </c>
      <c r="S13" s="1081"/>
      <c r="T13" s="1082" t="s">
        <v>27</v>
      </c>
      <c r="U13" s="1082"/>
      <c r="Z13" s="1080" t="n">
        <v>30</v>
      </c>
      <c r="AA13" s="1080"/>
      <c r="AB13" s="1081" t="n">
        <v>31</v>
      </c>
      <c r="AC13" s="1081"/>
      <c r="AD13" s="1081" t="s">
        <v>27</v>
      </c>
      <c r="AE13" s="1081"/>
      <c r="AF13" s="1081" t="s">
        <v>27</v>
      </c>
      <c r="AG13" s="1081"/>
      <c r="AH13" s="1081" t="s">
        <v>27</v>
      </c>
      <c r="AI13" s="1081"/>
      <c r="AJ13" s="1081" t="s">
        <v>27</v>
      </c>
      <c r="AK13" s="1081"/>
      <c r="AL13" s="1082" t="s">
        <v>27</v>
      </c>
      <c r="AM13" s="1082"/>
    </row>
    <row r="14" ht="15" customHeight="1">
      <c r="A14" s="68"/>
      <c r="C14" s="68" t="s">
        <v>8</v>
      </c>
      <c r="F14" s="64"/>
    </row>
    <row r="15" ht="15" customHeight="1">
      <c r="D15" s="70" t="s">
        <v>301</v>
      </c>
      <c r="F15" s="64"/>
      <c r="P15" s="1083"/>
      <c r="Q15" s="1083"/>
      <c r="R15" s="1083"/>
      <c r="S15" s="1083"/>
      <c r="T15" s="1083"/>
      <c r="U15" s="1083"/>
      <c r="V15" s="1083"/>
      <c r="W15" s="0"/>
      <c r="X15" s="1083"/>
      <c r="Y15" s="1083"/>
      <c r="Z15" s="1083"/>
      <c r="AA15" s="1083"/>
      <c r="AB15" s="1083"/>
      <c r="AC15" s="1083"/>
      <c r="AD15" s="1083"/>
      <c r="AE15" s="0"/>
      <c r="AF15" s="1083"/>
      <c r="AG15" s="1083"/>
      <c r="AH15" s="1083"/>
      <c r="AI15" s="1083"/>
      <c r="AJ15" s="1083"/>
      <c r="AK15" s="1083"/>
      <c r="AL15" s="1083"/>
      <c r="AM15" s="0"/>
      <c r="AN15" s="0"/>
    </row>
    <row r="16" ht="15" customHeight="1">
      <c r="C16" s="70"/>
      <c r="D16" s="73" t="s">
        <v>293</v>
      </c>
      <c r="F16" s="64"/>
      <c r="P16" s="21"/>
      <c r="Q16" s="21"/>
      <c r="R16" s="21"/>
      <c r="S16" s="21"/>
      <c r="T16" s="21"/>
      <c r="U16" s="21"/>
      <c r="V16" s="21"/>
      <c r="W16" s="0"/>
      <c r="X16" s="21"/>
      <c r="Y16" s="21"/>
      <c r="Z16" s="21"/>
      <c r="AA16" s="21"/>
      <c r="AB16" s="21"/>
      <c r="AC16" s="21"/>
      <c r="AD16" s="21"/>
      <c r="AE16" s="0"/>
      <c r="AF16" s="21"/>
      <c r="AG16" s="21"/>
      <c r="AH16" s="21"/>
      <c r="AI16" s="21"/>
      <c r="AJ16" s="21"/>
      <c r="AK16" s="21"/>
      <c r="AL16" s="21"/>
      <c r="AM16" s="0"/>
      <c r="AN16" s="0"/>
    </row>
    <row r="17" ht="15" customHeight="1">
      <c r="C17" s="70"/>
      <c r="D17" s="73" t="s">
        <v>304</v>
      </c>
      <c r="F17" s="64"/>
      <c r="P17" s="21"/>
      <c r="Q17" s="21"/>
      <c r="R17" s="21"/>
      <c r="S17" s="21"/>
      <c r="T17" s="21"/>
      <c r="U17" s="21"/>
      <c r="V17" s="21"/>
      <c r="W17" s="0"/>
      <c r="X17" s="21"/>
      <c r="Y17" s="21"/>
      <c r="Z17" s="21"/>
      <c r="AA17" s="21"/>
      <c r="AB17" s="21"/>
      <c r="AC17" s="21"/>
      <c r="AD17" s="21"/>
      <c r="AE17" s="0"/>
      <c r="AF17" s="21"/>
      <c r="AG17" s="21"/>
      <c r="AH17" s="21"/>
      <c r="AI17" s="21"/>
      <c r="AJ17" s="21"/>
      <c r="AK17" s="21"/>
      <c r="AL17" s="21"/>
      <c r="AM17" s="0"/>
      <c r="AN17" s="0"/>
    </row>
    <row r="18" ht="15" customHeight="1">
      <c r="C18" s="70"/>
      <c r="D18" s="71" t="s">
        <v>297</v>
      </c>
      <c r="F18" s="64"/>
      <c r="P18" s="21"/>
      <c r="Q18" s="21"/>
      <c r="R18" s="21"/>
      <c r="S18" s="21"/>
      <c r="T18" s="21"/>
      <c r="U18" s="21"/>
      <c r="V18" s="21"/>
      <c r="W18" s="0"/>
      <c r="X18" s="21"/>
      <c r="Y18" s="21"/>
      <c r="Z18" s="21"/>
      <c r="AA18" s="21"/>
      <c r="AB18" s="21"/>
      <c r="AC18" s="21"/>
      <c r="AD18" s="21"/>
      <c r="AE18" s="0"/>
      <c r="AF18" s="21"/>
      <c r="AG18" s="21"/>
      <c r="AH18" s="21"/>
      <c r="AI18" s="21"/>
      <c r="AJ18" s="21"/>
      <c r="AK18" s="21"/>
      <c r="AL18" s="21"/>
      <c r="AM18" s="0"/>
      <c r="AN18" s="0"/>
    </row>
    <row r="19" ht="15" customHeight="1">
      <c r="C19" s="74"/>
      <c r="D19" s="71" t="s">
        <v>299</v>
      </c>
      <c r="F19" s="64"/>
      <c r="P19" s="21"/>
      <c r="Q19" s="21"/>
      <c r="R19" s="21"/>
      <c r="S19" s="21"/>
      <c r="T19" s="21"/>
      <c r="U19" s="21"/>
      <c r="V19" s="21"/>
      <c r="W19" s="0"/>
      <c r="X19" s="21"/>
      <c r="Y19" s="21"/>
      <c r="Z19" s="21"/>
      <c r="AA19" s="21"/>
      <c r="AB19" s="21"/>
      <c r="AC19" s="21"/>
      <c r="AD19" s="21"/>
      <c r="AE19" s="0"/>
      <c r="AF19" s="21"/>
      <c r="AG19" s="21"/>
      <c r="AH19" s="21"/>
      <c r="AI19" s="21"/>
      <c r="AJ19" s="21"/>
      <c r="AK19" s="21"/>
      <c r="AL19" s="21"/>
      <c r="AM19" s="0"/>
      <c r="AN19" s="0"/>
    </row>
    <row r="20" ht="15" customHeight="1">
      <c r="C20" s="74"/>
      <c r="D20" s="71"/>
      <c r="F20" s="64"/>
      <c r="P20" s="21"/>
      <c r="Q20" s="21"/>
      <c r="R20" s="21"/>
      <c r="S20" s="21"/>
      <c r="T20" s="21"/>
      <c r="U20" s="21"/>
      <c r="V20" s="21"/>
      <c r="W20" s="0"/>
      <c r="X20" s="21"/>
      <c r="Y20" s="21"/>
      <c r="Z20" s="21"/>
      <c r="AA20" s="21"/>
      <c r="AB20" s="21"/>
      <c r="AC20" s="21"/>
      <c r="AD20" s="21"/>
      <c r="AE20" s="0"/>
      <c r="AF20" s="21"/>
      <c r="AG20" s="21"/>
      <c r="AH20" s="21"/>
      <c r="AI20" s="21"/>
      <c r="AJ20" s="21"/>
      <c r="AK20" s="21"/>
      <c r="AL20" s="21"/>
      <c r="AM20" s="0"/>
      <c r="AN20" s="0"/>
    </row>
    <row r="21" ht="30" customHeight="1">
      <c r="R21" s="1014">
        <v>2018</v>
      </c>
      <c r="S21" s="1014"/>
      <c r="T21" s="1014"/>
      <c r="U21" s="1014"/>
      <c r="V21" s="1014"/>
      <c r="W21" s="1014"/>
      <c r="X21" s="1014"/>
      <c r="Y21" s="1014"/>
      <c r="Z21" s="1014"/>
      <c r="AA21" s="1014"/>
      <c r="AB21" s="1014"/>
      <c r="AC21" s="1014"/>
      <c r="AD21" s="1016">
        <v>2019</v>
      </c>
      <c r="AE21" s="1016"/>
      <c r="AF21" s="1016"/>
      <c r="AG21" s="1016"/>
      <c r="AH21" s="1016"/>
      <c r="AI21" s="1016"/>
      <c r="AJ21" s="1016"/>
      <c r="AK21" s="1016"/>
      <c r="AL21" s="1016"/>
      <c r="AM21" s="1016"/>
      <c r="AN21" s="1016"/>
      <c r="AO21" s="1016"/>
    </row>
    <row r="22" s="5" customFormat="1" ht="30" customHeight="1">
      <c r="B22" s="76"/>
      <c r="C22" s="77" t="s">
        <v>73</v>
      </c>
      <c r="D22" s="77" t="s">
        <v>21</v>
      </c>
      <c r="E22" s="177" t="s">
        <v>98</v>
      </c>
      <c r="F22" s="10" t="s">
        <v>62</v>
      </c>
      <c r="G22" s="10" t="s">
        <v>63</v>
      </c>
      <c r="H22" s="1084" t="s">
        <v>34</v>
      </c>
      <c r="I22" s="1084"/>
      <c r="J22" s="1084"/>
      <c r="K22" s="1084"/>
      <c r="L22" s="1084" t="s">
        <v>64</v>
      </c>
      <c r="M22" s="1084"/>
      <c r="N22" s="1084"/>
      <c r="O22" s="1084"/>
      <c r="R22" s="619" t="s">
        <v>277</v>
      </c>
      <c r="S22" s="620" t="s">
        <v>278</v>
      </c>
      <c r="T22" s="620" t="s">
        <v>279</v>
      </c>
      <c r="U22" s="620" t="s">
        <v>280</v>
      </c>
      <c r="V22" s="620" t="s">
        <v>282</v>
      </c>
      <c r="W22" s="620" t="s">
        <v>283</v>
      </c>
      <c r="X22" s="620" t="s">
        <v>268</v>
      </c>
      <c r="Y22" s="620" t="s">
        <v>270</v>
      </c>
      <c r="Z22" s="620" t="s">
        <v>272</v>
      </c>
      <c r="AA22" s="620" t="s">
        <v>273</v>
      </c>
      <c r="AB22" s="620" t="s">
        <v>274</v>
      </c>
      <c r="AC22" s="1036" t="s">
        <v>276</v>
      </c>
      <c r="AD22" s="620" t="s">
        <v>277</v>
      </c>
      <c r="AE22" s="620" t="s">
        <v>278</v>
      </c>
      <c r="AF22" s="620" t="s">
        <v>279</v>
      </c>
      <c r="AG22" s="620" t="s">
        <v>280</v>
      </c>
      <c r="AH22" s="620" t="s">
        <v>282</v>
      </c>
      <c r="AI22" s="620" t="s">
        <v>283</v>
      </c>
      <c r="AJ22" s="620" t="s">
        <v>268</v>
      </c>
      <c r="AK22" s="620" t="s">
        <v>270</v>
      </c>
      <c r="AL22" s="620" t="s">
        <v>272</v>
      </c>
      <c r="AM22" s="620" t="s">
        <v>273</v>
      </c>
      <c r="AN22" s="620" t="s">
        <v>274</v>
      </c>
      <c r="AO22" s="1036" t="s">
        <v>276</v>
      </c>
      <c r="AP22" s="78"/>
      <c r="AQ22" s="78"/>
      <c r="AR22" s="78"/>
      <c r="AS22" s="237"/>
      <c r="AT22" s="237"/>
      <c r="AU22" s="237"/>
      <c r="AV22" s="237"/>
      <c r="AW22" s="237"/>
      <c r="AX22" s="237"/>
      <c r="AY22" s="237"/>
      <c r="AZ22" s="237"/>
      <c r="BA22" s="237"/>
      <c r="BB22" s="237"/>
      <c r="BC22" s="237"/>
      <c r="BD22" s="237"/>
      <c r="BE22" s="237"/>
      <c r="BF22" s="237"/>
      <c r="BG22" s="237"/>
      <c r="BH22" s="237"/>
      <c r="BI22" s="237"/>
      <c r="BJ22" s="237"/>
      <c r="BK22" s="237"/>
      <c r="BL22" s="237"/>
      <c r="BM22" s="237"/>
      <c r="BN22" s="237"/>
      <c r="BO22" s="237"/>
      <c r="BP22" s="237"/>
      <c r="BQ22" s="237"/>
      <c r="BR22" s="237"/>
      <c r="BS22" s="237"/>
      <c r="BT22" s="237"/>
      <c r="BU22" s="237"/>
      <c r="BV22" s="237"/>
      <c r="BW22" s="237"/>
    </row>
    <row r="23" s="0" customFormat="1" ht="18" customHeight="1">
      <c r="B23" s="21"/>
      <c r="C23" s="1037">
        <v>56387</v>
      </c>
      <c r="D23" s="1037" t="s">
        <v>264</v>
      </c>
      <c r="E23" s="1037" t="s">
        <v>307</v>
      </c>
      <c r="F23" s="1037" t="s">
        <v>308</v>
      </c>
      <c r="G23" s="1037" t="s">
        <v>309</v>
      </c>
      <c r="H23" s="1038" t="s">
        <v>310</v>
      </c>
      <c r="I23" s="1038"/>
      <c r="J23" s="1038"/>
      <c r="K23" s="1038"/>
      <c r="L23" s="1038" t="s">
        <v>311</v>
      </c>
      <c r="M23" s="1038"/>
      <c r="N23" s="1038"/>
      <c r="O23" s="1038"/>
      <c r="P23" s="80"/>
      <c r="Q23" s="4"/>
      <c r="R23" s="1085" t="s">
        <v>360</v>
      </c>
      <c r="S23" s="1086" t="s">
        <v>360</v>
      </c>
      <c r="T23" s="1086" t="s">
        <v>360</v>
      </c>
      <c r="U23" s="1086" t="s">
        <v>360</v>
      </c>
      <c r="V23" s="1086" t="s">
        <v>360</v>
      </c>
      <c r="W23" s="1086" t="s">
        <v>360</v>
      </c>
      <c r="X23" s="1086" t="s">
        <v>360</v>
      </c>
      <c r="Y23" s="1086" t="s">
        <v>360</v>
      </c>
      <c r="Z23" s="1086" t="s">
        <v>360</v>
      </c>
      <c r="AA23" s="1086" t="s">
        <v>360</v>
      </c>
      <c r="AB23" s="1086" t="s">
        <v>360</v>
      </c>
      <c r="AC23" s="1086" t="s">
        <v>360</v>
      </c>
      <c r="AD23" s="1086" t="s">
        <v>360</v>
      </c>
      <c r="AE23" s="1086" t="s">
        <v>360</v>
      </c>
      <c r="AF23" s="1086" t="s">
        <v>360</v>
      </c>
      <c r="AG23" s="1086" t="s">
        <v>360</v>
      </c>
      <c r="AH23" s="1086" t="s">
        <v>360</v>
      </c>
      <c r="AI23" s="1086" t="s">
        <v>360</v>
      </c>
      <c r="AJ23" s="1086" t="s">
        <v>360</v>
      </c>
      <c r="AK23" s="1086" t="s">
        <v>360</v>
      </c>
      <c r="AL23" s="1086" t="s">
        <v>360</v>
      </c>
      <c r="AM23" s="1086" t="s">
        <v>360</v>
      </c>
      <c r="AN23" s="1086" t="s">
        <v>360</v>
      </c>
      <c r="AO23" s="1087" t="s">
        <v>360</v>
      </c>
      <c r="AP23" s="79"/>
      <c r="AQ23" s="79"/>
      <c r="AR23" s="79"/>
      <c r="AS23" s="237"/>
      <c r="AT23" s="237"/>
      <c r="AU23" s="237"/>
      <c r="AV23" s="237"/>
      <c r="AW23" s="237"/>
      <c r="AX23" s="237"/>
      <c r="AY23" s="237"/>
      <c r="AZ23" s="237"/>
      <c r="BA23" s="237"/>
      <c r="BB23" s="237"/>
      <c r="BC23" s="237"/>
      <c r="BD23" s="237"/>
      <c r="BE23" s="237"/>
      <c r="BF23" s="237"/>
      <c r="BG23" s="237"/>
      <c r="BH23" s="237"/>
      <c r="BI23" s="237"/>
      <c r="BJ23" s="237"/>
      <c r="BK23" s="237"/>
      <c r="BL23" s="237"/>
      <c r="BM23" s="237"/>
      <c r="BN23" s="237"/>
      <c r="BO23" s="237"/>
      <c r="BP23" s="237"/>
      <c r="BQ23" s="237"/>
      <c r="BR23" s="237"/>
      <c r="BS23" s="237"/>
      <c r="BT23" s="237"/>
      <c r="BU23" s="237"/>
      <c r="BV23" s="237"/>
      <c r="BW23" s="237"/>
    </row>
    <row r="24" s="0" customFormat="1" ht="18" customHeight="1">
      <c r="B24" s="21"/>
      <c r="C24" s="1042">
        <v>33931</v>
      </c>
      <c r="D24" s="1042" t="s">
        <v>313</v>
      </c>
      <c r="E24" s="1042" t="s">
        <v>307</v>
      </c>
      <c r="F24" s="1042" t="s">
        <v>314</v>
      </c>
      <c r="G24" s="1042" t="s">
        <v>315</v>
      </c>
      <c r="H24" s="1043" t="s">
        <v>316</v>
      </c>
      <c r="I24" s="1043"/>
      <c r="J24" s="1043"/>
      <c r="K24" s="1043"/>
      <c r="L24" s="1043" t="s">
        <v>317</v>
      </c>
      <c r="M24" s="1043"/>
      <c r="N24" s="1043"/>
      <c r="O24" s="1043"/>
      <c r="P24" s="80"/>
      <c r="Q24" s="4"/>
      <c r="R24" s="1088" t="s">
        <v>361</v>
      </c>
      <c r="S24" s="1089" t="s">
        <v>361</v>
      </c>
      <c r="T24" s="1089" t="s">
        <v>361</v>
      </c>
      <c r="U24" s="1089" t="s">
        <v>361</v>
      </c>
      <c r="V24" s="1089" t="s">
        <v>361</v>
      </c>
      <c r="W24" s="1089" t="s">
        <v>361</v>
      </c>
      <c r="X24" s="1089" t="s">
        <v>361</v>
      </c>
      <c r="Y24" s="1089" t="s">
        <v>361</v>
      </c>
      <c r="Z24" s="1089" t="s">
        <v>361</v>
      </c>
      <c r="AA24" s="1089" t="s">
        <v>361</v>
      </c>
      <c r="AB24" s="1089" t="s">
        <v>361</v>
      </c>
      <c r="AC24" s="1089" t="s">
        <v>361</v>
      </c>
      <c r="AD24" s="1089" t="s">
        <v>361</v>
      </c>
      <c r="AE24" s="1089" t="s">
        <v>361</v>
      </c>
      <c r="AF24" s="1089" t="s">
        <v>361</v>
      </c>
      <c r="AG24" s="1089" t="s">
        <v>361</v>
      </c>
      <c r="AH24" s="1089" t="s">
        <v>361</v>
      </c>
      <c r="AI24" s="1089" t="s">
        <v>361</v>
      </c>
      <c r="AJ24" s="1089" t="s">
        <v>361</v>
      </c>
      <c r="AK24" s="1089" t="s">
        <v>361</v>
      </c>
      <c r="AL24" s="1089" t="s">
        <v>361</v>
      </c>
      <c r="AM24" s="1089" t="s">
        <v>361</v>
      </c>
      <c r="AN24" s="1089" t="s">
        <v>361</v>
      </c>
      <c r="AO24" s="1090" t="s">
        <v>361</v>
      </c>
      <c r="AP24" s="79"/>
      <c r="AQ24" s="79"/>
      <c r="AR24" s="79"/>
      <c r="AS24" s="237"/>
      <c r="AT24" s="237"/>
      <c r="AU24" s="237"/>
      <c r="AV24" s="237"/>
      <c r="AW24" s="237"/>
      <c r="AX24" s="237"/>
      <c r="AY24" s="237"/>
      <c r="AZ24" s="237"/>
      <c r="BA24" s="237"/>
      <c r="BB24" s="237"/>
      <c r="BC24" s="237"/>
      <c r="BD24" s="237"/>
      <c r="BE24" s="237"/>
      <c r="BF24" s="237"/>
      <c r="BG24" s="237"/>
      <c r="BH24" s="237"/>
      <c r="BI24" s="237"/>
      <c r="BJ24" s="237"/>
      <c r="BK24" s="237"/>
      <c r="BL24" s="237"/>
      <c r="BM24" s="237"/>
      <c r="BN24" s="237"/>
      <c r="BO24" s="237"/>
      <c r="BP24" s="237"/>
      <c r="BQ24" s="237"/>
      <c r="BR24" s="237"/>
      <c r="BS24" s="237"/>
      <c r="BT24" s="237"/>
      <c r="BU24" s="237"/>
      <c r="BV24" s="237"/>
      <c r="BW24" s="237"/>
    </row>
    <row r="25" s="0" customFormat="1" ht="18" customHeight="1">
      <c r="B25" s="21"/>
      <c r="C25" s="1037">
        <v>34401</v>
      </c>
      <c r="D25" s="1037" t="s">
        <v>318</v>
      </c>
      <c r="E25" s="1037" t="s">
        <v>307</v>
      </c>
      <c r="F25" s="1037" t="s">
        <v>319</v>
      </c>
      <c r="G25" s="1037" t="s">
        <v>320</v>
      </c>
      <c r="H25" s="1038" t="s">
        <v>321</v>
      </c>
      <c r="I25" s="1038"/>
      <c r="J25" s="1038"/>
      <c r="K25" s="1038"/>
      <c r="L25" s="1038" t="s">
        <v>322</v>
      </c>
      <c r="M25" s="1038"/>
      <c r="N25" s="1038"/>
      <c r="O25" s="1038"/>
      <c r="P25" s="80"/>
      <c r="Q25" s="4"/>
      <c r="R25" s="1085" t="s">
        <v>360</v>
      </c>
      <c r="S25" s="1086" t="s">
        <v>360</v>
      </c>
      <c r="T25" s="1086" t="s">
        <v>360</v>
      </c>
      <c r="U25" s="1086" t="s">
        <v>360</v>
      </c>
      <c r="V25" s="1086" t="s">
        <v>360</v>
      </c>
      <c r="W25" s="1086" t="s">
        <v>360</v>
      </c>
      <c r="X25" s="1086" t="s">
        <v>360</v>
      </c>
      <c r="Y25" s="1086" t="s">
        <v>360</v>
      </c>
      <c r="Z25" s="1086" t="s">
        <v>360</v>
      </c>
      <c r="AA25" s="1086" t="s">
        <v>360</v>
      </c>
      <c r="AB25" s="1086" t="s">
        <v>360</v>
      </c>
      <c r="AC25" s="1086" t="s">
        <v>360</v>
      </c>
      <c r="AD25" s="1086" t="s">
        <v>360</v>
      </c>
      <c r="AE25" s="1086" t="s">
        <v>360</v>
      </c>
      <c r="AF25" s="1086" t="s">
        <v>360</v>
      </c>
      <c r="AG25" s="1086" t="s">
        <v>360</v>
      </c>
      <c r="AH25" s="1086" t="s">
        <v>360</v>
      </c>
      <c r="AI25" s="1086" t="s">
        <v>360</v>
      </c>
      <c r="AJ25" s="1086" t="s">
        <v>360</v>
      </c>
      <c r="AK25" s="1086" t="s">
        <v>360</v>
      </c>
      <c r="AL25" s="1086" t="s">
        <v>360</v>
      </c>
      <c r="AM25" s="1086" t="s">
        <v>360</v>
      </c>
      <c r="AN25" s="1086" t="s">
        <v>360</v>
      </c>
      <c r="AO25" s="1087" t="s">
        <v>360</v>
      </c>
      <c r="AP25" s="79"/>
      <c r="AQ25" s="79"/>
      <c r="AR25" s="79"/>
      <c r="AS25" s="237"/>
      <c r="AT25" s="237"/>
      <c r="AU25" s="237"/>
      <c r="AV25" s="237"/>
      <c r="AW25" s="237"/>
      <c r="AX25" s="237"/>
      <c r="AY25" s="237"/>
      <c r="AZ25" s="237"/>
      <c r="BA25" s="237"/>
      <c r="BB25" s="237"/>
      <c r="BC25" s="237"/>
      <c r="BD25" s="237"/>
      <c r="BE25" s="237"/>
      <c r="BF25" s="237"/>
      <c r="BG25" s="237"/>
      <c r="BH25" s="237"/>
      <c r="BI25" s="237"/>
      <c r="BJ25" s="237"/>
      <c r="BK25" s="237"/>
      <c r="BL25" s="237"/>
      <c r="BM25" s="237"/>
      <c r="BN25" s="237"/>
      <c r="BO25" s="237"/>
      <c r="BP25" s="237"/>
      <c r="BQ25" s="237"/>
      <c r="BR25" s="237"/>
      <c r="BS25" s="237"/>
      <c r="BT25" s="237"/>
      <c r="BU25" s="237"/>
      <c r="BV25" s="237"/>
      <c r="BW25" s="237"/>
    </row>
    <row r="26" s="0" customFormat="1" ht="18" customHeight="1">
      <c r="B26" s="21"/>
      <c r="C26" s="1042">
        <v>39070</v>
      </c>
      <c r="D26" s="1042" t="s">
        <v>323</v>
      </c>
      <c r="E26" s="1042" t="s">
        <v>307</v>
      </c>
      <c r="F26" s="1042" t="s">
        <v>324</v>
      </c>
      <c r="G26" s="1042" t="s">
        <v>325</v>
      </c>
      <c r="H26" s="1043" t="s">
        <v>326</v>
      </c>
      <c r="I26" s="1043"/>
      <c r="J26" s="1043"/>
      <c r="K26" s="1043"/>
      <c r="L26" s="1043" t="s">
        <v>327</v>
      </c>
      <c r="M26" s="1043"/>
      <c r="N26" s="1043"/>
      <c r="O26" s="1043"/>
      <c r="P26" s="80"/>
      <c r="Q26" s="4"/>
      <c r="R26" s="1088" t="s">
        <v>360</v>
      </c>
      <c r="S26" s="1089" t="s">
        <v>360</v>
      </c>
      <c r="T26" s="1089" t="s">
        <v>360</v>
      </c>
      <c r="U26" s="1089" t="s">
        <v>360</v>
      </c>
      <c r="V26" s="1089" t="s">
        <v>360</v>
      </c>
      <c r="W26" s="1089" t="s">
        <v>360</v>
      </c>
      <c r="X26" s="1089" t="s">
        <v>360</v>
      </c>
      <c r="Y26" s="1089" t="s">
        <v>360</v>
      </c>
      <c r="Z26" s="1089" t="s">
        <v>360</v>
      </c>
      <c r="AA26" s="1089" t="s">
        <v>360</v>
      </c>
      <c r="AB26" s="1089" t="s">
        <v>360</v>
      </c>
      <c r="AC26" s="1089" t="s">
        <v>360</v>
      </c>
      <c r="AD26" s="1089" t="s">
        <v>360</v>
      </c>
      <c r="AE26" s="1089" t="s">
        <v>360</v>
      </c>
      <c r="AF26" s="1089" t="s">
        <v>360</v>
      </c>
      <c r="AG26" s="1089" t="s">
        <v>360</v>
      </c>
      <c r="AH26" s="1089" t="s">
        <v>360</v>
      </c>
      <c r="AI26" s="1089" t="s">
        <v>360</v>
      </c>
      <c r="AJ26" s="1089" t="s">
        <v>360</v>
      </c>
      <c r="AK26" s="1089" t="s">
        <v>360</v>
      </c>
      <c r="AL26" s="1089" t="s">
        <v>360</v>
      </c>
      <c r="AM26" s="1089" t="s">
        <v>360</v>
      </c>
      <c r="AN26" s="1089" t="s">
        <v>360</v>
      </c>
      <c r="AO26" s="1090" t="s">
        <v>360</v>
      </c>
      <c r="AP26" s="79"/>
      <c r="AQ26" s="79"/>
      <c r="AR26" s="79"/>
      <c r="AS26" s="237"/>
      <c r="AT26" s="237"/>
      <c r="AU26" s="237"/>
      <c r="AV26" s="237"/>
      <c r="AW26" s="237"/>
      <c r="AX26" s="237"/>
      <c r="AY26" s="237"/>
      <c r="AZ26" s="237"/>
      <c r="BA26" s="237"/>
      <c r="BB26" s="237"/>
      <c r="BC26" s="237"/>
      <c r="BD26" s="237"/>
      <c r="BE26" s="237"/>
      <c r="BF26" s="237"/>
      <c r="BG26" s="237"/>
      <c r="BH26" s="237"/>
      <c r="BI26" s="237"/>
      <c r="BJ26" s="237"/>
      <c r="BK26" s="237"/>
      <c r="BL26" s="237"/>
      <c r="BM26" s="237"/>
      <c r="BN26" s="237"/>
      <c r="BO26" s="237"/>
      <c r="BP26" s="237"/>
      <c r="BQ26" s="237"/>
      <c r="BR26" s="237"/>
      <c r="BS26" s="237"/>
      <c r="BT26" s="237"/>
      <c r="BU26" s="237"/>
      <c r="BV26" s="237"/>
      <c r="BW26" s="237"/>
    </row>
    <row r="27" s="0" customFormat="1" ht="18" customHeight="1">
      <c r="B27" s="21"/>
      <c r="C27" s="1037">
        <v>44117</v>
      </c>
      <c r="D27" s="1037" t="s">
        <v>328</v>
      </c>
      <c r="E27" s="1037" t="s">
        <v>307</v>
      </c>
      <c r="F27" s="1037" t="s">
        <v>329</v>
      </c>
      <c r="G27" s="1037" t="s">
        <v>330</v>
      </c>
      <c r="H27" s="1038" t="s">
        <v>331</v>
      </c>
      <c r="I27" s="1038"/>
      <c r="J27" s="1038"/>
      <c r="K27" s="1038"/>
      <c r="L27" s="1038" t="s">
        <v>332</v>
      </c>
      <c r="M27" s="1038"/>
      <c r="N27" s="1038"/>
      <c r="O27" s="1038"/>
      <c r="P27" s="80"/>
      <c r="Q27" s="4"/>
      <c r="R27" s="1085" t="s">
        <v>361</v>
      </c>
      <c r="S27" s="1086" t="s">
        <v>361</v>
      </c>
      <c r="T27" s="1086" t="s">
        <v>361</v>
      </c>
      <c r="U27" s="1086" t="s">
        <v>361</v>
      </c>
      <c r="V27" s="1086" t="s">
        <v>361</v>
      </c>
      <c r="W27" s="1086" t="s">
        <v>361</v>
      </c>
      <c r="X27" s="1086" t="s">
        <v>361</v>
      </c>
      <c r="Y27" s="1086" t="s">
        <v>361</v>
      </c>
      <c r="Z27" s="1086" t="s">
        <v>361</v>
      </c>
      <c r="AA27" s="1086" t="s">
        <v>361</v>
      </c>
      <c r="AB27" s="1086" t="s">
        <v>361</v>
      </c>
      <c r="AC27" s="1086" t="s">
        <v>361</v>
      </c>
      <c r="AD27" s="1086" t="s">
        <v>361</v>
      </c>
      <c r="AE27" s="1086" t="s">
        <v>361</v>
      </c>
      <c r="AF27" s="1086" t="s">
        <v>361</v>
      </c>
      <c r="AG27" s="1086" t="s">
        <v>361</v>
      </c>
      <c r="AH27" s="1086" t="s">
        <v>361</v>
      </c>
      <c r="AI27" s="1086" t="s">
        <v>361</v>
      </c>
      <c r="AJ27" s="1086" t="s">
        <v>361</v>
      </c>
      <c r="AK27" s="1086" t="s">
        <v>361</v>
      </c>
      <c r="AL27" s="1086" t="s">
        <v>360</v>
      </c>
      <c r="AM27" s="1086" t="s">
        <v>360</v>
      </c>
      <c r="AN27" s="1086" t="s">
        <v>360</v>
      </c>
      <c r="AO27" s="1087" t="s">
        <v>360</v>
      </c>
      <c r="AP27" s="79"/>
      <c r="AQ27" s="79"/>
      <c r="AR27" s="79"/>
      <c r="AS27" s="237"/>
      <c r="AT27" s="237"/>
      <c r="AU27" s="237"/>
      <c r="AV27" s="237"/>
      <c r="AW27" s="237"/>
      <c r="AX27" s="237"/>
      <c r="AY27" s="237"/>
      <c r="AZ27" s="237"/>
      <c r="BA27" s="237"/>
      <c r="BB27" s="237"/>
      <c r="BC27" s="237"/>
      <c r="BD27" s="237"/>
      <c r="BE27" s="237"/>
      <c r="BF27" s="237"/>
      <c r="BG27" s="237"/>
      <c r="BH27" s="237"/>
      <c r="BI27" s="237"/>
      <c r="BJ27" s="237"/>
      <c r="BK27" s="237"/>
      <c r="BL27" s="237"/>
      <c r="BM27" s="237"/>
      <c r="BN27" s="237"/>
      <c r="BO27" s="237"/>
      <c r="BP27" s="237"/>
      <c r="BQ27" s="237"/>
      <c r="BR27" s="237"/>
      <c r="BS27" s="237"/>
      <c r="BT27" s="237"/>
      <c r="BU27" s="237"/>
      <c r="BV27" s="237"/>
      <c r="BW27" s="237"/>
    </row>
    <row r="28" s="0" customFormat="1" ht="18" customHeight="1">
      <c r="B28" s="21"/>
      <c r="C28" s="1042">
        <v>53909</v>
      </c>
      <c r="D28" s="1042" t="s">
        <v>333</v>
      </c>
      <c r="E28" s="1042" t="s">
        <v>307</v>
      </c>
      <c r="F28" s="1042" t="s">
        <v>334</v>
      </c>
      <c r="G28" s="1042" t="s">
        <v>335</v>
      </c>
      <c r="H28" s="1043" t="s">
        <v>336</v>
      </c>
      <c r="I28" s="1043"/>
      <c r="J28" s="1043"/>
      <c r="K28" s="1043"/>
      <c r="L28" s="1043" t="s">
        <v>337</v>
      </c>
      <c r="M28" s="1043"/>
      <c r="N28" s="1043"/>
      <c r="O28" s="1043"/>
      <c r="P28" s="80"/>
      <c r="Q28" s="4"/>
      <c r="R28" s="1088" t="s">
        <v>361</v>
      </c>
      <c r="S28" s="1089" t="s">
        <v>361</v>
      </c>
      <c r="T28" s="1089" t="s">
        <v>361</v>
      </c>
      <c r="U28" s="1089" t="s">
        <v>361</v>
      </c>
      <c r="V28" s="1089" t="s">
        <v>361</v>
      </c>
      <c r="W28" s="1089" t="s">
        <v>361</v>
      </c>
      <c r="X28" s="1089" t="s">
        <v>361</v>
      </c>
      <c r="Y28" s="1089" t="s">
        <v>361</v>
      </c>
      <c r="Z28" s="1089" t="s">
        <v>361</v>
      </c>
      <c r="AA28" s="1089" t="s">
        <v>361</v>
      </c>
      <c r="AB28" s="1089" t="s">
        <v>361</v>
      </c>
      <c r="AC28" s="1089" t="s">
        <v>361</v>
      </c>
      <c r="AD28" s="1089" t="s">
        <v>361</v>
      </c>
      <c r="AE28" s="1089" t="s">
        <v>361</v>
      </c>
      <c r="AF28" s="1089" t="s">
        <v>361</v>
      </c>
      <c r="AG28" s="1089" t="s">
        <v>361</v>
      </c>
      <c r="AH28" s="1089" t="s">
        <v>361</v>
      </c>
      <c r="AI28" s="1089" t="s">
        <v>361</v>
      </c>
      <c r="AJ28" s="1089" t="s">
        <v>360</v>
      </c>
      <c r="AK28" s="1089" t="s">
        <v>361</v>
      </c>
      <c r="AL28" s="1089" t="s">
        <v>360</v>
      </c>
      <c r="AM28" s="1089" t="s">
        <v>361</v>
      </c>
      <c r="AN28" s="1089" t="s">
        <v>360</v>
      </c>
      <c r="AO28" s="1090" t="s">
        <v>361</v>
      </c>
      <c r="AP28" s="79"/>
      <c r="AQ28" s="79"/>
      <c r="AR28" s="79"/>
      <c r="AS28" s="237"/>
      <c r="AT28" s="237"/>
      <c r="AU28" s="237"/>
      <c r="AV28" s="237"/>
      <c r="AW28" s="237"/>
      <c r="AX28" s="237"/>
      <c r="AY28" s="237"/>
      <c r="AZ28" s="237"/>
      <c r="BA28" s="237"/>
      <c r="BB28" s="237"/>
      <c r="BC28" s="237"/>
      <c r="BD28" s="237"/>
      <c r="BE28" s="237"/>
      <c r="BF28" s="237"/>
      <c r="BG28" s="237"/>
      <c r="BH28" s="237"/>
      <c r="BI28" s="237"/>
      <c r="BJ28" s="237"/>
      <c r="BK28" s="237"/>
      <c r="BL28" s="237"/>
      <c r="BM28" s="237"/>
      <c r="BN28" s="237"/>
      <c r="BO28" s="237"/>
      <c r="BP28" s="237"/>
      <c r="BQ28" s="237"/>
      <c r="BR28" s="237"/>
      <c r="BS28" s="237"/>
      <c r="BT28" s="237"/>
      <c r="BU28" s="237"/>
      <c r="BV28" s="237"/>
      <c r="BW28" s="237"/>
    </row>
    <row r="29" s="0" customFormat="1" ht="18" customHeight="1">
      <c r="B29" s="21"/>
      <c r="C29" s="181"/>
      <c r="D29" s="181"/>
      <c r="E29" s="181"/>
      <c r="F29" s="201"/>
      <c r="G29" s="181"/>
      <c r="H29" s="1018">
        <v>563</v>
      </c>
      <c r="I29" s="1018"/>
      <c r="J29" s="1018"/>
      <c r="K29" s="1018"/>
      <c r="L29" s="1091"/>
      <c r="M29" s="1091"/>
      <c r="N29" s="1091"/>
      <c r="O29" s="1091"/>
      <c r="P29" s="80"/>
      <c r="Q29" s="4"/>
      <c r="R29" s="182"/>
      <c r="S29" s="182"/>
      <c r="T29" s="182"/>
      <c r="U29" s="182"/>
      <c r="V29" s="182"/>
      <c r="W29" s="182"/>
      <c r="X29" s="182"/>
      <c r="Y29" s="182"/>
      <c r="Z29" s="182"/>
      <c r="AA29" s="182"/>
      <c r="AB29" s="182"/>
      <c r="AC29" s="182"/>
      <c r="AD29" s="182"/>
      <c r="AE29" s="182"/>
      <c r="AF29" s="182"/>
      <c r="AG29" s="182"/>
      <c r="AH29" s="182"/>
      <c r="AI29" s="182"/>
      <c r="AJ29" s="182"/>
      <c r="AK29" s="182"/>
      <c r="AL29" s="182"/>
      <c r="AM29" s="182"/>
      <c r="AN29" s="182"/>
      <c r="AO29" s="182"/>
      <c r="AP29" s="79"/>
      <c r="AQ29" s="79"/>
      <c r="AR29" s="79"/>
      <c r="AS29" s="237"/>
      <c r="AT29" s="237"/>
      <c r="AU29" s="237"/>
      <c r="AV29" s="237"/>
      <c r="AW29" s="237"/>
      <c r="AX29" s="237"/>
      <c r="AY29" s="237"/>
      <c r="AZ29" s="237"/>
      <c r="BA29" s="237"/>
      <c r="BB29" s="237"/>
      <c r="BC29" s="237"/>
      <c r="BD29" s="237"/>
      <c r="BE29" s="237"/>
      <c r="BF29" s="237"/>
      <c r="BG29" s="237"/>
      <c r="BH29" s="237"/>
      <c r="BI29" s="237"/>
      <c r="BJ29" s="237"/>
      <c r="BK29" s="237"/>
      <c r="BL29" s="237"/>
      <c r="BM29" s="237"/>
      <c r="BN29" s="237"/>
      <c r="BO29" s="237"/>
      <c r="BP29" s="237"/>
      <c r="BQ29" s="237"/>
      <c r="BR29" s="237"/>
      <c r="BS29" s="237"/>
      <c r="BT29" s="237"/>
      <c r="BU29" s="237"/>
      <c r="BV29" s="237"/>
      <c r="BW29" s="237"/>
    </row>
    <row r="30" s="0" customFormat="1" ht="18" customHeight="1">
      <c r="B30" s="21"/>
      <c r="C30" s="181"/>
      <c r="D30" s="181"/>
      <c r="E30" s="181"/>
      <c r="F30" s="201"/>
      <c r="G30" s="181"/>
      <c r="H30" s="1017"/>
      <c r="I30" s="1017"/>
      <c r="J30" s="1017"/>
      <c r="K30" s="1017"/>
      <c r="L30" s="1091"/>
      <c r="M30" s="1091"/>
      <c r="N30" s="1091"/>
      <c r="O30" s="1091"/>
      <c r="P30" s="80"/>
      <c r="Q30" s="4"/>
      <c r="R30" s="182"/>
      <c r="S30" s="182"/>
      <c r="T30" s="182"/>
      <c r="U30" s="182"/>
      <c r="V30" s="182"/>
      <c r="W30" s="182"/>
      <c r="X30" s="1047" t="s">
        <v>338</v>
      </c>
      <c r="Y30" s="182"/>
      <c r="Z30" s="182"/>
      <c r="AA30" s="182"/>
      <c r="AB30" s="182"/>
      <c r="AC30" s="182"/>
      <c r="AD30" s="182"/>
      <c r="AE30" s="182"/>
      <c r="AF30" s="182"/>
      <c r="AG30" s="182"/>
      <c r="AH30" s="182"/>
      <c r="AI30" s="182"/>
      <c r="AJ30" s="182"/>
      <c r="AK30" s="182"/>
      <c r="AL30" s="182"/>
      <c r="AM30" s="182"/>
      <c r="AN30" s="182"/>
      <c r="AO30" s="182"/>
      <c r="AP30" s="79"/>
      <c r="AQ30" s="79"/>
      <c r="AR30" s="79"/>
      <c r="AS30" s="237"/>
      <c r="AT30" s="237"/>
      <c r="AU30" s="237"/>
      <c r="AV30" s="237"/>
      <c r="AW30" s="237"/>
      <c r="AX30" s="237"/>
      <c r="AY30" s="237"/>
      <c r="AZ30" s="237"/>
      <c r="BA30" s="237"/>
      <c r="BB30" s="237"/>
      <c r="BC30" s="237"/>
      <c r="BD30" s="237"/>
      <c r="BE30" s="237"/>
      <c r="BF30" s="237"/>
      <c r="BG30" s="237"/>
      <c r="BH30" s="237"/>
      <c r="BI30" s="237"/>
      <c r="BJ30" s="237"/>
      <c r="BK30" s="237"/>
      <c r="BL30" s="237"/>
      <c r="BM30" s="237"/>
      <c r="BN30" s="237"/>
      <c r="BO30" s="237"/>
      <c r="BP30" s="237"/>
      <c r="BQ30" s="237"/>
      <c r="BR30" s="237"/>
      <c r="BS30" s="237"/>
      <c r="BT30" s="237"/>
      <c r="BU30" s="237"/>
      <c r="BV30" s="237"/>
      <c r="BW30" s="237"/>
    </row>
    <row r="31" s="0" customFormat="1" ht="18" customHeight="1">
      <c r="B31" s="21"/>
      <c r="C31" s="181"/>
      <c r="D31" s="181"/>
      <c r="E31" s="181"/>
      <c r="F31" s="201"/>
      <c r="G31" s="181"/>
      <c r="H31" s="1017"/>
      <c r="I31" s="1017"/>
      <c r="J31" s="1017"/>
      <c r="K31" s="1017"/>
      <c r="L31" s="1091"/>
      <c r="M31" s="1091"/>
      <c r="N31" s="1091"/>
      <c r="O31" s="1091"/>
      <c r="P31" s="80"/>
      <c r="Q31" s="4"/>
      <c r="R31" s="182"/>
      <c r="S31" s="182"/>
      <c r="T31" s="182"/>
      <c r="U31" s="182"/>
      <c r="V31" s="182"/>
      <c r="W31" s="182"/>
      <c r="X31" s="182"/>
      <c r="Y31" s="182"/>
      <c r="Z31" s="182"/>
      <c r="AA31" s="1092" t="s">
        <v>361</v>
      </c>
      <c r="AB31" s="1047" t="s">
        <v>362</v>
      </c>
      <c r="AC31" s="182"/>
      <c r="AD31" s="182"/>
      <c r="AE31" s="182"/>
      <c r="AF31" s="182"/>
      <c r="AG31" s="182"/>
      <c r="AH31" s="182"/>
      <c r="AI31" s="182"/>
      <c r="AJ31" s="182"/>
      <c r="AK31" s="182"/>
      <c r="AL31" s="182"/>
      <c r="AM31" s="182"/>
      <c r="AN31" s="182"/>
      <c r="AO31" s="182"/>
      <c r="AP31" s="48"/>
      <c r="AQ31" s="48"/>
      <c r="AR31" s="48"/>
      <c r="AS31" s="237"/>
      <c r="AT31" s="237"/>
      <c r="AU31" s="237"/>
      <c r="AV31" s="237"/>
      <c r="AW31" s="237"/>
      <c r="AX31" s="237"/>
      <c r="AY31" s="237"/>
      <c r="AZ31" s="237"/>
      <c r="BA31" s="237"/>
      <c r="BB31" s="237"/>
      <c r="BC31" s="237"/>
      <c r="BD31" s="237"/>
      <c r="BE31" s="237"/>
      <c r="BF31" s="237"/>
      <c r="BG31" s="237"/>
      <c r="BH31" s="237"/>
      <c r="BI31" s="237"/>
      <c r="BJ31" s="237"/>
      <c r="BK31" s="237"/>
      <c r="BL31" s="237"/>
      <c r="BM31" s="237"/>
      <c r="BN31" s="237"/>
      <c r="BO31" s="237"/>
      <c r="BP31" s="237"/>
      <c r="BQ31" s="237"/>
      <c r="BR31" s="237"/>
      <c r="BS31" s="237"/>
      <c r="BT31" s="237"/>
      <c r="BU31" s="237"/>
      <c r="BV31" s="237"/>
      <c r="BW31" s="237"/>
    </row>
    <row r="32" s="0" customFormat="1" ht="18" customHeight="1">
      <c r="B32" s="21"/>
      <c r="C32" s="181"/>
      <c r="D32" s="181"/>
      <c r="E32" s="181"/>
      <c r="F32" s="201"/>
      <c r="G32" s="181"/>
      <c r="H32" s="1017"/>
      <c r="I32" s="1017"/>
      <c r="J32" s="1017"/>
      <c r="K32" s="1017"/>
      <c r="L32" s="1091"/>
      <c r="M32" s="1091"/>
      <c r="N32" s="1091"/>
      <c r="O32" s="1091"/>
      <c r="P32" s="80"/>
      <c r="Q32" s="4"/>
      <c r="R32" s="182"/>
      <c r="S32" s="182"/>
      <c r="T32" s="182"/>
      <c r="U32" s="182"/>
      <c r="V32" s="182"/>
      <c r="W32" s="182"/>
      <c r="X32" s="182"/>
      <c r="Y32" s="182"/>
      <c r="Z32" s="182"/>
      <c r="AA32" s="1092" t="s">
        <v>363</v>
      </c>
      <c r="AB32" s="1047" t="s">
        <v>364</v>
      </c>
      <c r="AC32" s="182"/>
      <c r="AD32" s="182"/>
      <c r="AE32" s="182"/>
      <c r="AF32" s="182"/>
      <c r="AG32" s="182"/>
      <c r="AH32" s="182"/>
      <c r="AI32" s="182"/>
      <c r="AJ32" s="182"/>
      <c r="AK32" s="182"/>
      <c r="AL32" s="182"/>
      <c r="AM32" s="182"/>
      <c r="AN32" s="182"/>
      <c r="AO32" s="182"/>
      <c r="AP32" s="79"/>
      <c r="AQ32" s="79"/>
      <c r="AR32" s="79"/>
      <c r="AS32" s="237"/>
      <c r="AT32" s="237"/>
      <c r="AU32" s="237"/>
      <c r="AV32" s="237"/>
      <c r="AW32" s="237"/>
      <c r="AX32" s="237"/>
      <c r="AY32" s="237"/>
      <c r="AZ32" s="237"/>
      <c r="BA32" s="237"/>
      <c r="BB32" s="237"/>
      <c r="BC32" s="237"/>
      <c r="BD32" s="237"/>
      <c r="BE32" s="237"/>
      <c r="BF32" s="237"/>
      <c r="BG32" s="237"/>
      <c r="BH32" s="237"/>
      <c r="BI32" s="237"/>
      <c r="BJ32" s="237"/>
      <c r="BK32" s="237"/>
      <c r="BL32" s="237"/>
      <c r="BM32" s="237"/>
      <c r="BN32" s="237"/>
      <c r="BO32" s="237"/>
      <c r="BP32" s="237"/>
      <c r="BQ32" s="237"/>
      <c r="BR32" s="237"/>
      <c r="BS32" s="237"/>
      <c r="BT32" s="237"/>
      <c r="BU32" s="237"/>
      <c r="BV32" s="237"/>
      <c r="BW32" s="237"/>
    </row>
    <row r="33" s="0" customFormat="1" ht="18" customHeight="1">
      <c r="B33" s="21"/>
      <c r="C33" s="181"/>
      <c r="D33" s="181"/>
      <c r="E33" s="181"/>
      <c r="F33" s="201"/>
      <c r="G33" s="181"/>
      <c r="H33" s="1017"/>
      <c r="I33" s="1017"/>
      <c r="J33" s="1017"/>
      <c r="K33" s="1017"/>
      <c r="L33" s="1091"/>
      <c r="M33" s="1091"/>
      <c r="N33" s="1091"/>
      <c r="O33" s="1091"/>
      <c r="P33" s="80"/>
      <c r="Q33" s="4"/>
      <c r="R33" s="182"/>
      <c r="S33" s="182"/>
      <c r="T33" s="182"/>
      <c r="U33" s="182"/>
      <c r="V33" s="182"/>
      <c r="W33" s="182"/>
      <c r="X33" s="182"/>
      <c r="Y33" s="182"/>
      <c r="Z33" s="182"/>
      <c r="AA33" s="1093" t="s">
        <v>360</v>
      </c>
      <c r="AB33" s="1047" t="s">
        <v>365</v>
      </c>
      <c r="AC33" s="182"/>
      <c r="AD33" s="182"/>
      <c r="AE33" s="182"/>
      <c r="AF33" s="182"/>
      <c r="AG33" s="182"/>
      <c r="AH33" s="182"/>
      <c r="AI33" s="182"/>
      <c r="AJ33" s="182"/>
      <c r="AK33" s="182"/>
      <c r="AL33" s="182"/>
      <c r="AM33" s="182"/>
      <c r="AN33" s="182"/>
      <c r="AO33" s="182"/>
      <c r="AP33" s="79"/>
      <c r="AQ33" s="79"/>
      <c r="AR33" s="79"/>
      <c r="AS33" s="237"/>
      <c r="AT33" s="237"/>
      <c r="AU33" s="237"/>
      <c r="AV33" s="237"/>
      <c r="AW33" s="237"/>
      <c r="AX33" s="237"/>
      <c r="AY33" s="237"/>
      <c r="AZ33" s="237"/>
      <c r="BA33" s="237"/>
      <c r="BB33" s="237"/>
      <c r="BC33" s="237"/>
      <c r="BD33" s="237"/>
      <c r="BE33" s="237"/>
      <c r="BF33" s="237"/>
      <c r="BG33" s="237"/>
      <c r="BH33" s="237"/>
      <c r="BI33" s="237"/>
      <c r="BJ33" s="237"/>
      <c r="BK33" s="237"/>
      <c r="BL33" s="237"/>
      <c r="BM33" s="237"/>
      <c r="BN33" s="237"/>
      <c r="BO33" s="237"/>
      <c r="BP33" s="237"/>
      <c r="BQ33" s="237"/>
      <c r="BR33" s="237"/>
      <c r="BS33" s="237"/>
      <c r="BT33" s="237"/>
      <c r="BU33" s="237"/>
      <c r="BV33" s="237"/>
      <c r="BW33" s="237"/>
    </row>
    <row r="34" s="0" customFormat="1" ht="18" customHeight="1">
      <c r="B34" s="21"/>
      <c r="C34" s="181"/>
      <c r="D34" s="181"/>
      <c r="E34" s="181"/>
      <c r="F34" s="201"/>
      <c r="G34" s="181"/>
      <c r="H34" s="1017"/>
      <c r="I34" s="1017"/>
      <c r="J34" s="1017"/>
      <c r="K34" s="1017"/>
      <c r="L34" s="1091"/>
      <c r="M34" s="1091"/>
      <c r="N34" s="1091"/>
      <c r="O34" s="1091"/>
      <c r="P34" s="80"/>
      <c r="Q34" s="4"/>
      <c r="R34" s="182"/>
      <c r="S34" s="182"/>
      <c r="T34" s="182"/>
      <c r="U34" s="182"/>
      <c r="V34" s="182"/>
      <c r="W34" s="182"/>
      <c r="X34" s="182"/>
      <c r="Y34" s="182"/>
      <c r="Z34" s="182"/>
      <c r="AA34" s="182"/>
      <c r="AB34" s="182"/>
      <c r="AC34" s="182"/>
      <c r="AD34" s="182"/>
      <c r="AE34" s="182"/>
      <c r="AF34" s="182"/>
      <c r="AG34" s="182"/>
      <c r="AH34" s="182"/>
      <c r="AI34" s="182"/>
      <c r="AJ34" s="182"/>
      <c r="AK34" s="182"/>
      <c r="AL34" s="182"/>
      <c r="AM34" s="182"/>
      <c r="AN34" s="182"/>
      <c r="AO34" s="182"/>
      <c r="AP34" s="48"/>
      <c r="AQ34" s="48"/>
      <c r="AR34" s="48"/>
      <c r="AS34" s="237"/>
      <c r="AT34" s="237"/>
      <c r="AU34" s="237"/>
      <c r="AV34" s="237"/>
      <c r="AW34" s="237"/>
      <c r="AX34" s="237"/>
      <c r="AY34" s="237"/>
      <c r="AZ34" s="237"/>
      <c r="BA34" s="237"/>
      <c r="BB34" s="237"/>
      <c r="BC34" s="237"/>
      <c r="BD34" s="237"/>
      <c r="BE34" s="237"/>
      <c r="BF34" s="237"/>
      <c r="BG34" s="237"/>
      <c r="BH34" s="237"/>
      <c r="BI34" s="237"/>
      <c r="BJ34" s="237"/>
      <c r="BK34" s="237"/>
      <c r="BL34" s="237"/>
      <c r="BM34" s="237"/>
      <c r="BN34" s="237"/>
      <c r="BO34" s="237"/>
      <c r="BP34" s="237"/>
      <c r="BQ34" s="237"/>
      <c r="BR34" s="237"/>
      <c r="BS34" s="237"/>
      <c r="BT34" s="237"/>
      <c r="BU34" s="237"/>
      <c r="BV34" s="237"/>
      <c r="BW34" s="237"/>
    </row>
    <row r="35" s="0" customFormat="1" ht="18" customHeight="1">
      <c r="B35" s="21"/>
      <c r="C35" s="181"/>
      <c r="D35" s="181"/>
      <c r="E35" s="181"/>
      <c r="F35" s="201"/>
      <c r="G35" s="181"/>
      <c r="H35" s="1017"/>
      <c r="I35" s="1017"/>
      <c r="J35" s="1017"/>
      <c r="K35" s="1017"/>
      <c r="L35" s="1091"/>
      <c r="M35" s="1091"/>
      <c r="N35" s="1091"/>
      <c r="O35" s="1091"/>
      <c r="P35" s="80"/>
      <c r="Q35" s="4"/>
      <c r="R35" s="182"/>
      <c r="S35" s="182"/>
      <c r="T35" s="182"/>
      <c r="U35" s="182"/>
      <c r="V35" s="182"/>
      <c r="W35" s="182"/>
      <c r="X35" s="182"/>
      <c r="Y35" s="182"/>
      <c r="Z35" s="182"/>
      <c r="AA35" s="182"/>
      <c r="AB35" s="182"/>
      <c r="AC35" s="182"/>
      <c r="AD35" s="182"/>
      <c r="AE35" s="182"/>
      <c r="AF35" s="182"/>
      <c r="AG35" s="182"/>
      <c r="AH35" s="182"/>
      <c r="AI35" s="182"/>
      <c r="AJ35" s="182"/>
      <c r="AK35" s="182"/>
      <c r="AL35" s="182"/>
      <c r="AM35" s="182"/>
      <c r="AN35" s="182"/>
      <c r="AO35" s="182"/>
      <c r="AP35" s="79"/>
      <c r="AQ35" s="79"/>
      <c r="AR35" s="79"/>
      <c r="AS35" s="237"/>
      <c r="AT35" s="237"/>
      <c r="AU35" s="237"/>
      <c r="AV35" s="237"/>
      <c r="AW35" s="237"/>
      <c r="AX35" s="237"/>
      <c r="AY35" s="237"/>
      <c r="AZ35" s="237"/>
      <c r="BA35" s="237"/>
      <c r="BB35" s="237"/>
      <c r="BC35" s="237"/>
      <c r="BD35" s="237"/>
      <c r="BE35" s="237"/>
      <c r="BF35" s="237"/>
      <c r="BG35" s="237"/>
      <c r="BH35" s="237"/>
      <c r="BI35" s="237"/>
      <c r="BJ35" s="237"/>
      <c r="BK35" s="237"/>
      <c r="BL35" s="237"/>
      <c r="BM35" s="237"/>
      <c r="BN35" s="237"/>
      <c r="BO35" s="237"/>
      <c r="BP35" s="237"/>
      <c r="BQ35" s="237"/>
      <c r="BR35" s="237"/>
      <c r="BS35" s="237"/>
      <c r="BT35" s="237"/>
      <c r="BU35" s="237"/>
      <c r="BV35" s="237"/>
      <c r="BW35" s="237"/>
    </row>
    <row r="36" s="0" customFormat="1" ht="18" customHeight="1">
      <c r="B36" s="21"/>
      <c r="C36" s="181"/>
      <c r="D36" s="181"/>
      <c r="E36" s="181"/>
      <c r="F36" s="201"/>
      <c r="G36" s="181"/>
      <c r="H36" s="1017"/>
      <c r="I36" s="1017"/>
      <c r="J36" s="1017"/>
      <c r="K36" s="1017"/>
      <c r="L36" s="1091"/>
      <c r="M36" s="1091"/>
      <c r="N36" s="1091"/>
      <c r="O36" s="1091"/>
      <c r="P36" s="80"/>
      <c r="Q36" s="4"/>
      <c r="R36" s="182"/>
      <c r="S36" s="182"/>
      <c r="T36" s="182"/>
      <c r="U36" s="182"/>
      <c r="V36" s="182"/>
      <c r="W36" s="182"/>
      <c r="X36" s="182"/>
      <c r="Y36" s="182"/>
      <c r="Z36" s="182"/>
      <c r="AA36" s="182"/>
      <c r="AB36" s="182"/>
      <c r="AC36" s="182"/>
      <c r="AD36" s="182"/>
      <c r="AE36" s="182"/>
      <c r="AF36" s="182"/>
      <c r="AG36" s="182"/>
      <c r="AH36" s="182"/>
      <c r="AI36" s="182"/>
      <c r="AJ36" s="182"/>
      <c r="AK36" s="182"/>
      <c r="AL36" s="182"/>
      <c r="AM36" s="182"/>
      <c r="AN36" s="182"/>
      <c r="AO36" s="182"/>
      <c r="AP36" s="79"/>
      <c r="AQ36" s="79"/>
      <c r="AR36" s="79"/>
      <c r="AS36" s="237"/>
      <c r="AT36" s="237"/>
      <c r="AU36" s="237"/>
      <c r="AV36" s="237"/>
      <c r="AW36" s="237"/>
      <c r="AX36" s="237"/>
      <c r="AY36" s="237"/>
      <c r="AZ36" s="237"/>
      <c r="BA36" s="237"/>
      <c r="BB36" s="237"/>
      <c r="BC36" s="237"/>
      <c r="BD36" s="237"/>
      <c r="BE36" s="237"/>
      <c r="BF36" s="237"/>
      <c r="BG36" s="237"/>
      <c r="BH36" s="237"/>
      <c r="BI36" s="237"/>
      <c r="BJ36" s="237"/>
      <c r="BK36" s="237"/>
      <c r="BL36" s="237"/>
      <c r="BM36" s="237"/>
      <c r="BN36" s="237"/>
      <c r="BO36" s="237"/>
      <c r="BP36" s="237"/>
      <c r="BQ36" s="237"/>
      <c r="BR36" s="237"/>
      <c r="BS36" s="237"/>
      <c r="BT36" s="237"/>
      <c r="BU36" s="237"/>
      <c r="BV36" s="237"/>
      <c r="BW36" s="237"/>
    </row>
    <row r="37" s="0" customFormat="1" ht="18" customHeight="1">
      <c r="B37" s="21"/>
      <c r="C37" s="181"/>
      <c r="D37" s="181"/>
      <c r="E37" s="181"/>
      <c r="F37" s="201"/>
      <c r="G37" s="181"/>
      <c r="H37" s="1017"/>
      <c r="I37" s="1017"/>
      <c r="J37" s="1017"/>
      <c r="K37" s="1017"/>
      <c r="L37" s="1091"/>
      <c r="M37" s="1091"/>
      <c r="N37" s="1091"/>
      <c r="O37" s="1091"/>
      <c r="P37" s="80"/>
      <c r="Q37" s="4"/>
      <c r="R37" s="182"/>
      <c r="S37" s="182"/>
      <c r="T37" s="182"/>
      <c r="U37" s="182"/>
      <c r="V37" s="182"/>
      <c r="W37" s="182"/>
      <c r="X37" s="182"/>
      <c r="Y37" s="182"/>
      <c r="Z37" s="182"/>
      <c r="AA37" s="182"/>
      <c r="AB37" s="182"/>
      <c r="AC37" s="182"/>
      <c r="AD37" s="182"/>
      <c r="AE37" s="182"/>
      <c r="AF37" s="182"/>
      <c r="AG37" s="182"/>
      <c r="AH37" s="182"/>
      <c r="AI37" s="182"/>
      <c r="AJ37" s="182"/>
      <c r="AK37" s="182"/>
      <c r="AL37" s="182"/>
      <c r="AM37" s="182"/>
      <c r="AN37" s="182"/>
      <c r="AO37" s="182"/>
      <c r="AP37" s="79"/>
      <c r="AQ37" s="79"/>
      <c r="AR37" s="79"/>
      <c r="AS37" s="237"/>
      <c r="AT37" s="237"/>
      <c r="AU37" s="237"/>
      <c r="AV37" s="237"/>
      <c r="AW37" s="237"/>
      <c r="AX37" s="237"/>
      <c r="AY37" s="237"/>
      <c r="AZ37" s="237"/>
      <c r="BA37" s="237"/>
      <c r="BB37" s="237"/>
      <c r="BC37" s="237"/>
      <c r="BD37" s="237"/>
      <c r="BE37" s="237"/>
      <c r="BF37" s="237"/>
      <c r="BG37" s="237"/>
      <c r="BH37" s="237"/>
      <c r="BI37" s="237"/>
      <c r="BJ37" s="237"/>
      <c r="BK37" s="237"/>
      <c r="BL37" s="237"/>
      <c r="BM37" s="237"/>
      <c r="BN37" s="237"/>
      <c r="BO37" s="237"/>
      <c r="BP37" s="237"/>
      <c r="BQ37" s="237"/>
      <c r="BR37" s="237"/>
      <c r="BS37" s="237"/>
      <c r="BT37" s="237"/>
      <c r="BU37" s="237"/>
      <c r="BV37" s="237"/>
      <c r="BW37" s="237"/>
    </row>
    <row r="38" s="0" customFormat="1" ht="18" customHeight="1">
      <c r="B38" s="21"/>
      <c r="C38" s="181"/>
      <c r="D38" s="181"/>
      <c r="E38" s="181"/>
      <c r="F38" s="201"/>
      <c r="G38" s="181"/>
      <c r="H38" s="1017"/>
      <c r="I38" s="1017"/>
      <c r="J38" s="1017"/>
      <c r="K38" s="1017"/>
      <c r="L38" s="1091"/>
      <c r="M38" s="1091"/>
      <c r="N38" s="1091"/>
      <c r="O38" s="1091"/>
      <c r="P38" s="80"/>
      <c r="Q38" s="4"/>
      <c r="R38" s="182"/>
      <c r="S38" s="182"/>
      <c r="T38" s="182"/>
      <c r="U38" s="182"/>
      <c r="V38" s="182"/>
      <c r="W38" s="182"/>
      <c r="X38" s="182"/>
      <c r="Y38" s="182"/>
      <c r="Z38" s="182"/>
      <c r="AA38" s="182"/>
      <c r="AB38" s="182"/>
      <c r="AC38" s="182"/>
      <c r="AD38" s="182"/>
      <c r="AE38" s="182"/>
      <c r="AF38" s="182"/>
      <c r="AG38" s="182"/>
      <c r="AH38" s="182"/>
      <c r="AI38" s="182"/>
      <c r="AJ38" s="182"/>
      <c r="AK38" s="182"/>
      <c r="AL38" s="182"/>
      <c r="AM38" s="182"/>
      <c r="AN38" s="182"/>
      <c r="AO38" s="182"/>
      <c r="AP38" s="79"/>
      <c r="AQ38" s="79"/>
      <c r="AR38" s="79"/>
      <c r="AS38" s="237"/>
      <c r="AT38" s="237"/>
      <c r="AU38" s="237"/>
      <c r="AV38" s="237"/>
      <c r="AW38" s="237"/>
      <c r="AX38" s="237"/>
      <c r="AY38" s="237"/>
      <c r="AZ38" s="237"/>
      <c r="BA38" s="237"/>
      <c r="BB38" s="237"/>
      <c r="BC38" s="237"/>
      <c r="BD38" s="237"/>
      <c r="BE38" s="237"/>
      <c r="BF38" s="237"/>
      <c r="BG38" s="237"/>
      <c r="BH38" s="237"/>
      <c r="BI38" s="237"/>
      <c r="BJ38" s="237"/>
      <c r="BK38" s="237"/>
      <c r="BL38" s="237"/>
      <c r="BM38" s="237"/>
      <c r="BN38" s="237"/>
      <c r="BO38" s="237"/>
      <c r="BP38" s="237"/>
      <c r="BQ38" s="237"/>
      <c r="BR38" s="237"/>
      <c r="BS38" s="237"/>
      <c r="BT38" s="237"/>
      <c r="BU38" s="237"/>
      <c r="BV38" s="237"/>
      <c r="BW38" s="237"/>
    </row>
    <row r="39" ht="18" customHeight="1">
      <c r="C39" s="181"/>
      <c r="D39" s="181"/>
      <c r="E39" s="181"/>
      <c r="F39" s="201"/>
      <c r="G39" s="181"/>
      <c r="H39" s="1017"/>
      <c r="I39" s="1017"/>
      <c r="J39" s="1017"/>
      <c r="K39" s="1017"/>
      <c r="L39" s="1091"/>
      <c r="M39" s="1091"/>
      <c r="N39" s="1091"/>
      <c r="O39" s="1091"/>
      <c r="P39" s="80"/>
      <c r="Q39" s="4"/>
      <c r="R39" s="182"/>
      <c r="S39" s="182"/>
      <c r="T39" s="182"/>
      <c r="U39" s="182"/>
      <c r="V39" s="182"/>
      <c r="W39" s="182"/>
      <c r="X39" s="182"/>
      <c r="Y39" s="182"/>
      <c r="Z39" s="182"/>
      <c r="AA39" s="182"/>
      <c r="AB39" s="182"/>
      <c r="AC39" s="182"/>
      <c r="AD39" s="182"/>
      <c r="AE39" s="182"/>
      <c r="AF39" s="182"/>
      <c r="AG39" s="182"/>
      <c r="AH39" s="182"/>
      <c r="AI39" s="182"/>
      <c r="AJ39" s="182"/>
      <c r="AK39" s="182"/>
      <c r="AL39" s="182"/>
      <c r="AM39" s="182"/>
      <c r="AN39" s="182"/>
      <c r="AO39" s="182"/>
      <c r="AP39" s="4"/>
      <c r="AQ39" s="79"/>
      <c r="AR39" s="79"/>
    </row>
    <row r="40" ht="18" customHeight="1">
      <c r="C40" s="181"/>
      <c r="D40" s="181"/>
      <c r="E40" s="181"/>
      <c r="F40" s="201"/>
      <c r="G40" s="181"/>
      <c r="H40" s="1017"/>
      <c r="I40" s="1017"/>
      <c r="J40" s="1017"/>
      <c r="K40" s="1017"/>
      <c r="L40" s="1091"/>
      <c r="M40" s="1091"/>
      <c r="N40" s="1091"/>
      <c r="O40" s="1091"/>
      <c r="P40" s="80"/>
      <c r="Q40" s="4"/>
      <c r="R40" s="182"/>
      <c r="S40" s="182"/>
      <c r="T40" s="182"/>
      <c r="U40" s="182"/>
      <c r="V40" s="182"/>
      <c r="W40" s="182"/>
      <c r="X40" s="182"/>
      <c r="Y40" s="182"/>
      <c r="Z40" s="182"/>
      <c r="AA40" s="182"/>
      <c r="AB40" s="182"/>
      <c r="AC40" s="182"/>
      <c r="AD40" s="182"/>
      <c r="AE40" s="182"/>
      <c r="AF40" s="182"/>
      <c r="AG40" s="182"/>
      <c r="AH40" s="182"/>
      <c r="AI40" s="182"/>
      <c r="AJ40" s="182"/>
      <c r="AK40" s="182"/>
      <c r="AL40" s="182"/>
      <c r="AM40" s="182"/>
      <c r="AN40" s="182"/>
      <c r="AO40" s="182"/>
      <c r="AP40" s="4"/>
      <c r="AQ40" s="79"/>
      <c r="AR40" s="79"/>
    </row>
    <row r="41" ht="18" customHeight="1">
      <c r="C41" s="181"/>
      <c r="D41" s="181"/>
      <c r="E41" s="181"/>
      <c r="F41" s="201"/>
      <c r="G41" s="181"/>
      <c r="H41" s="1017"/>
      <c r="I41" s="1017"/>
      <c r="J41" s="1017"/>
      <c r="K41" s="1017"/>
      <c r="L41" s="1091"/>
      <c r="M41" s="1091"/>
      <c r="N41" s="1091"/>
      <c r="O41" s="1091"/>
      <c r="P41" s="80"/>
      <c r="Q41" s="4"/>
      <c r="R41" s="182"/>
      <c r="S41" s="182"/>
      <c r="T41" s="182"/>
      <c r="U41" s="182"/>
      <c r="V41" s="182"/>
      <c r="W41" s="182"/>
      <c r="X41" s="182"/>
      <c r="Y41" s="182"/>
      <c r="Z41" s="182"/>
      <c r="AA41" s="182"/>
      <c r="AB41" s="182"/>
      <c r="AC41" s="182"/>
      <c r="AD41" s="182"/>
      <c r="AE41" s="182"/>
      <c r="AF41" s="182"/>
      <c r="AG41" s="182"/>
      <c r="AH41" s="182"/>
      <c r="AI41" s="182"/>
      <c r="AJ41" s="182"/>
      <c r="AK41" s="182"/>
      <c r="AL41" s="182"/>
      <c r="AM41" s="182"/>
      <c r="AN41" s="182"/>
      <c r="AO41" s="182"/>
      <c r="AP41" s="4"/>
      <c r="AQ41" s="79"/>
      <c r="AR41" s="79"/>
    </row>
    <row r="42" ht="18" customHeight="1">
      <c r="C42" s="181"/>
      <c r="D42" s="181"/>
      <c r="E42" s="181"/>
      <c r="F42" s="201"/>
      <c r="G42" s="181"/>
      <c r="H42" s="1017"/>
      <c r="I42" s="1017"/>
      <c r="J42" s="1017"/>
      <c r="K42" s="1017"/>
      <c r="L42" s="1091"/>
      <c r="M42" s="1091"/>
      <c r="N42" s="1091"/>
      <c r="O42" s="1091"/>
      <c r="P42" s="80"/>
      <c r="Q42" s="4"/>
      <c r="R42" s="182"/>
      <c r="S42" s="182"/>
      <c r="T42" s="182"/>
      <c r="U42" s="182"/>
      <c r="V42" s="182"/>
      <c r="W42" s="182"/>
      <c r="X42" s="182"/>
      <c r="Y42" s="182"/>
      <c r="Z42" s="182"/>
      <c r="AA42" s="182"/>
      <c r="AB42" s="182"/>
      <c r="AC42" s="182"/>
      <c r="AD42" s="182"/>
      <c r="AE42" s="182"/>
      <c r="AF42" s="182"/>
      <c r="AG42" s="182"/>
      <c r="AH42" s="182"/>
      <c r="AI42" s="182"/>
      <c r="AJ42" s="182"/>
      <c r="AK42" s="182"/>
      <c r="AL42" s="182"/>
      <c r="AM42" s="182"/>
      <c r="AN42" s="182"/>
      <c r="AO42" s="182"/>
      <c r="AP42" s="4"/>
      <c r="AQ42" s="79"/>
      <c r="AR42" s="79"/>
    </row>
    <row r="43" ht="18" customHeight="1">
      <c r="C43" s="181"/>
      <c r="D43" s="181"/>
      <c r="E43" s="181"/>
      <c r="F43" s="201"/>
      <c r="G43" s="181"/>
      <c r="H43" s="1017"/>
      <c r="I43" s="1017"/>
      <c r="J43" s="1017"/>
      <c r="K43" s="1017"/>
      <c r="L43" s="1091"/>
      <c r="M43" s="1091"/>
      <c r="N43" s="1091"/>
      <c r="O43" s="1091"/>
      <c r="P43" s="80"/>
      <c r="Q43" s="4"/>
      <c r="R43" s="182"/>
      <c r="S43" s="182"/>
      <c r="T43" s="182"/>
      <c r="U43" s="182"/>
      <c r="V43" s="182"/>
      <c r="W43" s="182"/>
      <c r="X43" s="182"/>
      <c r="Y43" s="182"/>
      <c r="Z43" s="182"/>
      <c r="AA43" s="182"/>
      <c r="AB43" s="182"/>
      <c r="AC43" s="182"/>
      <c r="AD43" s="182"/>
      <c r="AE43" s="182"/>
      <c r="AF43" s="182"/>
      <c r="AG43" s="182"/>
      <c r="AH43" s="182"/>
      <c r="AI43" s="182"/>
      <c r="AJ43" s="182"/>
      <c r="AK43" s="182"/>
      <c r="AL43" s="182"/>
      <c r="AM43" s="182"/>
      <c r="AN43" s="182"/>
      <c r="AO43" s="182"/>
      <c r="AP43" s="4"/>
      <c r="AQ43" s="79"/>
      <c r="AR43" s="79"/>
    </row>
    <row r="44" ht="18" customHeight="1">
      <c r="C44" s="181"/>
      <c r="D44" s="181"/>
      <c r="E44" s="181"/>
      <c r="F44" s="201"/>
      <c r="G44" s="181"/>
      <c r="H44" s="1017"/>
      <c r="I44" s="1017"/>
      <c r="J44" s="1017"/>
      <c r="K44" s="1017"/>
      <c r="L44" s="1091"/>
      <c r="M44" s="1091"/>
      <c r="N44" s="1091"/>
      <c r="O44" s="1091"/>
      <c r="P44" s="80"/>
      <c r="Q44" s="4"/>
      <c r="R44" s="182"/>
      <c r="S44" s="182"/>
      <c r="T44" s="182"/>
      <c r="U44" s="182"/>
      <c r="V44" s="182"/>
      <c r="W44" s="182"/>
      <c r="X44" s="182"/>
      <c r="Y44" s="182"/>
      <c r="Z44" s="182"/>
      <c r="AA44" s="182"/>
      <c r="AB44" s="182"/>
      <c r="AC44" s="182"/>
      <c r="AD44" s="182"/>
      <c r="AE44" s="182"/>
      <c r="AF44" s="182"/>
      <c r="AG44" s="182"/>
      <c r="AH44" s="182"/>
      <c r="AI44" s="182"/>
      <c r="AJ44" s="182"/>
      <c r="AK44" s="182"/>
      <c r="AL44" s="182"/>
      <c r="AM44" s="182"/>
      <c r="AN44" s="182"/>
      <c r="AO44" s="182"/>
      <c r="AP44" s="4"/>
      <c r="AQ44" s="79"/>
      <c r="AR44" s="79"/>
    </row>
    <row r="45" ht="18" customHeight="1">
      <c r="C45" s="181"/>
      <c r="D45" s="181"/>
      <c r="E45" s="181"/>
      <c r="F45" s="201"/>
      <c r="G45" s="181"/>
      <c r="H45" s="1017"/>
      <c r="I45" s="1017"/>
      <c r="J45" s="1017"/>
      <c r="K45" s="1017"/>
      <c r="L45" s="1091"/>
      <c r="M45" s="1091"/>
      <c r="N45" s="1091"/>
      <c r="O45" s="1091"/>
      <c r="P45" s="80"/>
      <c r="Q45" s="4"/>
      <c r="R45" s="182"/>
      <c r="S45" s="182"/>
      <c r="T45" s="182"/>
      <c r="U45" s="182"/>
      <c r="V45" s="182"/>
      <c r="W45" s="182"/>
      <c r="X45" s="182"/>
      <c r="Y45" s="182"/>
      <c r="Z45" s="182"/>
      <c r="AA45" s="182"/>
      <c r="AB45" s="182"/>
      <c r="AC45" s="182"/>
      <c r="AD45" s="182"/>
      <c r="AE45" s="182"/>
      <c r="AF45" s="182"/>
      <c r="AG45" s="182"/>
      <c r="AH45" s="182"/>
      <c r="AI45" s="182"/>
      <c r="AJ45" s="182"/>
      <c r="AK45" s="182"/>
      <c r="AL45" s="182"/>
      <c r="AM45" s="182"/>
      <c r="AN45" s="182"/>
      <c r="AO45" s="182"/>
      <c r="AP45" s="4"/>
      <c r="AQ45" s="79"/>
      <c r="AR45" s="79"/>
    </row>
    <row r="46" ht="18" customHeight="1">
      <c r="C46" s="181"/>
      <c r="D46" s="181"/>
      <c r="E46" s="181"/>
      <c r="F46" s="201"/>
      <c r="G46" s="181"/>
      <c r="H46" s="1017"/>
      <c r="I46" s="1017"/>
      <c r="J46" s="1017"/>
      <c r="K46" s="1017"/>
      <c r="L46" s="1091"/>
      <c r="M46" s="1091"/>
      <c r="N46" s="1091"/>
      <c r="O46" s="1091"/>
      <c r="P46" s="80"/>
      <c r="Q46" s="4"/>
      <c r="R46" s="182"/>
      <c r="S46" s="182"/>
      <c r="T46" s="182"/>
      <c r="U46" s="182"/>
      <c r="V46" s="182"/>
      <c r="W46" s="182"/>
      <c r="X46" s="182"/>
      <c r="Y46" s="182"/>
      <c r="Z46" s="182"/>
      <c r="AA46" s="182"/>
      <c r="AB46" s="182"/>
      <c r="AC46" s="182"/>
      <c r="AD46" s="182"/>
      <c r="AE46" s="182"/>
      <c r="AF46" s="182"/>
      <c r="AG46" s="182"/>
      <c r="AH46" s="182"/>
      <c r="AI46" s="182"/>
      <c r="AJ46" s="182"/>
      <c r="AK46" s="182"/>
      <c r="AL46" s="182"/>
      <c r="AM46" s="182"/>
      <c r="AN46" s="182"/>
      <c r="AO46" s="182"/>
      <c r="AP46" s="4"/>
      <c r="AQ46" s="79"/>
      <c r="AR46" s="79"/>
    </row>
    <row r="47" ht="0" hidden="1" customHeight="1">
      <c r="C47" s="181"/>
      <c r="D47" s="181"/>
      <c r="E47" s="181"/>
      <c r="F47" s="201"/>
      <c r="G47" s="181"/>
      <c r="H47" s="1017"/>
      <c r="I47" s="1017"/>
      <c r="J47" s="1017"/>
      <c r="K47" s="1017"/>
      <c r="L47" s="1091"/>
      <c r="M47" s="1091"/>
      <c r="N47" s="1091"/>
      <c r="O47" s="1091"/>
      <c r="P47" s="80"/>
      <c r="Q47" s="4"/>
      <c r="R47" s="182"/>
      <c r="S47" s="182"/>
      <c r="T47" s="182"/>
      <c r="U47" s="182"/>
      <c r="V47" s="182"/>
      <c r="W47" s="182"/>
      <c r="X47" s="182"/>
      <c r="Y47" s="182"/>
      <c r="Z47" s="182"/>
      <c r="AA47" s="182"/>
      <c r="AB47" s="182"/>
      <c r="AC47" s="182"/>
      <c r="AD47" s="182"/>
      <c r="AE47" s="182"/>
      <c r="AF47" s="182"/>
      <c r="AG47" s="182"/>
      <c r="AH47" s="182"/>
      <c r="AI47" s="182"/>
      <c r="AJ47" s="182"/>
      <c r="AK47" s="182"/>
      <c r="AL47" s="182"/>
      <c r="AM47" s="182"/>
      <c r="AN47" s="182"/>
      <c r="AO47" s="182"/>
      <c r="AP47" s="4"/>
      <c r="AQ47" s="79"/>
      <c r="AR47" s="79"/>
    </row>
    <row r="48" ht="0" hidden="1" customHeight="1">
      <c r="C48" s="181"/>
      <c r="D48" s="181"/>
      <c r="E48" s="181"/>
      <c r="F48" s="201"/>
      <c r="G48" s="181"/>
      <c r="H48" s="1017"/>
      <c r="I48" s="1017"/>
      <c r="J48" s="1017"/>
      <c r="K48" s="1017"/>
      <c r="L48" s="1091"/>
      <c r="M48" s="1091"/>
      <c r="N48" s="1091"/>
      <c r="O48" s="1091"/>
      <c r="P48" s="80"/>
      <c r="Q48" s="4"/>
      <c r="R48" s="182"/>
      <c r="S48" s="182"/>
      <c r="T48" s="182"/>
      <c r="U48" s="182"/>
      <c r="V48" s="182"/>
      <c r="W48" s="182"/>
      <c r="X48" s="182"/>
      <c r="Y48" s="182"/>
      <c r="Z48" s="182"/>
      <c r="AA48" s="182"/>
      <c r="AB48" s="182"/>
      <c r="AC48" s="182"/>
      <c r="AD48" s="182"/>
      <c r="AE48" s="182"/>
      <c r="AF48" s="182"/>
      <c r="AG48" s="182"/>
      <c r="AH48" s="182"/>
      <c r="AI48" s="182"/>
      <c r="AJ48" s="182"/>
      <c r="AK48" s="182"/>
      <c r="AL48" s="182"/>
      <c r="AM48" s="182"/>
      <c r="AN48" s="182"/>
      <c r="AO48" s="182"/>
      <c r="AP48" s="4"/>
      <c r="AQ48" s="79"/>
      <c r="AR48" s="79"/>
    </row>
    <row r="49" ht="0" hidden="1" customHeight="1">
      <c r="C49" s="181"/>
      <c r="D49" s="181"/>
      <c r="E49" s="181"/>
      <c r="F49" s="201"/>
      <c r="G49" s="181"/>
      <c r="H49" s="1017"/>
      <c r="I49" s="1017"/>
      <c r="J49" s="1017"/>
      <c r="K49" s="1017"/>
      <c r="L49" s="1091"/>
      <c r="M49" s="1091"/>
      <c r="N49" s="1091"/>
      <c r="O49" s="1091"/>
      <c r="P49" s="80"/>
      <c r="Q49" s="4"/>
      <c r="R49" s="182"/>
      <c r="S49" s="182"/>
      <c r="T49" s="182"/>
      <c r="U49" s="182"/>
      <c r="V49" s="182"/>
      <c r="W49" s="182"/>
      <c r="X49" s="182"/>
      <c r="Y49" s="182"/>
      <c r="Z49" s="182"/>
      <c r="AA49" s="182"/>
      <c r="AB49" s="182"/>
      <c r="AC49" s="182"/>
      <c r="AD49" s="182"/>
      <c r="AE49" s="182"/>
      <c r="AF49" s="182"/>
      <c r="AG49" s="182"/>
      <c r="AH49" s="182"/>
      <c r="AI49" s="182"/>
      <c r="AJ49" s="182"/>
      <c r="AK49" s="182"/>
      <c r="AL49" s="182"/>
      <c r="AM49" s="182"/>
      <c r="AN49" s="182"/>
      <c r="AO49" s="182"/>
      <c r="AP49" s="4"/>
      <c r="AQ49" s="79"/>
      <c r="AR49" s="79"/>
    </row>
    <row r="50" ht="0" hidden="1" customHeight="1">
      <c r="C50" s="181"/>
      <c r="D50" s="181"/>
      <c r="E50" s="181"/>
      <c r="F50" s="201"/>
      <c r="G50" s="181"/>
      <c r="H50" s="1017"/>
      <c r="I50" s="1017"/>
      <c r="J50" s="1017"/>
      <c r="K50" s="1017"/>
      <c r="L50" s="1091"/>
      <c r="M50" s="1091"/>
      <c r="N50" s="1091"/>
      <c r="O50" s="1091"/>
      <c r="P50" s="80"/>
      <c r="Q50" s="4"/>
      <c r="R50" s="182"/>
      <c r="S50" s="182"/>
      <c r="T50" s="182"/>
      <c r="U50" s="182"/>
      <c r="V50" s="182"/>
      <c r="W50" s="182"/>
      <c r="X50" s="182"/>
      <c r="Y50" s="182"/>
      <c r="Z50" s="182"/>
      <c r="AA50" s="182"/>
      <c r="AB50" s="182"/>
      <c r="AC50" s="182"/>
      <c r="AD50" s="182"/>
      <c r="AE50" s="182"/>
      <c r="AF50" s="182"/>
      <c r="AG50" s="182"/>
      <c r="AH50" s="182"/>
      <c r="AI50" s="182"/>
      <c r="AJ50" s="182"/>
      <c r="AK50" s="182"/>
      <c r="AL50" s="182"/>
      <c r="AM50" s="182"/>
      <c r="AN50" s="182"/>
      <c r="AO50" s="182"/>
      <c r="AP50" s="4"/>
      <c r="AQ50" s="79"/>
      <c r="AR50" s="79"/>
    </row>
    <row r="51" ht="0" hidden="1" customHeight="1">
      <c r="C51" s="181"/>
      <c r="D51" s="181"/>
      <c r="E51" s="181"/>
      <c r="F51" s="201"/>
      <c r="G51" s="181"/>
      <c r="H51" s="1017"/>
      <c r="I51" s="1017"/>
      <c r="J51" s="1017"/>
      <c r="K51" s="1017"/>
      <c r="L51" s="1091"/>
      <c r="M51" s="1091"/>
      <c r="N51" s="1091"/>
      <c r="O51" s="1091"/>
      <c r="P51" s="80"/>
      <c r="Q51" s="4"/>
      <c r="R51" s="182"/>
      <c r="S51" s="182"/>
      <c r="T51" s="182"/>
      <c r="U51" s="182"/>
      <c r="V51" s="182"/>
      <c r="W51" s="182"/>
      <c r="X51" s="182"/>
      <c r="Y51" s="182"/>
      <c r="Z51" s="182"/>
      <c r="AA51" s="182"/>
      <c r="AB51" s="182"/>
      <c r="AC51" s="182"/>
      <c r="AD51" s="182"/>
      <c r="AE51" s="182"/>
      <c r="AF51" s="182"/>
      <c r="AG51" s="182"/>
      <c r="AH51" s="182"/>
      <c r="AI51" s="182"/>
      <c r="AJ51" s="182"/>
      <c r="AK51" s="182"/>
      <c r="AL51" s="182"/>
      <c r="AM51" s="182"/>
      <c r="AN51" s="182"/>
      <c r="AO51" s="182"/>
      <c r="AP51" s="4"/>
      <c r="AQ51" s="79"/>
      <c r="AR51" s="79"/>
    </row>
    <row r="52" s="0" customFormat="1" ht="0" hidden="1" customHeight="1">
      <c r="B52" s="21"/>
      <c r="C52" s="181"/>
      <c r="D52" s="181"/>
      <c r="E52" s="181"/>
      <c r="F52" s="201"/>
      <c r="G52" s="181"/>
      <c r="H52" s="1017"/>
      <c r="I52" s="1017"/>
      <c r="J52" s="1017"/>
      <c r="K52" s="1017"/>
      <c r="L52" s="1091"/>
      <c r="M52" s="1091"/>
      <c r="N52" s="1091"/>
      <c r="O52" s="1091"/>
      <c r="P52" s="80"/>
      <c r="Q52" s="4"/>
      <c r="R52" s="182"/>
      <c r="S52" s="182"/>
      <c r="T52" s="182"/>
      <c r="U52" s="182"/>
      <c r="V52" s="182"/>
      <c r="W52" s="182"/>
      <c r="X52" s="182"/>
      <c r="Y52" s="182"/>
      <c r="Z52" s="182"/>
      <c r="AA52" s="182"/>
      <c r="AB52" s="182"/>
      <c r="AC52" s="182"/>
      <c r="AD52" s="182"/>
      <c r="AE52" s="182"/>
      <c r="AF52" s="182"/>
      <c r="AG52" s="182"/>
      <c r="AH52" s="182"/>
      <c r="AI52" s="182"/>
      <c r="AJ52" s="182"/>
      <c r="AK52" s="182"/>
      <c r="AL52" s="182"/>
      <c r="AM52" s="182"/>
      <c r="AN52" s="182"/>
      <c r="AO52" s="182"/>
      <c r="AP52" s="79"/>
      <c r="AQ52" s="79"/>
      <c r="AR52" s="79"/>
      <c r="AS52" s="237"/>
      <c r="AT52" s="237"/>
      <c r="AU52" s="237"/>
      <c r="AV52" s="237"/>
      <c r="AW52" s="237"/>
      <c r="AX52" s="237"/>
      <c r="AY52" s="237"/>
      <c r="AZ52" s="237"/>
      <c r="BA52" s="237"/>
      <c r="BB52" s="237"/>
      <c r="BC52" s="237"/>
      <c r="BD52" s="237"/>
      <c r="BE52" s="237"/>
      <c r="BF52" s="237"/>
      <c r="BG52" s="237"/>
      <c r="BH52" s="237"/>
      <c r="BI52" s="237"/>
      <c r="BJ52" s="237"/>
      <c r="BK52" s="237"/>
      <c r="BL52" s="237"/>
      <c r="BM52" s="237"/>
      <c r="BN52" s="237"/>
      <c r="BO52" s="237"/>
      <c r="BP52" s="237"/>
      <c r="BQ52" s="237"/>
      <c r="BR52" s="237"/>
      <c r="BS52" s="237"/>
      <c r="BT52" s="237"/>
      <c r="BU52" s="237"/>
      <c r="BV52" s="237"/>
      <c r="BW52" s="237"/>
    </row>
    <row r="53" s="0" customFormat="1" ht="0" hidden="1" customHeight="1">
      <c r="B53" s="21"/>
      <c r="C53" s="181"/>
      <c r="D53" s="181"/>
      <c r="E53" s="181"/>
      <c r="F53" s="201"/>
      <c r="G53" s="181"/>
      <c r="H53" s="1017"/>
      <c r="I53" s="1017"/>
      <c r="J53" s="1017"/>
      <c r="K53" s="1017"/>
      <c r="L53" s="1091"/>
      <c r="M53" s="1091"/>
      <c r="N53" s="1091"/>
      <c r="O53" s="1091"/>
      <c r="P53" s="80"/>
      <c r="Q53" s="4"/>
      <c r="R53" s="182"/>
      <c r="S53" s="182"/>
      <c r="T53" s="182"/>
      <c r="U53" s="182"/>
      <c r="V53" s="182"/>
      <c r="W53" s="182"/>
      <c r="X53" s="182"/>
      <c r="Y53" s="182"/>
      <c r="Z53" s="182"/>
      <c r="AA53" s="182"/>
      <c r="AB53" s="182"/>
      <c r="AC53" s="182"/>
      <c r="AD53" s="182"/>
      <c r="AE53" s="182"/>
      <c r="AF53" s="182"/>
      <c r="AG53" s="182"/>
      <c r="AH53" s="182"/>
      <c r="AI53" s="182"/>
      <c r="AJ53" s="182"/>
      <c r="AK53" s="182"/>
      <c r="AL53" s="182"/>
      <c r="AM53" s="182"/>
      <c r="AN53" s="182"/>
      <c r="AO53" s="182"/>
      <c r="AP53" s="79"/>
      <c r="AQ53" s="79"/>
      <c r="AR53" s="79"/>
      <c r="AS53" s="237"/>
      <c r="AT53" s="237"/>
      <c r="AU53" s="237"/>
      <c r="AV53" s="237"/>
      <c r="AW53" s="237"/>
      <c r="AX53" s="237"/>
      <c r="AY53" s="237"/>
      <c r="AZ53" s="237"/>
      <c r="BA53" s="237"/>
      <c r="BB53" s="237"/>
      <c r="BC53" s="237"/>
      <c r="BD53" s="237"/>
      <c r="BE53" s="237"/>
      <c r="BF53" s="237"/>
      <c r="BG53" s="237"/>
      <c r="BH53" s="237"/>
      <c r="BI53" s="237"/>
      <c r="BJ53" s="237"/>
      <c r="BK53" s="237"/>
      <c r="BL53" s="237"/>
      <c r="BM53" s="237"/>
      <c r="BN53" s="237"/>
      <c r="BO53" s="237"/>
      <c r="BP53" s="237"/>
      <c r="BQ53" s="237"/>
      <c r="BR53" s="237"/>
      <c r="BS53" s="237"/>
      <c r="BT53" s="237"/>
      <c r="BU53" s="237"/>
      <c r="BV53" s="237"/>
      <c r="BW53" s="237"/>
    </row>
    <row r="54" s="0" customFormat="1" ht="0" hidden="1" customHeight="1">
      <c r="B54" s="21"/>
      <c r="C54" s="181"/>
      <c r="D54" s="181"/>
      <c r="E54" s="181"/>
      <c r="F54" s="201"/>
      <c r="G54" s="181"/>
      <c r="H54" s="1017"/>
      <c r="I54" s="1017"/>
      <c r="J54" s="1017"/>
      <c r="K54" s="1017"/>
      <c r="L54" s="1091"/>
      <c r="M54" s="1091"/>
      <c r="N54" s="1091"/>
      <c r="O54" s="1091"/>
      <c r="P54" s="80"/>
      <c r="Q54" s="4"/>
      <c r="R54" s="182"/>
      <c r="S54" s="182"/>
      <c r="T54" s="182"/>
      <c r="U54" s="182"/>
      <c r="V54" s="182"/>
      <c r="W54" s="182"/>
      <c r="X54" s="182"/>
      <c r="Y54" s="182"/>
      <c r="Z54" s="182"/>
      <c r="AA54" s="182"/>
      <c r="AB54" s="182"/>
      <c r="AC54" s="182"/>
      <c r="AD54" s="182"/>
      <c r="AE54" s="182"/>
      <c r="AF54" s="182"/>
      <c r="AG54" s="182"/>
      <c r="AH54" s="182"/>
      <c r="AI54" s="182"/>
      <c r="AJ54" s="182"/>
      <c r="AK54" s="182"/>
      <c r="AL54" s="182"/>
      <c r="AM54" s="182"/>
      <c r="AN54" s="182"/>
      <c r="AO54" s="182"/>
      <c r="AP54" s="48"/>
      <c r="AQ54" s="48"/>
      <c r="AR54" s="48"/>
      <c r="AS54" s="237"/>
      <c r="AT54" s="237"/>
      <c r="AU54" s="237"/>
      <c r="AV54" s="237"/>
      <c r="AW54" s="237"/>
      <c r="AX54" s="237"/>
      <c r="AY54" s="237"/>
      <c r="AZ54" s="237"/>
      <c r="BA54" s="237"/>
      <c r="BB54" s="237"/>
      <c r="BC54" s="237"/>
      <c r="BD54" s="237"/>
      <c r="BE54" s="237"/>
      <c r="BF54" s="237"/>
      <c r="BG54" s="237"/>
      <c r="BH54" s="237"/>
      <c r="BI54" s="237"/>
      <c r="BJ54" s="237"/>
      <c r="BK54" s="237"/>
      <c r="BL54" s="237"/>
      <c r="BM54" s="237"/>
      <c r="BN54" s="237"/>
      <c r="BO54" s="237"/>
      <c r="BP54" s="237"/>
      <c r="BQ54" s="237"/>
      <c r="BR54" s="237"/>
      <c r="BS54" s="237"/>
      <c r="BT54" s="237"/>
      <c r="BU54" s="237"/>
      <c r="BV54" s="237"/>
      <c r="BW54" s="237"/>
    </row>
    <row r="55" s="0" customFormat="1" ht="0" hidden="1" customHeight="1">
      <c r="B55" s="21"/>
      <c r="C55" s="181"/>
      <c r="D55" s="181"/>
      <c r="E55" s="181"/>
      <c r="F55" s="201"/>
      <c r="G55" s="181"/>
      <c r="H55" s="1017"/>
      <c r="I55" s="1017"/>
      <c r="J55" s="1017"/>
      <c r="K55" s="1017"/>
      <c r="L55" s="1091"/>
      <c r="M55" s="1091"/>
      <c r="N55" s="1091"/>
      <c r="O55" s="1091"/>
      <c r="P55" s="80"/>
      <c r="Q55" s="4"/>
      <c r="R55" s="182"/>
      <c r="S55" s="182"/>
      <c r="T55" s="182"/>
      <c r="U55" s="182"/>
      <c r="V55" s="182"/>
      <c r="W55" s="182"/>
      <c r="X55" s="182"/>
      <c r="Y55" s="182"/>
      <c r="Z55" s="182"/>
      <c r="AA55" s="182"/>
      <c r="AB55" s="182"/>
      <c r="AC55" s="182"/>
      <c r="AD55" s="182"/>
      <c r="AE55" s="182"/>
      <c r="AF55" s="182"/>
      <c r="AG55" s="182"/>
      <c r="AH55" s="182"/>
      <c r="AI55" s="182"/>
      <c r="AJ55" s="182"/>
      <c r="AK55" s="182"/>
      <c r="AL55" s="182"/>
      <c r="AM55" s="182"/>
      <c r="AN55" s="182"/>
      <c r="AO55" s="182"/>
      <c r="AP55" s="79"/>
      <c r="AQ55" s="79"/>
      <c r="AR55" s="79"/>
      <c r="AS55" s="237"/>
      <c r="AT55" s="237"/>
      <c r="AU55" s="237"/>
      <c r="AV55" s="237"/>
      <c r="AW55" s="237"/>
      <c r="AX55" s="237"/>
      <c r="AY55" s="237"/>
      <c r="AZ55" s="237"/>
      <c r="BA55" s="237"/>
      <c r="BB55" s="237"/>
      <c r="BC55" s="237"/>
      <c r="BD55" s="237"/>
      <c r="BE55" s="237"/>
      <c r="BF55" s="237"/>
      <c r="BG55" s="237"/>
      <c r="BH55" s="237"/>
      <c r="BI55" s="237"/>
      <c r="BJ55" s="237"/>
      <c r="BK55" s="237"/>
      <c r="BL55" s="237"/>
      <c r="BM55" s="237"/>
      <c r="BN55" s="237"/>
      <c r="BO55" s="237"/>
      <c r="BP55" s="237"/>
      <c r="BQ55" s="237"/>
      <c r="BR55" s="237"/>
      <c r="BS55" s="237"/>
      <c r="BT55" s="237"/>
      <c r="BU55" s="237"/>
      <c r="BV55" s="237"/>
      <c r="BW55" s="237"/>
    </row>
    <row r="56" s="0" customFormat="1" ht="0" hidden="1" customHeight="1">
      <c r="B56" s="21"/>
      <c r="C56" s="181"/>
      <c r="D56" s="181"/>
      <c r="E56" s="181"/>
      <c r="F56" s="201"/>
      <c r="G56" s="181"/>
      <c r="H56" s="1017"/>
      <c r="I56" s="1017"/>
      <c r="J56" s="1017"/>
      <c r="K56" s="1017"/>
      <c r="L56" s="1091"/>
      <c r="M56" s="1091"/>
      <c r="N56" s="1091"/>
      <c r="O56" s="1091"/>
      <c r="P56" s="80"/>
      <c r="Q56" s="4"/>
      <c r="R56" s="182"/>
      <c r="S56" s="182"/>
      <c r="T56" s="182"/>
      <c r="U56" s="182"/>
      <c r="V56" s="182"/>
      <c r="W56" s="182"/>
      <c r="X56" s="182"/>
      <c r="Y56" s="182"/>
      <c r="Z56" s="182"/>
      <c r="AA56" s="182"/>
      <c r="AB56" s="182"/>
      <c r="AC56" s="182"/>
      <c r="AD56" s="182"/>
      <c r="AE56" s="182"/>
      <c r="AF56" s="182"/>
      <c r="AG56" s="182"/>
      <c r="AH56" s="182"/>
      <c r="AI56" s="182"/>
      <c r="AJ56" s="182"/>
      <c r="AK56" s="182"/>
      <c r="AL56" s="182"/>
      <c r="AM56" s="182"/>
      <c r="AN56" s="182"/>
      <c r="AO56" s="182"/>
      <c r="AP56" s="79"/>
      <c r="AQ56" s="79"/>
      <c r="AR56" s="79"/>
      <c r="AS56" s="237"/>
      <c r="AT56" s="237"/>
      <c r="AU56" s="237"/>
      <c r="AV56" s="237"/>
      <c r="AW56" s="237"/>
      <c r="AX56" s="237"/>
      <c r="AY56" s="237"/>
      <c r="AZ56" s="237"/>
      <c r="BA56" s="237"/>
      <c r="BB56" s="237"/>
      <c r="BC56" s="237"/>
      <c r="BD56" s="237"/>
      <c r="BE56" s="237"/>
      <c r="BF56" s="237"/>
      <c r="BG56" s="237"/>
      <c r="BH56" s="237"/>
      <c r="BI56" s="237"/>
      <c r="BJ56" s="237"/>
      <c r="BK56" s="237"/>
      <c r="BL56" s="237"/>
      <c r="BM56" s="237"/>
      <c r="BN56" s="237"/>
      <c r="BO56" s="237"/>
      <c r="BP56" s="237"/>
      <c r="BQ56" s="237"/>
      <c r="BR56" s="237"/>
      <c r="BS56" s="237"/>
      <c r="BT56" s="237"/>
      <c r="BU56" s="237"/>
      <c r="BV56" s="237"/>
      <c r="BW56" s="237"/>
    </row>
    <row r="57" s="0" customFormat="1" ht="0" hidden="1" customHeight="1">
      <c r="B57" s="21"/>
      <c r="C57" s="181"/>
      <c r="D57" s="181"/>
      <c r="E57" s="181"/>
      <c r="F57" s="201"/>
      <c r="G57" s="181"/>
      <c r="H57" s="1017"/>
      <c r="I57" s="1017"/>
      <c r="J57" s="1017"/>
      <c r="K57" s="1017"/>
      <c r="L57" s="1091"/>
      <c r="M57" s="1091"/>
      <c r="N57" s="1091"/>
      <c r="O57" s="1091"/>
      <c r="P57" s="80"/>
      <c r="Q57" s="4"/>
      <c r="R57" s="182"/>
      <c r="S57" s="182"/>
      <c r="T57" s="182"/>
      <c r="U57" s="182"/>
      <c r="V57" s="182"/>
      <c r="W57" s="182"/>
      <c r="X57" s="182"/>
      <c r="Y57" s="182"/>
      <c r="Z57" s="182"/>
      <c r="AA57" s="182"/>
      <c r="AB57" s="182"/>
      <c r="AC57" s="182"/>
      <c r="AD57" s="182"/>
      <c r="AE57" s="182"/>
      <c r="AF57" s="182"/>
      <c r="AG57" s="182"/>
      <c r="AH57" s="182"/>
      <c r="AI57" s="182"/>
      <c r="AJ57" s="182"/>
      <c r="AK57" s="182"/>
      <c r="AL57" s="182"/>
      <c r="AM57" s="182"/>
      <c r="AN57" s="182"/>
      <c r="AO57" s="182"/>
      <c r="AP57" s="79"/>
      <c r="AQ57" s="79"/>
      <c r="AR57" s="79"/>
      <c r="AS57" s="237"/>
      <c r="AT57" s="237"/>
      <c r="AU57" s="237"/>
      <c r="AV57" s="237"/>
      <c r="AW57" s="237"/>
      <c r="AX57" s="237"/>
      <c r="AY57" s="237"/>
      <c r="AZ57" s="237"/>
      <c r="BA57" s="237"/>
      <c r="BB57" s="237"/>
      <c r="BC57" s="237"/>
      <c r="BD57" s="237"/>
      <c r="BE57" s="237"/>
      <c r="BF57" s="237"/>
      <c r="BG57" s="237"/>
      <c r="BH57" s="237"/>
      <c r="BI57" s="237"/>
      <c r="BJ57" s="237"/>
      <c r="BK57" s="237"/>
      <c r="BL57" s="237"/>
      <c r="BM57" s="237"/>
      <c r="BN57" s="237"/>
      <c r="BO57" s="237"/>
      <c r="BP57" s="237"/>
      <c r="BQ57" s="237"/>
      <c r="BR57" s="237"/>
      <c r="BS57" s="237"/>
      <c r="BT57" s="237"/>
      <c r="BU57" s="237"/>
      <c r="BV57" s="237"/>
      <c r="BW57" s="237"/>
    </row>
    <row r="58" s="0" customFormat="1" ht="0" hidden="1" customHeight="1">
      <c r="B58" s="21"/>
      <c r="C58" s="181"/>
      <c r="D58" s="181"/>
      <c r="E58" s="181"/>
      <c r="F58" s="201"/>
      <c r="G58" s="181"/>
      <c r="H58" s="1017"/>
      <c r="I58" s="1017"/>
      <c r="J58" s="1017"/>
      <c r="K58" s="1017"/>
      <c r="L58" s="1091"/>
      <c r="M58" s="1091"/>
      <c r="N58" s="1091"/>
      <c r="O58" s="1091"/>
      <c r="P58" s="80"/>
      <c r="Q58" s="4"/>
      <c r="R58" s="182"/>
      <c r="S58" s="182"/>
      <c r="T58" s="182"/>
      <c r="U58" s="182"/>
      <c r="V58" s="182"/>
      <c r="W58" s="182"/>
      <c r="X58" s="182"/>
      <c r="Y58" s="182"/>
      <c r="Z58" s="182"/>
      <c r="AA58" s="182"/>
      <c r="AB58" s="182"/>
      <c r="AC58" s="182"/>
      <c r="AD58" s="182"/>
      <c r="AE58" s="182"/>
      <c r="AF58" s="182"/>
      <c r="AG58" s="182"/>
      <c r="AH58" s="182"/>
      <c r="AI58" s="182"/>
      <c r="AJ58" s="182"/>
      <c r="AK58" s="182"/>
      <c r="AL58" s="182"/>
      <c r="AM58" s="182"/>
      <c r="AN58" s="182"/>
      <c r="AO58" s="182"/>
      <c r="AP58" s="79"/>
      <c r="AQ58" s="79"/>
      <c r="AR58" s="79"/>
      <c r="AS58" s="237"/>
      <c r="AT58" s="237"/>
      <c r="AU58" s="237"/>
      <c r="AV58" s="237"/>
      <c r="AW58" s="237"/>
      <c r="AX58" s="237"/>
      <c r="AY58" s="237"/>
      <c r="AZ58" s="237"/>
      <c r="BA58" s="237"/>
      <c r="BB58" s="237"/>
      <c r="BC58" s="237"/>
      <c r="BD58" s="237"/>
      <c r="BE58" s="237"/>
      <c r="BF58" s="237"/>
      <c r="BG58" s="237"/>
      <c r="BH58" s="237"/>
      <c r="BI58" s="237"/>
      <c r="BJ58" s="237"/>
      <c r="BK58" s="237"/>
      <c r="BL58" s="237"/>
      <c r="BM58" s="237"/>
      <c r="BN58" s="237"/>
      <c r="BO58" s="237"/>
      <c r="BP58" s="237"/>
      <c r="BQ58" s="237"/>
      <c r="BR58" s="237"/>
      <c r="BS58" s="237"/>
      <c r="BT58" s="237"/>
      <c r="BU58" s="237"/>
      <c r="BV58" s="237"/>
      <c r="BW58" s="237"/>
    </row>
    <row r="59" ht="0" hidden="1" customHeight="1">
      <c r="C59" s="181"/>
      <c r="D59" s="181"/>
      <c r="E59" s="181"/>
      <c r="F59" s="201"/>
      <c r="G59" s="181"/>
      <c r="H59" s="1017"/>
      <c r="I59" s="1017"/>
      <c r="J59" s="1017"/>
      <c r="K59" s="1017"/>
      <c r="L59" s="1091"/>
      <c r="M59" s="1091"/>
      <c r="N59" s="1091"/>
      <c r="O59" s="1091"/>
      <c r="P59" s="80"/>
      <c r="Q59" s="4"/>
      <c r="R59" s="182"/>
      <c r="S59" s="182"/>
      <c r="T59" s="182"/>
      <c r="U59" s="182"/>
      <c r="V59" s="182"/>
      <c r="W59" s="182"/>
      <c r="X59" s="182"/>
      <c r="Y59" s="182"/>
      <c r="Z59" s="182"/>
      <c r="AA59" s="182"/>
      <c r="AB59" s="182"/>
      <c r="AC59" s="182"/>
      <c r="AD59" s="182"/>
      <c r="AE59" s="182"/>
      <c r="AF59" s="182"/>
      <c r="AG59" s="182"/>
      <c r="AH59" s="182"/>
      <c r="AI59" s="182"/>
      <c r="AJ59" s="182"/>
      <c r="AK59" s="182"/>
      <c r="AL59" s="182"/>
      <c r="AM59" s="182"/>
      <c r="AN59" s="182"/>
      <c r="AO59" s="182"/>
      <c r="AP59" s="4"/>
      <c r="AQ59" s="79"/>
      <c r="AR59" s="79"/>
    </row>
    <row r="60" ht="0" hidden="1" customHeight="1">
      <c r="C60" s="181"/>
      <c r="D60" s="181"/>
      <c r="E60" s="181"/>
      <c r="F60" s="201"/>
      <c r="G60" s="181"/>
      <c r="H60" s="1017"/>
      <c r="I60" s="1017"/>
      <c r="J60" s="1017"/>
      <c r="K60" s="1017"/>
      <c r="L60" s="1091"/>
      <c r="M60" s="1091"/>
      <c r="N60" s="1091"/>
      <c r="O60" s="1091"/>
      <c r="P60" s="80"/>
      <c r="Q60" s="4"/>
      <c r="R60" s="182"/>
      <c r="S60" s="182"/>
      <c r="T60" s="182"/>
      <c r="U60" s="182"/>
      <c r="V60" s="182"/>
      <c r="W60" s="182"/>
      <c r="X60" s="182"/>
      <c r="Y60" s="182"/>
      <c r="Z60" s="182"/>
      <c r="AA60" s="182"/>
      <c r="AB60" s="182"/>
      <c r="AC60" s="182"/>
      <c r="AD60" s="182"/>
      <c r="AE60" s="182"/>
      <c r="AF60" s="182"/>
      <c r="AG60" s="182"/>
      <c r="AH60" s="182"/>
      <c r="AI60" s="182"/>
      <c r="AJ60" s="182"/>
      <c r="AK60" s="182"/>
      <c r="AL60" s="182"/>
      <c r="AM60" s="182"/>
      <c r="AN60" s="182"/>
      <c r="AO60" s="182"/>
      <c r="AP60" s="4"/>
      <c r="AQ60" s="79"/>
      <c r="AR60" s="79"/>
    </row>
    <row r="61" ht="0" hidden="1" customHeight="1">
      <c r="C61" s="181"/>
      <c r="D61" s="181"/>
      <c r="E61" s="181"/>
      <c r="F61" s="201"/>
      <c r="G61" s="181"/>
      <c r="H61" s="1017"/>
      <c r="I61" s="1017"/>
      <c r="J61" s="1017"/>
      <c r="K61" s="1017"/>
      <c r="L61" s="1091"/>
      <c r="M61" s="1091"/>
      <c r="N61" s="1091"/>
      <c r="O61" s="1091"/>
      <c r="P61" s="80"/>
      <c r="Q61" s="4"/>
      <c r="R61" s="182"/>
      <c r="S61" s="182"/>
      <c r="T61" s="182"/>
      <c r="U61" s="182"/>
      <c r="V61" s="182"/>
      <c r="W61" s="182"/>
      <c r="X61" s="182"/>
      <c r="Y61" s="182"/>
      <c r="Z61" s="182"/>
      <c r="AA61" s="182"/>
      <c r="AB61" s="182"/>
      <c r="AC61" s="182"/>
      <c r="AD61" s="182"/>
      <c r="AE61" s="182"/>
      <c r="AF61" s="182"/>
      <c r="AG61" s="182"/>
      <c r="AH61" s="182"/>
      <c r="AI61" s="182"/>
      <c r="AJ61" s="182"/>
      <c r="AK61" s="182"/>
      <c r="AL61" s="182"/>
      <c r="AM61" s="182"/>
      <c r="AN61" s="182"/>
      <c r="AO61" s="182"/>
      <c r="AP61" s="4"/>
      <c r="AQ61" s="79"/>
      <c r="AR61" s="79"/>
    </row>
    <row r="62" ht="0" hidden="1" customHeight="1">
      <c r="C62" s="181"/>
      <c r="D62" s="181"/>
      <c r="E62" s="181"/>
      <c r="F62" s="201"/>
      <c r="G62" s="181"/>
      <c r="H62" s="1017"/>
      <c r="I62" s="1017"/>
      <c r="J62" s="1017"/>
      <c r="K62" s="1017"/>
      <c r="L62" s="1091"/>
      <c r="M62" s="1091"/>
      <c r="N62" s="1091"/>
      <c r="O62" s="1091"/>
      <c r="P62" s="80"/>
      <c r="Q62" s="4"/>
      <c r="R62" s="182"/>
      <c r="S62" s="182"/>
      <c r="T62" s="182"/>
      <c r="U62" s="182"/>
      <c r="V62" s="182"/>
      <c r="W62" s="182"/>
      <c r="X62" s="182"/>
      <c r="Y62" s="182"/>
      <c r="Z62" s="182"/>
      <c r="AA62" s="182"/>
      <c r="AB62" s="182"/>
      <c r="AC62" s="182"/>
      <c r="AD62" s="182"/>
      <c r="AE62" s="182"/>
      <c r="AF62" s="182"/>
      <c r="AG62" s="182"/>
      <c r="AH62" s="182"/>
      <c r="AI62" s="182"/>
      <c r="AJ62" s="182"/>
      <c r="AK62" s="182"/>
      <c r="AL62" s="182"/>
      <c r="AM62" s="182"/>
      <c r="AN62" s="182"/>
      <c r="AO62" s="182"/>
      <c r="AP62" s="4"/>
      <c r="AQ62" s="79"/>
      <c r="AR62" s="79"/>
    </row>
    <row r="63" ht="0" hidden="1" customHeight="1">
      <c r="C63" s="181"/>
      <c r="D63" s="181"/>
      <c r="E63" s="181"/>
      <c r="F63" s="201"/>
      <c r="G63" s="181"/>
      <c r="H63" s="1017"/>
      <c r="I63" s="1017"/>
      <c r="J63" s="1017"/>
      <c r="K63" s="1017"/>
      <c r="L63" s="1091"/>
      <c r="M63" s="1091"/>
      <c r="N63" s="1091"/>
      <c r="O63" s="1091"/>
      <c r="P63" s="80"/>
      <c r="Q63" s="4"/>
      <c r="R63" s="182"/>
      <c r="S63" s="182"/>
      <c r="T63" s="182"/>
      <c r="U63" s="182"/>
      <c r="V63" s="182"/>
      <c r="W63" s="182"/>
      <c r="X63" s="182"/>
      <c r="Y63" s="182"/>
      <c r="Z63" s="182"/>
      <c r="AA63" s="182"/>
      <c r="AB63" s="182"/>
      <c r="AC63" s="182"/>
      <c r="AD63" s="182"/>
      <c r="AE63" s="182"/>
      <c r="AF63" s="182"/>
      <c r="AG63" s="182"/>
      <c r="AH63" s="182"/>
      <c r="AI63" s="182"/>
      <c r="AJ63" s="182"/>
      <c r="AK63" s="182"/>
      <c r="AL63" s="182"/>
      <c r="AM63" s="182"/>
      <c r="AN63" s="182"/>
      <c r="AO63" s="182"/>
      <c r="AP63" s="4"/>
      <c r="AQ63" s="79"/>
      <c r="AR63" s="79"/>
    </row>
    <row r="64" ht="0" hidden="1" customHeight="1">
      <c r="C64" s="181"/>
      <c r="D64" s="181"/>
      <c r="E64" s="181"/>
      <c r="F64" s="201"/>
      <c r="G64" s="181"/>
      <c r="H64" s="1017"/>
      <c r="I64" s="1017"/>
      <c r="J64" s="1017"/>
      <c r="K64" s="1017"/>
      <c r="L64" s="1091"/>
      <c r="M64" s="1091"/>
      <c r="N64" s="1091"/>
      <c r="O64" s="1091"/>
      <c r="P64" s="80"/>
      <c r="Q64" s="4"/>
      <c r="R64" s="182"/>
      <c r="S64" s="182"/>
      <c r="T64" s="182"/>
      <c r="U64" s="182"/>
      <c r="V64" s="182"/>
      <c r="W64" s="182"/>
      <c r="X64" s="182"/>
      <c r="Y64" s="182"/>
      <c r="Z64" s="182"/>
      <c r="AA64" s="182"/>
      <c r="AB64" s="182"/>
      <c r="AC64" s="182"/>
      <c r="AD64" s="182"/>
      <c r="AE64" s="182"/>
      <c r="AF64" s="182"/>
      <c r="AG64" s="182"/>
      <c r="AH64" s="182"/>
      <c r="AI64" s="182"/>
      <c r="AJ64" s="182"/>
      <c r="AK64" s="182"/>
      <c r="AL64" s="182"/>
      <c r="AM64" s="182"/>
      <c r="AN64" s="182"/>
      <c r="AO64" s="182"/>
      <c r="AP64" s="4"/>
      <c r="AQ64" s="79"/>
      <c r="AR64" s="79"/>
    </row>
    <row r="65" ht="0" hidden="1" customHeight="1">
      <c r="C65" s="181"/>
      <c r="D65" s="181"/>
      <c r="E65" s="181"/>
      <c r="F65" s="201"/>
      <c r="G65" s="181"/>
      <c r="H65" s="1017"/>
      <c r="I65" s="1017"/>
      <c r="J65" s="1017"/>
      <c r="K65" s="1017"/>
      <c r="L65" s="1091"/>
      <c r="M65" s="1091"/>
      <c r="N65" s="1091"/>
      <c r="O65" s="1091"/>
      <c r="P65" s="80"/>
      <c r="Q65" s="4"/>
      <c r="R65" s="182"/>
      <c r="S65" s="182"/>
      <c r="T65" s="182"/>
      <c r="U65" s="182"/>
      <c r="V65" s="182"/>
      <c r="W65" s="182"/>
      <c r="X65" s="182"/>
      <c r="Y65" s="182"/>
      <c r="Z65" s="182"/>
      <c r="AA65" s="182"/>
      <c r="AB65" s="182"/>
      <c r="AC65" s="182"/>
      <c r="AD65" s="182"/>
      <c r="AE65" s="182"/>
      <c r="AF65" s="182"/>
      <c r="AG65" s="182"/>
      <c r="AH65" s="182"/>
      <c r="AI65" s="182"/>
      <c r="AJ65" s="182"/>
      <c r="AK65" s="182"/>
      <c r="AL65" s="182"/>
      <c r="AM65" s="182"/>
      <c r="AN65" s="182"/>
      <c r="AO65" s="182"/>
      <c r="AP65" s="4"/>
      <c r="AQ65" s="79"/>
      <c r="AR65" s="79"/>
    </row>
    <row r="66" ht="0" hidden="1" customHeight="1">
      <c r="C66" s="181"/>
      <c r="D66" s="181"/>
      <c r="E66" s="181"/>
      <c r="F66" s="201"/>
      <c r="G66" s="181"/>
      <c r="H66" s="1017"/>
      <c r="I66" s="1017"/>
      <c r="J66" s="1017"/>
      <c r="K66" s="1017"/>
      <c r="L66" s="1091"/>
      <c r="M66" s="1091"/>
      <c r="N66" s="1091"/>
      <c r="O66" s="1091"/>
      <c r="P66" s="80"/>
      <c r="Q66" s="4"/>
      <c r="R66" s="182"/>
      <c r="S66" s="182"/>
      <c r="T66" s="182"/>
      <c r="U66" s="182"/>
      <c r="V66" s="182"/>
      <c r="W66" s="182"/>
      <c r="X66" s="182"/>
      <c r="Y66" s="182"/>
      <c r="Z66" s="182"/>
      <c r="AA66" s="182"/>
      <c r="AB66" s="182"/>
      <c r="AC66" s="182"/>
      <c r="AD66" s="182"/>
      <c r="AE66" s="182"/>
      <c r="AF66" s="182"/>
      <c r="AG66" s="182"/>
      <c r="AH66" s="182"/>
      <c r="AI66" s="182"/>
      <c r="AJ66" s="182"/>
      <c r="AK66" s="182"/>
      <c r="AL66" s="182"/>
      <c r="AM66" s="182"/>
      <c r="AN66" s="182"/>
      <c r="AO66" s="182"/>
      <c r="AP66" s="4"/>
      <c r="AQ66" s="79"/>
      <c r="AR66" s="79"/>
    </row>
    <row r="67" ht="0" hidden="1" customHeight="1">
      <c r="C67" s="181"/>
      <c r="D67" s="181"/>
      <c r="E67" s="181"/>
      <c r="F67" s="201"/>
      <c r="G67" s="181"/>
      <c r="H67" s="1017"/>
      <c r="I67" s="1017"/>
      <c r="J67" s="1017"/>
      <c r="K67" s="1017"/>
      <c r="L67" s="1091"/>
      <c r="M67" s="1091"/>
      <c r="N67" s="1091"/>
      <c r="O67" s="1091"/>
      <c r="P67" s="80"/>
      <c r="Q67" s="4"/>
      <c r="R67" s="182"/>
      <c r="S67" s="182"/>
      <c r="T67" s="182"/>
      <c r="U67" s="182"/>
      <c r="V67" s="182"/>
      <c r="W67" s="182"/>
      <c r="X67" s="182"/>
      <c r="Y67" s="182"/>
      <c r="Z67" s="182"/>
      <c r="AA67" s="182"/>
      <c r="AB67" s="182"/>
      <c r="AC67" s="182"/>
      <c r="AD67" s="182"/>
      <c r="AE67" s="182"/>
      <c r="AF67" s="182"/>
      <c r="AG67" s="182"/>
      <c r="AH67" s="182"/>
      <c r="AI67" s="182"/>
      <c r="AJ67" s="182"/>
      <c r="AK67" s="182"/>
      <c r="AL67" s="182"/>
      <c r="AM67" s="182"/>
      <c r="AN67" s="182"/>
      <c r="AO67" s="182"/>
      <c r="AP67" s="4"/>
      <c r="AQ67" s="79"/>
      <c r="AR67" s="79"/>
    </row>
    <row r="68" ht="0" hidden="1" customHeight="1">
      <c r="C68" s="181"/>
      <c r="D68" s="181"/>
      <c r="E68" s="181"/>
      <c r="F68" s="201"/>
      <c r="G68" s="181"/>
      <c r="H68" s="1017"/>
      <c r="I68" s="1017"/>
      <c r="J68" s="1017"/>
      <c r="K68" s="1017"/>
      <c r="L68" s="1091"/>
      <c r="M68" s="1091"/>
      <c r="N68" s="1091"/>
      <c r="O68" s="1091"/>
      <c r="P68" s="80"/>
      <c r="Q68" s="4"/>
      <c r="R68" s="182"/>
      <c r="S68" s="182"/>
      <c r="T68" s="182"/>
      <c r="U68" s="182"/>
      <c r="V68" s="182"/>
      <c r="W68" s="182"/>
      <c r="X68" s="182"/>
      <c r="Y68" s="182"/>
      <c r="Z68" s="182"/>
      <c r="AA68" s="182"/>
      <c r="AB68" s="182"/>
      <c r="AC68" s="182"/>
      <c r="AD68" s="182"/>
      <c r="AE68" s="182"/>
      <c r="AF68" s="182"/>
      <c r="AG68" s="182"/>
      <c r="AH68" s="182"/>
      <c r="AI68" s="182"/>
      <c r="AJ68" s="182"/>
      <c r="AK68" s="182"/>
      <c r="AL68" s="182"/>
      <c r="AM68" s="182"/>
      <c r="AN68" s="182"/>
      <c r="AO68" s="182"/>
      <c r="AP68" s="4"/>
      <c r="AQ68" s="79"/>
      <c r="AR68" s="79"/>
    </row>
    <row r="69" ht="0" hidden="1" customHeight="1">
      <c r="C69" s="181"/>
      <c r="D69" s="181"/>
      <c r="E69" s="181"/>
      <c r="F69" s="201"/>
      <c r="G69" s="181"/>
      <c r="H69" s="1017"/>
      <c r="I69" s="1017"/>
      <c r="J69" s="1017"/>
      <c r="K69" s="1017"/>
      <c r="L69" s="1091"/>
      <c r="M69" s="1091"/>
      <c r="N69" s="1091"/>
      <c r="O69" s="1091"/>
      <c r="P69" s="80"/>
      <c r="Q69" s="4"/>
      <c r="R69" s="182"/>
      <c r="S69" s="182"/>
      <c r="T69" s="182"/>
      <c r="U69" s="182"/>
      <c r="V69" s="182"/>
      <c r="W69" s="182"/>
      <c r="X69" s="182"/>
      <c r="Y69" s="182"/>
      <c r="Z69" s="182"/>
      <c r="AA69" s="182"/>
      <c r="AB69" s="182"/>
      <c r="AC69" s="182"/>
      <c r="AD69" s="182"/>
      <c r="AE69" s="182"/>
      <c r="AF69" s="182"/>
      <c r="AG69" s="182"/>
      <c r="AH69" s="182"/>
      <c r="AI69" s="182"/>
      <c r="AJ69" s="182"/>
      <c r="AK69" s="182"/>
      <c r="AL69" s="182"/>
      <c r="AM69" s="182"/>
      <c r="AN69" s="182"/>
      <c r="AO69" s="182"/>
      <c r="AP69" s="4"/>
      <c r="AQ69" s="79"/>
      <c r="AR69" s="79"/>
    </row>
    <row r="70" ht="0" hidden="1" customHeight="1">
      <c r="C70" s="181"/>
      <c r="D70" s="181"/>
      <c r="E70" s="181"/>
      <c r="F70" s="201"/>
      <c r="G70" s="181"/>
      <c r="H70" s="1017"/>
      <c r="I70" s="1017"/>
      <c r="J70" s="1017"/>
      <c r="K70" s="1017"/>
      <c r="L70" s="1091"/>
      <c r="M70" s="1091"/>
      <c r="N70" s="1091"/>
      <c r="O70" s="1091"/>
      <c r="P70" s="80"/>
      <c r="Q70" s="4"/>
      <c r="R70" s="182"/>
      <c r="S70" s="182"/>
      <c r="T70" s="182"/>
      <c r="U70" s="182"/>
      <c r="V70" s="182"/>
      <c r="W70" s="182"/>
      <c r="X70" s="182"/>
      <c r="Y70" s="182"/>
      <c r="Z70" s="182"/>
      <c r="AA70" s="182"/>
      <c r="AB70" s="182"/>
      <c r="AC70" s="182"/>
      <c r="AD70" s="182"/>
      <c r="AE70" s="182"/>
      <c r="AF70" s="182"/>
      <c r="AG70" s="182"/>
      <c r="AH70" s="182"/>
      <c r="AI70" s="182"/>
      <c r="AJ70" s="182"/>
      <c r="AK70" s="182"/>
      <c r="AL70" s="182"/>
      <c r="AM70" s="182"/>
      <c r="AN70" s="182"/>
      <c r="AO70" s="182"/>
      <c r="AP70" s="4"/>
      <c r="AQ70" s="79"/>
      <c r="AR70" s="79"/>
    </row>
    <row r="71" ht="0" hidden="1" customHeight="1">
      <c r="C71" s="181"/>
      <c r="D71" s="181"/>
      <c r="E71" s="181"/>
      <c r="F71" s="201"/>
      <c r="G71" s="181"/>
      <c r="H71" s="1017"/>
      <c r="I71" s="1017"/>
      <c r="J71" s="1017"/>
      <c r="K71" s="1017"/>
      <c r="L71" s="1091"/>
      <c r="M71" s="1091"/>
      <c r="N71" s="1091"/>
      <c r="O71" s="1091"/>
      <c r="P71" s="80"/>
      <c r="Q71" s="4"/>
      <c r="R71" s="182"/>
      <c r="S71" s="182"/>
      <c r="T71" s="182"/>
      <c r="U71" s="182"/>
      <c r="V71" s="182"/>
      <c r="W71" s="182"/>
      <c r="X71" s="182"/>
      <c r="Y71" s="182"/>
      <c r="Z71" s="182"/>
      <c r="AA71" s="182"/>
      <c r="AB71" s="182"/>
      <c r="AC71" s="182"/>
      <c r="AD71" s="182"/>
      <c r="AE71" s="182"/>
      <c r="AF71" s="182"/>
      <c r="AG71" s="182"/>
      <c r="AH71" s="182"/>
      <c r="AI71" s="182"/>
      <c r="AJ71" s="182"/>
      <c r="AK71" s="182"/>
      <c r="AL71" s="182"/>
      <c r="AM71" s="182"/>
      <c r="AN71" s="182"/>
      <c r="AO71" s="182"/>
      <c r="AP71" s="4"/>
      <c r="AQ71" s="79"/>
      <c r="AR71" s="79"/>
    </row>
    <row r="72" ht="0" hidden="1" customHeight="1">
      <c r="C72" s="181"/>
      <c r="D72" s="181"/>
      <c r="E72" s="181"/>
      <c r="F72" s="201"/>
      <c r="G72" s="181"/>
      <c r="H72" s="1017"/>
      <c r="I72" s="1017"/>
      <c r="J72" s="1017"/>
      <c r="K72" s="1017"/>
      <c r="L72" s="1091"/>
      <c r="M72" s="1091"/>
      <c r="N72" s="1091"/>
      <c r="O72" s="1091"/>
      <c r="P72" s="80"/>
      <c r="Q72" s="4"/>
      <c r="R72" s="182"/>
      <c r="S72" s="182"/>
      <c r="T72" s="182"/>
      <c r="U72" s="182"/>
      <c r="V72" s="182"/>
      <c r="W72" s="182"/>
      <c r="X72" s="182"/>
      <c r="Y72" s="182"/>
      <c r="Z72" s="182"/>
      <c r="AA72" s="182"/>
      <c r="AB72" s="182"/>
      <c r="AC72" s="182"/>
      <c r="AD72" s="182"/>
      <c r="AE72" s="182"/>
      <c r="AF72" s="182"/>
      <c r="AG72" s="182"/>
      <c r="AH72" s="182"/>
      <c r="AI72" s="182"/>
      <c r="AJ72" s="182"/>
      <c r="AK72" s="182"/>
      <c r="AL72" s="182"/>
      <c r="AM72" s="182"/>
      <c r="AN72" s="182"/>
      <c r="AO72" s="182"/>
      <c r="AP72" s="4"/>
      <c r="AQ72" s="79"/>
      <c r="AR72" s="79"/>
    </row>
    <row r="73" ht="0" hidden="1" customHeight="1">
      <c r="C73" s="181"/>
      <c r="D73" s="181"/>
      <c r="E73" s="181"/>
      <c r="F73" s="201"/>
      <c r="G73" s="181"/>
      <c r="H73" s="1017"/>
      <c r="I73" s="1017"/>
      <c r="J73" s="1017"/>
      <c r="K73" s="1017"/>
      <c r="L73" s="1091"/>
      <c r="M73" s="1091"/>
      <c r="N73" s="1091"/>
      <c r="O73" s="1091"/>
      <c r="P73" s="80"/>
      <c r="Q73" s="4"/>
      <c r="R73" s="182"/>
      <c r="S73" s="182"/>
      <c r="T73" s="182"/>
      <c r="U73" s="182"/>
      <c r="V73" s="182"/>
      <c r="W73" s="182"/>
      <c r="X73" s="182"/>
      <c r="Y73" s="182"/>
      <c r="Z73" s="182"/>
      <c r="AA73" s="182"/>
      <c r="AB73" s="182"/>
      <c r="AC73" s="182"/>
      <c r="AD73" s="182"/>
      <c r="AE73" s="182"/>
      <c r="AF73" s="182"/>
      <c r="AG73" s="182"/>
      <c r="AH73" s="182"/>
      <c r="AI73" s="182"/>
      <c r="AJ73" s="182"/>
      <c r="AK73" s="182"/>
      <c r="AL73" s="182"/>
      <c r="AM73" s="182"/>
      <c r="AN73" s="182"/>
      <c r="AO73" s="182"/>
      <c r="AP73" s="4"/>
      <c r="AQ73" s="79"/>
      <c r="AR73" s="79"/>
    </row>
    <row r="74" ht="0" hidden="1" customHeight="1">
      <c r="C74" s="181"/>
      <c r="D74" s="181"/>
      <c r="E74" s="181"/>
      <c r="F74" s="201"/>
      <c r="G74" s="181"/>
      <c r="H74" s="1017"/>
      <c r="I74" s="1017"/>
      <c r="J74" s="1017"/>
      <c r="K74" s="1017"/>
      <c r="L74" s="1091"/>
      <c r="M74" s="1091"/>
      <c r="N74" s="1091"/>
      <c r="O74" s="1091"/>
      <c r="P74" s="80"/>
      <c r="Q74" s="4"/>
      <c r="R74" s="182"/>
      <c r="S74" s="182"/>
      <c r="T74" s="182"/>
      <c r="U74" s="182"/>
      <c r="V74" s="182"/>
      <c r="W74" s="182"/>
      <c r="X74" s="182"/>
      <c r="Y74" s="182"/>
      <c r="Z74" s="182"/>
      <c r="AA74" s="182"/>
      <c r="AB74" s="182"/>
      <c r="AC74" s="182"/>
      <c r="AD74" s="182"/>
      <c r="AE74" s="182"/>
      <c r="AF74" s="182"/>
      <c r="AG74" s="182"/>
      <c r="AH74" s="182"/>
      <c r="AI74" s="182"/>
      <c r="AJ74" s="182"/>
      <c r="AK74" s="182"/>
      <c r="AL74" s="182"/>
      <c r="AM74" s="182"/>
      <c r="AN74" s="182"/>
      <c r="AO74" s="182"/>
      <c r="AP74" s="4"/>
      <c r="AQ74" s="79"/>
      <c r="AR74" s="79"/>
    </row>
    <row r="75" ht="0" hidden="1" customHeight="1">
      <c r="C75" s="181"/>
      <c r="D75" s="181"/>
      <c r="E75" s="181"/>
      <c r="F75" s="201"/>
      <c r="G75" s="181"/>
      <c r="H75" s="1017"/>
      <c r="I75" s="1017"/>
      <c r="J75" s="1017"/>
      <c r="K75" s="1017"/>
      <c r="L75" s="1091"/>
      <c r="M75" s="1091"/>
      <c r="N75" s="1091"/>
      <c r="O75" s="1091"/>
      <c r="P75" s="80"/>
      <c r="Q75" s="4"/>
      <c r="R75" s="182"/>
      <c r="S75" s="182"/>
      <c r="T75" s="182"/>
      <c r="U75" s="182"/>
      <c r="V75" s="182"/>
      <c r="W75" s="182"/>
      <c r="X75" s="182"/>
      <c r="Y75" s="182"/>
      <c r="Z75" s="182"/>
      <c r="AA75" s="182"/>
      <c r="AB75" s="182"/>
      <c r="AC75" s="182"/>
      <c r="AD75" s="182"/>
      <c r="AE75" s="182"/>
      <c r="AF75" s="182"/>
      <c r="AG75" s="182"/>
      <c r="AH75" s="182"/>
      <c r="AI75" s="182"/>
      <c r="AJ75" s="182"/>
      <c r="AK75" s="182"/>
      <c r="AL75" s="182"/>
      <c r="AM75" s="182"/>
      <c r="AN75" s="182"/>
      <c r="AO75" s="182"/>
      <c r="AP75" s="4"/>
      <c r="AQ75" s="79"/>
      <c r="AR75" s="79"/>
    </row>
    <row r="76" ht="0" hidden="1" customHeight="1">
      <c r="C76" s="181"/>
      <c r="D76" s="181"/>
      <c r="E76" s="181"/>
      <c r="F76" s="201"/>
      <c r="G76" s="181"/>
      <c r="H76" s="1017"/>
      <c r="I76" s="1017"/>
      <c r="J76" s="1017"/>
      <c r="K76" s="1017"/>
      <c r="L76" s="1091"/>
      <c r="M76" s="1091"/>
      <c r="N76" s="1091"/>
      <c r="O76" s="1091"/>
      <c r="P76" s="80"/>
      <c r="Q76" s="4"/>
      <c r="R76" s="182"/>
      <c r="S76" s="182"/>
      <c r="T76" s="182"/>
      <c r="U76" s="182"/>
      <c r="V76" s="182"/>
      <c r="W76" s="182"/>
      <c r="X76" s="182"/>
      <c r="Y76" s="182"/>
      <c r="Z76" s="182"/>
      <c r="AA76" s="182"/>
      <c r="AB76" s="182"/>
      <c r="AC76" s="182"/>
      <c r="AD76" s="182"/>
      <c r="AE76" s="182"/>
      <c r="AF76" s="182"/>
      <c r="AG76" s="182"/>
      <c r="AH76" s="182"/>
      <c r="AI76" s="182"/>
      <c r="AJ76" s="182"/>
      <c r="AK76" s="182"/>
      <c r="AL76" s="182"/>
      <c r="AM76" s="182"/>
      <c r="AN76" s="182"/>
      <c r="AO76" s="182"/>
      <c r="AP76" s="4"/>
      <c r="AQ76" s="79"/>
      <c r="AR76" s="79"/>
    </row>
    <row r="77" ht="0" hidden="1" customHeight="1">
      <c r="C77" s="181"/>
      <c r="D77" s="181"/>
      <c r="E77" s="181"/>
      <c r="F77" s="201"/>
      <c r="G77" s="181"/>
      <c r="H77" s="1017"/>
      <c r="I77" s="1017"/>
      <c r="J77" s="1017"/>
      <c r="K77" s="1017"/>
      <c r="L77" s="1091"/>
      <c r="M77" s="1091"/>
      <c r="N77" s="1091"/>
      <c r="O77" s="1091"/>
      <c r="P77" s="80"/>
      <c r="Q77" s="4"/>
      <c r="R77" s="182"/>
      <c r="S77" s="182"/>
      <c r="T77" s="182"/>
      <c r="U77" s="182"/>
      <c r="V77" s="182"/>
      <c r="W77" s="182"/>
      <c r="X77" s="182"/>
      <c r="Y77" s="182"/>
      <c r="Z77" s="182"/>
      <c r="AA77" s="182"/>
      <c r="AB77" s="182"/>
      <c r="AC77" s="182"/>
      <c r="AD77" s="182"/>
      <c r="AE77" s="182"/>
      <c r="AF77" s="182"/>
      <c r="AG77" s="182"/>
      <c r="AH77" s="182"/>
      <c r="AI77" s="182"/>
      <c r="AJ77" s="182"/>
      <c r="AK77" s="182"/>
      <c r="AL77" s="182"/>
      <c r="AM77" s="182"/>
      <c r="AN77" s="182"/>
      <c r="AO77" s="182"/>
      <c r="AP77" s="4"/>
      <c r="AQ77" s="79"/>
      <c r="AR77" s="79"/>
    </row>
    <row r="78" ht="0" hidden="1" customHeight="1">
      <c r="C78" s="181"/>
      <c r="D78" s="181"/>
      <c r="E78" s="181"/>
      <c r="F78" s="201"/>
      <c r="G78" s="181"/>
      <c r="H78" s="1017"/>
      <c r="I78" s="1017"/>
      <c r="J78" s="1017"/>
      <c r="K78" s="1017"/>
      <c r="L78" s="1091"/>
      <c r="M78" s="1091"/>
      <c r="N78" s="1091"/>
      <c r="O78" s="1091"/>
      <c r="P78" s="80"/>
      <c r="Q78" s="4"/>
      <c r="R78" s="182"/>
      <c r="S78" s="182"/>
      <c r="T78" s="182"/>
      <c r="U78" s="182"/>
      <c r="V78" s="182"/>
      <c r="W78" s="182"/>
      <c r="X78" s="182"/>
      <c r="Y78" s="182"/>
      <c r="Z78" s="182"/>
      <c r="AA78" s="182"/>
      <c r="AB78" s="182"/>
      <c r="AC78" s="182"/>
      <c r="AD78" s="182"/>
      <c r="AE78" s="182"/>
      <c r="AF78" s="182"/>
      <c r="AG78" s="182"/>
      <c r="AH78" s="182"/>
      <c r="AI78" s="182"/>
      <c r="AJ78" s="182"/>
      <c r="AK78" s="182"/>
      <c r="AL78" s="182"/>
      <c r="AM78" s="182"/>
      <c r="AN78" s="182"/>
      <c r="AO78" s="182"/>
      <c r="AP78" s="4"/>
      <c r="AQ78" s="79"/>
      <c r="AR78" s="79"/>
    </row>
    <row r="79" ht="0" hidden="1" customHeight="1">
      <c r="C79" s="181"/>
      <c r="D79" s="181"/>
      <c r="E79" s="181"/>
      <c r="F79" s="201"/>
      <c r="G79" s="181"/>
      <c r="H79" s="1017"/>
      <c r="I79" s="1017"/>
      <c r="J79" s="1017"/>
      <c r="K79" s="1017"/>
      <c r="L79" s="1091"/>
      <c r="M79" s="1091"/>
      <c r="N79" s="1091"/>
      <c r="O79" s="1091"/>
      <c r="P79" s="80"/>
      <c r="Q79" s="4"/>
      <c r="R79" s="182"/>
      <c r="S79" s="182"/>
      <c r="T79" s="182"/>
      <c r="U79" s="182"/>
      <c r="V79" s="182"/>
      <c r="W79" s="182"/>
      <c r="X79" s="182"/>
      <c r="Y79" s="182"/>
      <c r="Z79" s="182"/>
      <c r="AA79" s="182"/>
      <c r="AB79" s="182"/>
      <c r="AC79" s="182"/>
      <c r="AD79" s="182"/>
      <c r="AE79" s="182"/>
      <c r="AF79" s="182"/>
      <c r="AG79" s="182"/>
      <c r="AH79" s="182"/>
      <c r="AI79" s="182"/>
      <c r="AJ79" s="182"/>
      <c r="AK79" s="182"/>
      <c r="AL79" s="182"/>
      <c r="AM79" s="182"/>
      <c r="AN79" s="182"/>
      <c r="AO79" s="182"/>
      <c r="AP79" s="4"/>
      <c r="AQ79" s="79"/>
      <c r="AR79" s="79"/>
    </row>
    <row r="80" ht="0" hidden="1" customHeight="1">
      <c r="C80" s="181"/>
      <c r="D80" s="181"/>
      <c r="E80" s="181"/>
      <c r="F80" s="201"/>
      <c r="G80" s="181"/>
      <c r="H80" s="1017"/>
      <c r="I80" s="1017"/>
      <c r="J80" s="1017"/>
      <c r="K80" s="1017"/>
      <c r="L80" s="1091"/>
      <c r="M80" s="1091"/>
      <c r="N80" s="1091"/>
      <c r="O80" s="1091"/>
      <c r="P80" s="80"/>
      <c r="Q80" s="4"/>
      <c r="R80" s="182"/>
      <c r="S80" s="182"/>
      <c r="T80" s="182"/>
      <c r="U80" s="182"/>
      <c r="V80" s="182"/>
      <c r="W80" s="182"/>
      <c r="X80" s="182"/>
      <c r="Y80" s="182"/>
      <c r="Z80" s="182"/>
      <c r="AA80" s="182"/>
      <c r="AB80" s="182"/>
      <c r="AC80" s="182"/>
      <c r="AD80" s="182"/>
      <c r="AE80" s="182"/>
      <c r="AF80" s="182"/>
      <c r="AG80" s="182"/>
      <c r="AH80" s="182"/>
      <c r="AI80" s="182"/>
      <c r="AJ80" s="182"/>
      <c r="AK80" s="182"/>
      <c r="AL80" s="182"/>
      <c r="AM80" s="182"/>
      <c r="AN80" s="182"/>
      <c r="AO80" s="182"/>
      <c r="AP80" s="4"/>
      <c r="AQ80" s="79"/>
      <c r="AR80" s="79"/>
    </row>
    <row r="81" ht="0" hidden="1" customHeight="1">
      <c r="C81" s="181"/>
      <c r="D81" s="181"/>
      <c r="E81" s="181"/>
      <c r="F81" s="201"/>
      <c r="G81" s="181"/>
      <c r="H81" s="1017"/>
      <c r="I81" s="1017"/>
      <c r="J81" s="1017"/>
      <c r="K81" s="1017"/>
      <c r="L81" s="1091"/>
      <c r="M81" s="1091"/>
      <c r="N81" s="1091"/>
      <c r="O81" s="1091"/>
      <c r="P81" s="80"/>
      <c r="Q81" s="4"/>
      <c r="R81" s="182"/>
      <c r="S81" s="182"/>
      <c r="T81" s="182"/>
      <c r="U81" s="182"/>
      <c r="V81" s="182"/>
      <c r="W81" s="182"/>
      <c r="X81" s="182"/>
      <c r="Y81" s="182"/>
      <c r="Z81" s="182"/>
      <c r="AA81" s="182"/>
      <c r="AB81" s="182"/>
      <c r="AC81" s="182"/>
      <c r="AD81" s="182"/>
      <c r="AE81" s="182"/>
      <c r="AF81" s="182"/>
      <c r="AG81" s="182"/>
      <c r="AH81" s="182"/>
      <c r="AI81" s="182"/>
      <c r="AJ81" s="182"/>
      <c r="AK81" s="182"/>
      <c r="AL81" s="182"/>
      <c r="AM81" s="182"/>
      <c r="AN81" s="182"/>
      <c r="AO81" s="182"/>
      <c r="AP81" s="4"/>
      <c r="AQ81" s="79"/>
      <c r="AR81" s="79"/>
    </row>
    <row r="82" ht="0" hidden="1" customHeight="1">
      <c r="C82" s="181"/>
      <c r="D82" s="181"/>
      <c r="E82" s="181"/>
      <c r="F82" s="201"/>
      <c r="G82" s="181"/>
      <c r="H82" s="1017"/>
      <c r="I82" s="1017"/>
      <c r="J82" s="1017"/>
      <c r="K82" s="1017"/>
      <c r="L82" s="1091"/>
      <c r="M82" s="1091"/>
      <c r="N82" s="1091"/>
      <c r="O82" s="1091"/>
      <c r="P82" s="80"/>
      <c r="Q82" s="4"/>
      <c r="R82" s="182"/>
      <c r="S82" s="182"/>
      <c r="T82" s="182"/>
      <c r="U82" s="182"/>
      <c r="V82" s="182"/>
      <c r="W82" s="182"/>
      <c r="X82" s="182"/>
      <c r="Y82" s="182"/>
      <c r="Z82" s="182"/>
      <c r="AA82" s="182"/>
      <c r="AB82" s="182"/>
      <c r="AC82" s="182"/>
      <c r="AD82" s="182"/>
      <c r="AE82" s="182"/>
      <c r="AF82" s="182"/>
      <c r="AG82" s="182"/>
      <c r="AH82" s="182"/>
      <c r="AI82" s="182"/>
      <c r="AJ82" s="182"/>
      <c r="AK82" s="182"/>
      <c r="AL82" s="182"/>
      <c r="AM82" s="182"/>
      <c r="AN82" s="182"/>
      <c r="AO82" s="182"/>
      <c r="AP82" s="4"/>
      <c r="AQ82" s="79"/>
      <c r="AR82" s="79"/>
    </row>
    <row r="83" ht="0" hidden="1" customHeight="1">
      <c r="C83" s="181"/>
      <c r="D83" s="181"/>
      <c r="E83" s="181"/>
      <c r="F83" s="201"/>
      <c r="G83" s="181"/>
      <c r="H83" s="1017"/>
      <c r="I83" s="1017"/>
      <c r="J83" s="1017"/>
      <c r="K83" s="1017"/>
      <c r="L83" s="1091"/>
      <c r="M83" s="1091"/>
      <c r="N83" s="1091"/>
      <c r="O83" s="1091"/>
      <c r="P83" s="80"/>
      <c r="Q83" s="4"/>
      <c r="R83" s="182"/>
      <c r="S83" s="182"/>
      <c r="T83" s="182"/>
      <c r="U83" s="182"/>
      <c r="V83" s="182"/>
      <c r="W83" s="182"/>
      <c r="X83" s="182"/>
      <c r="Y83" s="182"/>
      <c r="Z83" s="182"/>
      <c r="AA83" s="182"/>
      <c r="AB83" s="182"/>
      <c r="AC83" s="182"/>
      <c r="AD83" s="182"/>
      <c r="AE83" s="182"/>
      <c r="AF83" s="182"/>
      <c r="AG83" s="182"/>
      <c r="AH83" s="182"/>
      <c r="AI83" s="182"/>
      <c r="AJ83" s="182"/>
      <c r="AK83" s="182"/>
      <c r="AL83" s="182"/>
      <c r="AM83" s="182"/>
      <c r="AN83" s="182"/>
      <c r="AO83" s="182"/>
      <c r="AP83" s="4"/>
      <c r="AQ83" s="79"/>
      <c r="AR83" s="79"/>
    </row>
    <row r="84" ht="0" hidden="1" customHeight="1">
      <c r="C84" s="181"/>
      <c r="D84" s="181"/>
      <c r="E84" s="181"/>
      <c r="F84" s="201"/>
      <c r="G84" s="181"/>
      <c r="H84" s="1017"/>
      <c r="I84" s="1017"/>
      <c r="J84" s="1017"/>
      <c r="K84" s="1017"/>
      <c r="L84" s="1091"/>
      <c r="M84" s="1091"/>
      <c r="N84" s="1091"/>
      <c r="O84" s="1091"/>
      <c r="P84" s="80"/>
      <c r="Q84" s="4"/>
      <c r="R84" s="182"/>
      <c r="S84" s="182"/>
      <c r="T84" s="182"/>
      <c r="U84" s="182"/>
      <c r="V84" s="182"/>
      <c r="W84" s="182"/>
      <c r="X84" s="182"/>
      <c r="Y84" s="182"/>
      <c r="Z84" s="182"/>
      <c r="AA84" s="182"/>
      <c r="AB84" s="182"/>
      <c r="AC84" s="182"/>
      <c r="AD84" s="182"/>
      <c r="AE84" s="182"/>
      <c r="AF84" s="182"/>
      <c r="AG84" s="182"/>
      <c r="AH84" s="182"/>
      <c r="AI84" s="182"/>
      <c r="AJ84" s="182"/>
      <c r="AK84" s="182"/>
      <c r="AL84" s="182"/>
      <c r="AM84" s="182"/>
      <c r="AN84" s="182"/>
      <c r="AO84" s="182"/>
      <c r="AP84" s="4"/>
      <c r="AQ84" s="79"/>
      <c r="AR84" s="79"/>
    </row>
    <row r="85" ht="0" hidden="1" customHeight="1">
      <c r="C85" s="181"/>
      <c r="D85" s="181"/>
      <c r="E85" s="181"/>
      <c r="F85" s="201"/>
      <c r="G85" s="181"/>
      <c r="H85" s="1017"/>
      <c r="I85" s="1017"/>
      <c r="J85" s="1017"/>
      <c r="K85" s="1017"/>
      <c r="L85" s="1091"/>
      <c r="M85" s="1091"/>
      <c r="N85" s="1091"/>
      <c r="O85" s="1091"/>
      <c r="P85" s="80"/>
      <c r="Q85" s="4"/>
      <c r="R85" s="182"/>
      <c r="S85" s="182"/>
      <c r="T85" s="182"/>
      <c r="U85" s="182"/>
      <c r="V85" s="182"/>
      <c r="W85" s="182"/>
      <c r="X85" s="182"/>
      <c r="Y85" s="182"/>
      <c r="Z85" s="182"/>
      <c r="AA85" s="182"/>
      <c r="AB85" s="182"/>
      <c r="AC85" s="182"/>
      <c r="AD85" s="182"/>
      <c r="AE85" s="182"/>
      <c r="AF85" s="182"/>
      <c r="AG85" s="182"/>
      <c r="AH85" s="182"/>
      <c r="AI85" s="182"/>
      <c r="AJ85" s="182"/>
      <c r="AK85" s="182"/>
      <c r="AL85" s="182"/>
      <c r="AM85" s="182"/>
      <c r="AN85" s="182"/>
      <c r="AO85" s="182"/>
      <c r="AP85" s="4"/>
      <c r="AQ85" s="79"/>
      <c r="AR85" s="79"/>
    </row>
    <row r="86" ht="0" hidden="1" customHeight="1">
      <c r="C86" s="181"/>
      <c r="D86" s="181"/>
      <c r="E86" s="181"/>
      <c r="F86" s="201"/>
      <c r="G86" s="181"/>
      <c r="H86" s="1017"/>
      <c r="I86" s="1017"/>
      <c r="J86" s="1017"/>
      <c r="K86" s="1017"/>
      <c r="L86" s="1091"/>
      <c r="M86" s="1091"/>
      <c r="N86" s="1091"/>
      <c r="O86" s="1091"/>
      <c r="P86" s="80"/>
      <c r="Q86" s="4"/>
      <c r="R86" s="182"/>
      <c r="S86" s="182"/>
      <c r="T86" s="182"/>
      <c r="U86" s="182"/>
      <c r="V86" s="182"/>
      <c r="W86" s="182"/>
      <c r="X86" s="182"/>
      <c r="Y86" s="182"/>
      <c r="Z86" s="182"/>
      <c r="AA86" s="182"/>
      <c r="AB86" s="182"/>
      <c r="AC86" s="182"/>
      <c r="AD86" s="182"/>
      <c r="AE86" s="182"/>
      <c r="AF86" s="182"/>
      <c r="AG86" s="182"/>
      <c r="AH86" s="182"/>
      <c r="AI86" s="182"/>
      <c r="AJ86" s="182"/>
      <c r="AK86" s="182"/>
      <c r="AL86" s="182"/>
      <c r="AM86" s="182"/>
      <c r="AN86" s="182"/>
      <c r="AO86" s="182"/>
      <c r="AP86" s="4"/>
      <c r="AQ86" s="79"/>
      <c r="AR86" s="79"/>
    </row>
    <row r="87" ht="0" hidden="1" customHeight="1">
      <c r="C87" s="181"/>
      <c r="D87" s="181"/>
      <c r="E87" s="181"/>
      <c r="F87" s="201"/>
      <c r="G87" s="181"/>
      <c r="H87" s="1017"/>
      <c r="I87" s="1017"/>
      <c r="J87" s="1017"/>
      <c r="K87" s="1017"/>
      <c r="L87" s="1091"/>
      <c r="M87" s="1091"/>
      <c r="N87" s="1091"/>
      <c r="O87" s="1091"/>
      <c r="P87" s="80"/>
      <c r="Q87" s="4"/>
      <c r="R87" s="182"/>
      <c r="S87" s="182"/>
      <c r="T87" s="182"/>
      <c r="U87" s="182"/>
      <c r="V87" s="182"/>
      <c r="W87" s="182"/>
      <c r="X87" s="182"/>
      <c r="Y87" s="182"/>
      <c r="Z87" s="182"/>
      <c r="AA87" s="182"/>
      <c r="AB87" s="182"/>
      <c r="AC87" s="182"/>
      <c r="AD87" s="182"/>
      <c r="AE87" s="182"/>
      <c r="AF87" s="182"/>
      <c r="AG87" s="182"/>
      <c r="AH87" s="182"/>
      <c r="AI87" s="182"/>
      <c r="AJ87" s="182"/>
      <c r="AK87" s="182"/>
      <c r="AL87" s="182"/>
      <c r="AM87" s="182"/>
      <c r="AN87" s="182"/>
      <c r="AO87" s="182"/>
      <c r="AP87" s="4"/>
      <c r="AQ87" s="79"/>
      <c r="AR87" s="79"/>
    </row>
    <row r="88" ht="0" hidden="1" customHeight="1">
      <c r="C88" s="181"/>
      <c r="D88" s="181"/>
      <c r="E88" s="181"/>
      <c r="F88" s="201"/>
      <c r="G88" s="181"/>
      <c r="H88" s="1017"/>
      <c r="I88" s="1017"/>
      <c r="J88" s="1017"/>
      <c r="K88" s="1017"/>
      <c r="L88" s="1091"/>
      <c r="M88" s="1091"/>
      <c r="N88" s="1091"/>
      <c r="O88" s="1091"/>
      <c r="P88" s="80"/>
      <c r="Q88" s="4"/>
      <c r="R88" s="182"/>
      <c r="S88" s="182"/>
      <c r="T88" s="182"/>
      <c r="U88" s="182"/>
      <c r="V88" s="182"/>
      <c r="W88" s="182"/>
      <c r="X88" s="182"/>
      <c r="Y88" s="182"/>
      <c r="Z88" s="182"/>
      <c r="AA88" s="182"/>
      <c r="AB88" s="182"/>
      <c r="AC88" s="182"/>
      <c r="AD88" s="182"/>
      <c r="AE88" s="182"/>
      <c r="AF88" s="182"/>
      <c r="AG88" s="182"/>
      <c r="AH88" s="182"/>
      <c r="AI88" s="182"/>
      <c r="AJ88" s="182"/>
      <c r="AK88" s="182"/>
      <c r="AL88" s="182"/>
      <c r="AM88" s="182"/>
      <c r="AN88" s="182"/>
      <c r="AO88" s="182"/>
      <c r="AP88" s="4"/>
      <c r="AQ88" s="79"/>
      <c r="AR88" s="79"/>
    </row>
    <row r="89" ht="0" hidden="1" customHeight="1">
      <c r="C89" s="181"/>
      <c r="D89" s="181"/>
      <c r="E89" s="181"/>
      <c r="F89" s="201"/>
      <c r="G89" s="181"/>
      <c r="H89" s="1017"/>
      <c r="I89" s="1017"/>
      <c r="J89" s="1017"/>
      <c r="K89" s="1017"/>
      <c r="L89" s="1091"/>
      <c r="M89" s="1091"/>
      <c r="N89" s="1091"/>
      <c r="O89" s="1091"/>
      <c r="P89" s="80"/>
      <c r="Q89" s="4"/>
      <c r="R89" s="182"/>
      <c r="S89" s="182"/>
      <c r="T89" s="182"/>
      <c r="U89" s="182"/>
      <c r="V89" s="182"/>
      <c r="W89" s="182"/>
      <c r="X89" s="182"/>
      <c r="Y89" s="182"/>
      <c r="Z89" s="182"/>
      <c r="AA89" s="182"/>
      <c r="AB89" s="182"/>
      <c r="AC89" s="182"/>
      <c r="AD89" s="182"/>
      <c r="AE89" s="182"/>
      <c r="AF89" s="182"/>
      <c r="AG89" s="182"/>
      <c r="AH89" s="182"/>
      <c r="AI89" s="182"/>
      <c r="AJ89" s="182"/>
      <c r="AK89" s="182"/>
      <c r="AL89" s="182"/>
      <c r="AM89" s="182"/>
      <c r="AN89" s="182"/>
      <c r="AO89" s="182"/>
      <c r="AP89" s="4"/>
      <c r="AQ89" s="79"/>
      <c r="AR89" s="79"/>
    </row>
    <row r="90" ht="0" hidden="1" customHeight="1">
      <c r="C90" s="181"/>
      <c r="D90" s="181"/>
      <c r="E90" s="181"/>
      <c r="F90" s="201"/>
      <c r="G90" s="181"/>
      <c r="H90" s="1017"/>
      <c r="I90" s="1017"/>
      <c r="J90" s="1017"/>
      <c r="K90" s="1017"/>
      <c r="L90" s="1091"/>
      <c r="M90" s="1091"/>
      <c r="N90" s="1091"/>
      <c r="O90" s="1091"/>
      <c r="P90" s="80"/>
      <c r="Q90" s="4"/>
      <c r="R90" s="182"/>
      <c r="S90" s="182"/>
      <c r="T90" s="182"/>
      <c r="U90" s="182"/>
      <c r="V90" s="182"/>
      <c r="W90" s="182"/>
      <c r="X90" s="182"/>
      <c r="Y90" s="182"/>
      <c r="Z90" s="182"/>
      <c r="AA90" s="182"/>
      <c r="AB90" s="182"/>
      <c r="AC90" s="182"/>
      <c r="AD90" s="182"/>
      <c r="AE90" s="182"/>
      <c r="AF90" s="182"/>
      <c r="AG90" s="182"/>
      <c r="AH90" s="182"/>
      <c r="AI90" s="182"/>
      <c r="AJ90" s="182"/>
      <c r="AK90" s="182"/>
      <c r="AL90" s="182"/>
      <c r="AM90" s="182"/>
      <c r="AN90" s="182"/>
      <c r="AO90" s="182"/>
      <c r="AP90" s="4"/>
      <c r="AQ90" s="79"/>
      <c r="AR90" s="79"/>
    </row>
    <row r="91" ht="0" hidden="1" customHeight="1">
      <c r="C91" s="181"/>
      <c r="D91" s="181"/>
      <c r="E91" s="181"/>
      <c r="F91" s="201"/>
      <c r="G91" s="181"/>
      <c r="H91" s="1017"/>
      <c r="I91" s="1017"/>
      <c r="J91" s="1017"/>
      <c r="K91" s="1017"/>
      <c r="L91" s="1091"/>
      <c r="M91" s="1091"/>
      <c r="N91" s="1091"/>
      <c r="O91" s="1091"/>
      <c r="P91" s="80"/>
      <c r="Q91" s="4"/>
      <c r="R91" s="182"/>
      <c r="S91" s="182"/>
      <c r="T91" s="182"/>
      <c r="U91" s="182"/>
      <c r="V91" s="182"/>
      <c r="W91" s="182"/>
      <c r="X91" s="182"/>
      <c r="Y91" s="182"/>
      <c r="Z91" s="182"/>
      <c r="AA91" s="182"/>
      <c r="AB91" s="182"/>
      <c r="AC91" s="182"/>
      <c r="AD91" s="182"/>
      <c r="AE91" s="182"/>
      <c r="AF91" s="182"/>
      <c r="AG91" s="182"/>
      <c r="AH91" s="182"/>
      <c r="AI91" s="182"/>
      <c r="AJ91" s="182"/>
      <c r="AK91" s="182"/>
      <c r="AL91" s="182"/>
      <c r="AM91" s="182"/>
      <c r="AN91" s="182"/>
      <c r="AO91" s="182"/>
      <c r="AP91" s="4"/>
      <c r="AQ91" s="79"/>
      <c r="AR91" s="79"/>
    </row>
    <row r="92" ht="0" hidden="1" customHeight="1">
      <c r="C92" s="181"/>
      <c r="D92" s="181"/>
      <c r="E92" s="181"/>
      <c r="F92" s="201"/>
      <c r="G92" s="181"/>
      <c r="H92" s="1017"/>
      <c r="I92" s="1017"/>
      <c r="J92" s="1017"/>
      <c r="K92" s="1017"/>
      <c r="L92" s="1091"/>
      <c r="M92" s="1091"/>
      <c r="N92" s="1091"/>
      <c r="O92" s="1091"/>
      <c r="P92" s="80"/>
      <c r="Q92" s="4"/>
      <c r="R92" s="182"/>
      <c r="S92" s="182"/>
      <c r="T92" s="182"/>
      <c r="U92" s="182"/>
      <c r="V92" s="182"/>
      <c r="W92" s="182"/>
      <c r="X92" s="182"/>
      <c r="Y92" s="182"/>
      <c r="Z92" s="182"/>
      <c r="AA92" s="182"/>
      <c r="AB92" s="182"/>
      <c r="AC92" s="182"/>
      <c r="AD92" s="182"/>
      <c r="AE92" s="182"/>
      <c r="AF92" s="182"/>
      <c r="AG92" s="182"/>
      <c r="AH92" s="182"/>
      <c r="AI92" s="182"/>
      <c r="AJ92" s="182"/>
      <c r="AK92" s="182"/>
      <c r="AL92" s="182"/>
      <c r="AM92" s="182"/>
      <c r="AN92" s="182"/>
      <c r="AO92" s="182"/>
      <c r="AP92" s="4"/>
      <c r="AQ92" s="79"/>
      <c r="AR92" s="79"/>
    </row>
    <row r="93" ht="0" hidden="1" customHeight="1">
      <c r="C93" s="181"/>
      <c r="D93" s="181"/>
      <c r="E93" s="181"/>
      <c r="F93" s="201"/>
      <c r="G93" s="181"/>
      <c r="H93" s="1017"/>
      <c r="I93" s="1017"/>
      <c r="J93" s="1017"/>
      <c r="K93" s="1017"/>
      <c r="L93" s="1091"/>
      <c r="M93" s="1091"/>
      <c r="N93" s="1091"/>
      <c r="O93" s="1091"/>
      <c r="P93" s="80"/>
      <c r="Q93" s="4"/>
      <c r="R93" s="182"/>
      <c r="S93" s="182"/>
      <c r="T93" s="182"/>
      <c r="U93" s="182"/>
      <c r="V93" s="182"/>
      <c r="W93" s="182"/>
      <c r="X93" s="182"/>
      <c r="Y93" s="182"/>
      <c r="Z93" s="182"/>
      <c r="AA93" s="182"/>
      <c r="AB93" s="182"/>
      <c r="AC93" s="182"/>
      <c r="AD93" s="182"/>
      <c r="AE93" s="182"/>
      <c r="AF93" s="182"/>
      <c r="AG93" s="182"/>
      <c r="AH93" s="182"/>
      <c r="AI93" s="182"/>
      <c r="AJ93" s="182"/>
      <c r="AK93" s="182"/>
      <c r="AL93" s="182"/>
      <c r="AM93" s="182"/>
      <c r="AN93" s="182"/>
      <c r="AO93" s="182"/>
      <c r="AP93" s="4"/>
      <c r="AQ93" s="79"/>
      <c r="AR93" s="79"/>
    </row>
    <row r="94" ht="0" hidden="1" customHeight="1">
      <c r="C94" s="181"/>
      <c r="D94" s="181"/>
      <c r="E94" s="181"/>
      <c r="F94" s="201"/>
      <c r="G94" s="181"/>
      <c r="H94" s="1017"/>
      <c r="I94" s="1017"/>
      <c r="J94" s="1017"/>
      <c r="K94" s="1017"/>
      <c r="L94" s="1091"/>
      <c r="M94" s="1091"/>
      <c r="N94" s="1091"/>
      <c r="O94" s="1091"/>
      <c r="P94" s="80"/>
      <c r="Q94" s="4"/>
      <c r="R94" s="182"/>
      <c r="S94" s="182"/>
      <c r="T94" s="182"/>
      <c r="U94" s="182"/>
      <c r="V94" s="182"/>
      <c r="W94" s="182"/>
      <c r="X94" s="182"/>
      <c r="Y94" s="182"/>
      <c r="Z94" s="182"/>
      <c r="AA94" s="182"/>
      <c r="AB94" s="182"/>
      <c r="AC94" s="182"/>
      <c r="AD94" s="182"/>
      <c r="AE94" s="182"/>
      <c r="AF94" s="182"/>
      <c r="AG94" s="182"/>
      <c r="AH94" s="182"/>
      <c r="AI94" s="182"/>
      <c r="AJ94" s="182"/>
      <c r="AK94" s="182"/>
      <c r="AL94" s="182"/>
      <c r="AM94" s="182"/>
      <c r="AN94" s="182"/>
      <c r="AO94" s="182"/>
      <c r="AP94" s="4"/>
      <c r="AQ94" s="79"/>
      <c r="AR94" s="79"/>
    </row>
    <row r="95" ht="0" hidden="1" customHeight="1">
      <c r="C95" s="181"/>
      <c r="D95" s="181"/>
      <c r="E95" s="181"/>
      <c r="F95" s="201"/>
      <c r="G95" s="181"/>
      <c r="H95" s="1017"/>
      <c r="I95" s="1017"/>
      <c r="J95" s="1017"/>
      <c r="K95" s="1017"/>
      <c r="L95" s="1091"/>
      <c r="M95" s="1091"/>
      <c r="N95" s="1091"/>
      <c r="O95" s="1091"/>
      <c r="P95" s="80"/>
      <c r="Q95" s="4"/>
      <c r="R95" s="182"/>
      <c r="S95" s="182"/>
      <c r="T95" s="182"/>
      <c r="U95" s="182"/>
      <c r="V95" s="182"/>
      <c r="W95" s="182"/>
      <c r="X95" s="182"/>
      <c r="Y95" s="182"/>
      <c r="Z95" s="182"/>
      <c r="AA95" s="182"/>
      <c r="AB95" s="182"/>
      <c r="AC95" s="182"/>
      <c r="AD95" s="182"/>
      <c r="AE95" s="182"/>
      <c r="AF95" s="182"/>
      <c r="AG95" s="182"/>
      <c r="AH95" s="182"/>
      <c r="AI95" s="182"/>
      <c r="AJ95" s="182"/>
      <c r="AK95" s="182"/>
      <c r="AL95" s="182"/>
      <c r="AM95" s="182"/>
      <c r="AN95" s="182"/>
      <c r="AO95" s="182"/>
      <c r="AP95" s="4"/>
      <c r="AQ95" s="79"/>
      <c r="AR95" s="79"/>
    </row>
    <row r="96" ht="0" hidden="1" customHeight="1">
      <c r="C96" s="181"/>
      <c r="D96" s="181"/>
      <c r="E96" s="181"/>
      <c r="F96" s="201"/>
      <c r="G96" s="181"/>
      <c r="H96" s="1017"/>
      <c r="I96" s="1017"/>
      <c r="J96" s="1017"/>
      <c r="K96" s="1017"/>
      <c r="L96" s="1091"/>
      <c r="M96" s="1091"/>
      <c r="N96" s="1091"/>
      <c r="O96" s="1091"/>
      <c r="P96" s="80"/>
      <c r="Q96" s="4"/>
      <c r="R96" s="182"/>
      <c r="S96" s="182"/>
      <c r="T96" s="182"/>
      <c r="U96" s="182"/>
      <c r="V96" s="182"/>
      <c r="W96" s="182"/>
      <c r="X96" s="182"/>
      <c r="Y96" s="182"/>
      <c r="Z96" s="182"/>
      <c r="AA96" s="182"/>
      <c r="AB96" s="182"/>
      <c r="AC96" s="182"/>
      <c r="AD96" s="182"/>
      <c r="AE96" s="182"/>
      <c r="AF96" s="182"/>
      <c r="AG96" s="182"/>
      <c r="AH96" s="182"/>
      <c r="AI96" s="182"/>
      <c r="AJ96" s="182"/>
      <c r="AK96" s="182"/>
      <c r="AL96" s="182"/>
      <c r="AM96" s="182"/>
      <c r="AN96" s="182"/>
      <c r="AO96" s="182"/>
      <c r="AP96" s="4"/>
      <c r="AQ96" s="79"/>
      <c r="AR96" s="79"/>
    </row>
    <row r="97" ht="0" hidden="1" customHeight="1">
      <c r="C97" s="181"/>
      <c r="D97" s="181"/>
      <c r="E97" s="181"/>
      <c r="F97" s="201"/>
      <c r="G97" s="181"/>
      <c r="H97" s="1017"/>
      <c r="I97" s="1017"/>
      <c r="J97" s="1017"/>
      <c r="K97" s="1017"/>
      <c r="L97" s="1091"/>
      <c r="M97" s="1091"/>
      <c r="N97" s="1091"/>
      <c r="O97" s="1091"/>
      <c r="P97" s="80"/>
      <c r="Q97" s="4"/>
      <c r="R97" s="182"/>
      <c r="S97" s="182"/>
      <c r="T97" s="182"/>
      <c r="U97" s="182"/>
      <c r="V97" s="182"/>
      <c r="W97" s="182"/>
      <c r="X97" s="182"/>
      <c r="Y97" s="182"/>
      <c r="Z97" s="182"/>
      <c r="AA97" s="182"/>
      <c r="AB97" s="182"/>
      <c r="AC97" s="182"/>
      <c r="AD97" s="182"/>
      <c r="AE97" s="182"/>
      <c r="AF97" s="182"/>
      <c r="AG97" s="182"/>
      <c r="AH97" s="182"/>
      <c r="AI97" s="182"/>
      <c r="AJ97" s="182"/>
      <c r="AK97" s="182"/>
      <c r="AL97" s="182"/>
      <c r="AM97" s="182"/>
      <c r="AN97" s="182"/>
      <c r="AO97" s="182"/>
      <c r="AP97" s="4"/>
      <c r="AQ97" s="79"/>
      <c r="AR97" s="79"/>
    </row>
    <row r="98" ht="0" hidden="1" customHeight="1">
      <c r="C98" s="181"/>
      <c r="D98" s="181"/>
      <c r="E98" s="181"/>
      <c r="F98" s="201"/>
      <c r="G98" s="181"/>
      <c r="H98" s="1017"/>
      <c r="I98" s="1017"/>
      <c r="J98" s="1017"/>
      <c r="K98" s="1017"/>
      <c r="L98" s="1091"/>
      <c r="M98" s="1091"/>
      <c r="N98" s="1091"/>
      <c r="O98" s="1091"/>
      <c r="P98" s="80"/>
      <c r="Q98" s="4"/>
      <c r="R98" s="182"/>
      <c r="S98" s="182"/>
      <c r="T98" s="182"/>
      <c r="U98" s="182"/>
      <c r="V98" s="182"/>
      <c r="W98" s="182"/>
      <c r="X98" s="182"/>
      <c r="Y98" s="182"/>
      <c r="Z98" s="182"/>
      <c r="AA98" s="182"/>
      <c r="AB98" s="182"/>
      <c r="AC98" s="182"/>
      <c r="AD98" s="182"/>
      <c r="AE98" s="182"/>
      <c r="AF98" s="182"/>
      <c r="AG98" s="182"/>
      <c r="AH98" s="182"/>
      <c r="AI98" s="182"/>
      <c r="AJ98" s="182"/>
      <c r="AK98" s="182"/>
      <c r="AL98" s="182"/>
      <c r="AM98" s="182"/>
      <c r="AN98" s="182"/>
      <c r="AO98" s="182"/>
      <c r="AP98" s="4"/>
      <c r="AQ98" s="79"/>
      <c r="AR98" s="79"/>
    </row>
    <row r="99" ht="0" hidden="1" customHeight="1">
      <c r="C99" s="181"/>
      <c r="D99" s="181"/>
      <c r="E99" s="181"/>
      <c r="F99" s="201"/>
      <c r="G99" s="181"/>
      <c r="H99" s="1017"/>
      <c r="I99" s="1017"/>
      <c r="J99" s="1017"/>
      <c r="K99" s="1017"/>
      <c r="L99" s="1091"/>
      <c r="M99" s="1091"/>
      <c r="N99" s="1091"/>
      <c r="O99" s="1091"/>
      <c r="P99" s="80"/>
      <c r="Q99" s="4"/>
      <c r="R99" s="182"/>
      <c r="S99" s="182"/>
      <c r="T99" s="182"/>
      <c r="U99" s="182"/>
      <c r="V99" s="182"/>
      <c r="W99" s="182"/>
      <c r="X99" s="182"/>
      <c r="Y99" s="182"/>
      <c r="Z99" s="182"/>
      <c r="AA99" s="182"/>
      <c r="AB99" s="182"/>
      <c r="AC99" s="182"/>
      <c r="AD99" s="182"/>
      <c r="AE99" s="182"/>
      <c r="AF99" s="182"/>
      <c r="AG99" s="182"/>
      <c r="AH99" s="182"/>
      <c r="AI99" s="182"/>
      <c r="AJ99" s="182"/>
      <c r="AK99" s="182"/>
      <c r="AL99" s="182"/>
      <c r="AM99" s="182"/>
      <c r="AN99" s="182"/>
      <c r="AO99" s="182"/>
      <c r="AP99" s="4"/>
      <c r="AQ99" s="79"/>
      <c r="AR99" s="79"/>
    </row>
    <row r="100" ht="0" hidden="1" customHeight="1">
      <c r="C100" s="181"/>
      <c r="D100" s="181"/>
      <c r="E100" s="181"/>
      <c r="F100" s="201"/>
      <c r="G100" s="181"/>
      <c r="H100" s="1017"/>
      <c r="I100" s="1017"/>
      <c r="J100" s="1017"/>
      <c r="K100" s="1017"/>
      <c r="L100" s="1091"/>
      <c r="M100" s="1091"/>
      <c r="N100" s="1091"/>
      <c r="O100" s="1091"/>
      <c r="P100" s="80"/>
      <c r="Q100" s="4"/>
      <c r="R100" s="182"/>
      <c r="S100" s="182"/>
      <c r="T100" s="182"/>
      <c r="U100" s="182"/>
      <c r="V100" s="182"/>
      <c r="W100" s="182"/>
      <c r="X100" s="182"/>
      <c r="Y100" s="182"/>
      <c r="Z100" s="182"/>
      <c r="AA100" s="182"/>
      <c r="AB100" s="182"/>
      <c r="AC100" s="182"/>
      <c r="AD100" s="182"/>
      <c r="AE100" s="182"/>
      <c r="AF100" s="182"/>
      <c r="AG100" s="182"/>
      <c r="AH100" s="182"/>
      <c r="AI100" s="182"/>
      <c r="AJ100" s="182"/>
      <c r="AK100" s="182"/>
      <c r="AL100" s="182"/>
      <c r="AM100" s="182"/>
      <c r="AN100" s="182"/>
      <c r="AO100" s="182"/>
      <c r="AP100" s="4"/>
      <c r="AQ100" s="48"/>
      <c r="AR100" s="48"/>
    </row>
    <row r="101" ht="0" hidden="1" customHeight="1">
      <c r="C101" s="181"/>
      <c r="D101" s="181"/>
      <c r="E101" s="181"/>
      <c r="F101" s="201"/>
      <c r="G101" s="181"/>
      <c r="H101" s="1017"/>
      <c r="I101" s="1017"/>
      <c r="J101" s="1017"/>
      <c r="K101" s="1017"/>
      <c r="L101" s="1091"/>
      <c r="M101" s="1091"/>
      <c r="N101" s="1091"/>
      <c r="O101" s="1091"/>
      <c r="P101" s="80"/>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79"/>
      <c r="AR101" s="79"/>
    </row>
    <row r="102" ht="18" customHeight="1">
      <c r="C102" s="181"/>
      <c r="D102" s="181"/>
      <c r="E102" s="181"/>
      <c r="F102" s="201"/>
      <c r="G102" s="181"/>
      <c r="H102" s="1017"/>
      <c r="I102" s="1017"/>
      <c r="J102" s="1017"/>
      <c r="K102" s="1017"/>
      <c r="L102" s="1091"/>
      <c r="M102" s="1091"/>
      <c r="N102" s="1091"/>
      <c r="O102" s="1091"/>
      <c r="P102" s="80"/>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79"/>
      <c r="AR102" s="79"/>
    </row>
    <row r="103" ht="18" customHeight="1">
      <c r="C103" s="181"/>
      <c r="D103" s="181"/>
      <c r="E103" s="181"/>
      <c r="F103" s="201"/>
      <c r="G103" s="181"/>
      <c r="H103" s="1017"/>
      <c r="I103" s="1017"/>
      <c r="J103" s="1017"/>
      <c r="K103" s="1017"/>
      <c r="L103" s="1091"/>
      <c r="M103" s="1091"/>
      <c r="N103" s="1091"/>
      <c r="O103" s="1091"/>
      <c r="P103" s="80"/>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row>
    <row r="104" ht="9" customHeight="1">
      <c r="E104" s="81"/>
      <c r="F104" s="202"/>
      <c r="R104" s="0"/>
      <c r="S104" s="0"/>
      <c r="T104" s="0"/>
      <c r="U104" s="0"/>
      <c r="V104" s="0"/>
      <c r="W104" s="0"/>
      <c r="X104" s="0"/>
      <c r="Y104" s="0"/>
      <c r="Z104" s="87"/>
      <c r="AA104" s="0"/>
      <c r="AB104" s="0"/>
      <c r="AC104" s="5"/>
      <c r="AD104" s="5"/>
      <c r="AE104" s="5"/>
      <c r="AF104" s="67"/>
      <c r="AG104" s="0"/>
      <c r="AH104" s="0"/>
      <c r="AI104" s="0"/>
      <c r="AJ104" s="5"/>
      <c r="AK104" s="0"/>
      <c r="AL104" s="0"/>
      <c r="AM104" s="0"/>
      <c r="AN104" s="0"/>
      <c r="AO104" s="0"/>
      <c r="AP104" s="0"/>
    </row>
    <row r="105" ht="24" customHeight="1">
      <c r="B105" s="0"/>
      <c r="C105" s="1094" t="s">
        <v>138</v>
      </c>
      <c r="D105" s="1094"/>
      <c r="E105" s="1094"/>
      <c r="F105" s="1094"/>
      <c r="G105" s="1094"/>
      <c r="H105" s="1094"/>
      <c r="I105" s="1094"/>
      <c r="J105" s="1094"/>
      <c r="K105" s="1094"/>
      <c r="L105" s="1094"/>
      <c r="M105" s="1094"/>
      <c r="N105" s="1094"/>
      <c r="O105" s="1094"/>
      <c r="P105" s="1094"/>
      <c r="Q105" s="1094"/>
      <c r="R105" s="1094"/>
      <c r="S105" s="1094"/>
      <c r="T105" s="1094"/>
      <c r="U105" s="1094"/>
      <c r="V105" s="1094"/>
      <c r="W105" s="1094"/>
      <c r="X105" s="1094"/>
      <c r="Y105" s="1094"/>
      <c r="Z105" s="1094"/>
      <c r="AA105" s="1094"/>
      <c r="AB105" s="1094"/>
      <c r="AC105" s="1094"/>
      <c r="AD105" s="1094"/>
      <c r="AE105" s="1094"/>
      <c r="AF105" s="1094"/>
      <c r="AG105" s="1094"/>
      <c r="AH105" s="1094"/>
      <c r="AI105" s="1094"/>
      <c r="AJ105" s="1094"/>
      <c r="AK105" s="1094"/>
      <c r="AL105" s="1094"/>
      <c r="AM105" s="1094"/>
      <c r="AN105" s="1094"/>
      <c r="AO105" s="1094"/>
      <c r="AP105" s="234"/>
    </row>
    <row r="106" s="84" customFormat="1" ht="12" customHeight="1">
      <c r="B106" s="84"/>
      <c r="E106" s="46"/>
      <c r="F106" s="202"/>
      <c r="G106"/>
      <c r="H106"/>
      <c r="I106"/>
      <c r="J106"/>
      <c r="K106"/>
      <c r="L106"/>
      <c r="M106"/>
      <c r="N106"/>
      <c r="O106"/>
      <c r="P106"/>
      <c r="Q106"/>
      <c r="R106"/>
      <c r="S106"/>
      <c r="T106"/>
      <c r="U106"/>
      <c r="V106"/>
      <c r="W106"/>
      <c r="X106"/>
      <c r="Y106"/>
      <c r="Z106"/>
      <c r="AA106"/>
      <c r="AS106" s="237"/>
      <c r="AT106" s="237"/>
      <c r="AU106" s="237"/>
      <c r="AV106" s="237"/>
      <c r="AW106" s="237"/>
      <c r="AX106" s="237"/>
      <c r="AY106" s="237"/>
      <c r="AZ106" s="237"/>
      <c r="BA106" s="237"/>
      <c r="BB106" s="237"/>
      <c r="BC106" s="237"/>
      <c r="BD106" s="237"/>
      <c r="BE106" s="237"/>
      <c r="BF106" s="237"/>
      <c r="BG106" s="237"/>
      <c r="BH106" s="237"/>
      <c r="BI106" s="237"/>
      <c r="BJ106" s="237"/>
      <c r="BK106" s="237"/>
      <c r="BL106" s="237"/>
      <c r="BM106" s="237"/>
      <c r="BN106" s="237"/>
      <c r="BO106" s="237"/>
      <c r="BP106" s="237"/>
      <c r="BQ106" s="237"/>
      <c r="BR106" s="237"/>
      <c r="BS106" s="237"/>
      <c r="BT106" s="237"/>
      <c r="BU106" s="237"/>
      <c r="BV106" s="237"/>
      <c r="BW106" s="237"/>
    </row>
    <row r="107" s="237" customFormat="1" ht="12.75" customHeight="1">
      <c r="A107"/>
    </row>
    <row r="108" s="237" customFormat="1" ht="12.75" customHeight="1"/>
    <row r="109" s="237" customFormat="1" ht="12.75" customHeight="1"/>
    <row r="110" s="237" customFormat="1" ht="12.75" customHeight="1"/>
    <row r="111" s="237" customFormat="1" ht="12.75" customHeight="1"/>
    <row r="112" s="237" customFormat="1" ht="12.75" customHeight="1"/>
    <row r="113" s="237" customFormat="1" ht="12.75" customHeight="1"/>
    <row r="114" s="237" customFormat="1" ht="12.75" customHeight="1"/>
    <row r="115" s="237" customFormat="1" ht="12.75" customHeight="1"/>
    <row r="116" s="237" customFormat="1" ht="12.75" customHeight="1"/>
    <row r="117" s="237" customFormat="1" ht="12.75" customHeight="1"/>
    <row r="118" s="237" customFormat="1" ht="12.75" customHeight="1"/>
    <row r="119" s="237" customFormat="1" ht="12.75" customHeight="1"/>
    <row r="120" s="237" customFormat="1" ht="12.75" customHeight="1"/>
    <row r="121" s="237" customFormat="1" ht="12.75" customHeight="1"/>
    <row r="122" s="237" customFormat="1" ht="12.75" customHeight="1"/>
    <row r="123" s="237" customFormat="1" ht="12.75" customHeight="1"/>
    <row r="124" s="237" customFormat="1" ht="12.75" customHeight="1"/>
    <row r="125" s="237" customFormat="1" ht="12.75" customHeight="1"/>
    <row r="126" s="237" customFormat="1" ht="12.75" customHeight="1"/>
    <row r="127" s="237" customFormat="1" ht="12.75" customHeight="1"/>
    <row r="128" s="237" customFormat="1" ht="12.75" customHeight="1"/>
    <row r="129" s="237" customFormat="1" ht="12.75" customHeight="1"/>
    <row r="130" s="237" customFormat="1" ht="12.75" customHeight="1"/>
    <row r="131" s="237" customFormat="1" ht="12.75" customHeight="1"/>
    <row r="132" s="237" customFormat="1" ht="12.75" customHeight="1"/>
    <row r="133" s="237" customFormat="1" ht="12.75" customHeight="1"/>
    <row r="134" s="237" customFormat="1" ht="12.75" customHeight="1"/>
    <row r="135" s="237" customFormat="1" ht="12.75" customHeight="1"/>
    <row r="136" s="237" customFormat="1" ht="12.75" customHeight="1"/>
    <row r="137" s="237" customFormat="1" ht="12.75" customHeight="1"/>
    <row r="138" s="237" customFormat="1" ht="12.75" customHeight="1"/>
    <row r="139" s="237" customFormat="1" ht="12.75" customHeight="1"/>
    <row r="140" s="237" customFormat="1" ht="12.75" customHeight="1"/>
    <row r="141" s="237" customFormat="1" ht="12.75" customHeight="1"/>
    <row r="142" s="237" customFormat="1" ht="12.75" customHeight="1"/>
    <row r="143" s="237" customFormat="1" ht="12.75" customHeight="1"/>
    <row r="144" s="237" customFormat="1" ht="12.75" customHeight="1"/>
    <row r="145" s="237" customFormat="1" ht="12.75" customHeight="1"/>
    <row r="146" s="237" customFormat="1" ht="12.75" customHeight="1"/>
    <row r="147" s="237" customFormat="1" ht="12.75" customHeight="1"/>
    <row r="148" s="237" customFormat="1" ht="12.75" customHeight="1"/>
    <row r="149" s="237" customFormat="1" ht="12.75" customHeight="1"/>
    <row r="150" s="237" customFormat="1" ht="12.75" customHeight="1"/>
    <row r="151" s="237" customFormat="1" ht="12.75" customHeight="1"/>
    <row r="152" s="237" customFormat="1" ht="12.75" customHeight="1"/>
    <row r="153" s="237" customFormat="1" ht="12.75" customHeight="1"/>
  </sheetData>
  <mergeCells count="273">
    <mergeCell ref="H88:K88"/>
    <mergeCell ref="L88:O88"/>
    <mergeCell ref="H89:K89"/>
    <mergeCell ref="L89:O89"/>
    <mergeCell ref="H94:K94"/>
    <mergeCell ref="L94:O94"/>
    <mergeCell ref="H95:K95"/>
    <mergeCell ref="L95:O95"/>
    <mergeCell ref="H92:K92"/>
    <mergeCell ref="L92:O92"/>
    <mergeCell ref="H93:K93"/>
    <mergeCell ref="L93:O93"/>
    <mergeCell ref="H90:K90"/>
    <mergeCell ref="L90:O90"/>
    <mergeCell ref="H98:K98"/>
    <mergeCell ref="L98:O98"/>
    <mergeCell ref="H96:K96"/>
    <mergeCell ref="L96:O96"/>
    <mergeCell ref="H97:K97"/>
    <mergeCell ref="L97:O97"/>
    <mergeCell ref="H91:K91"/>
    <mergeCell ref="L91:O91"/>
    <mergeCell ref="H76:K76"/>
    <mergeCell ref="L76:O76"/>
    <mergeCell ref="H77:K77"/>
    <mergeCell ref="L77:O77"/>
    <mergeCell ref="H86:K86"/>
    <mergeCell ref="L86:O86"/>
    <mergeCell ref="H87:K87"/>
    <mergeCell ref="L87:O87"/>
    <mergeCell ref="H84:K84"/>
    <mergeCell ref="L84:O84"/>
    <mergeCell ref="H85:K85"/>
    <mergeCell ref="L85:O85"/>
    <mergeCell ref="H82:K82"/>
    <mergeCell ref="L82:O82"/>
    <mergeCell ref="H83:K83"/>
    <mergeCell ref="L83:O83"/>
    <mergeCell ref="C2:AP2"/>
    <mergeCell ref="H55:K55"/>
    <mergeCell ref="L55:O55"/>
    <mergeCell ref="H31:K31"/>
    <mergeCell ref="H52:K52"/>
    <mergeCell ref="H53:K53"/>
    <mergeCell ref="H54:K54"/>
    <mergeCell ref="H24:K24"/>
    <mergeCell ref="R12:S12"/>
    <mergeCell ref="C4:AP4"/>
    <mergeCell ref="C3:AP3"/>
    <mergeCell ref="T13:U13"/>
    <mergeCell ref="T12:U12"/>
    <mergeCell ref="AL12:AM12"/>
    <mergeCell ref="P10:Q10"/>
    <mergeCell ref="J12:K12"/>
    <mergeCell ref="Z11:AA11"/>
    <mergeCell ref="H50:K50"/>
    <mergeCell ref="H51:K51"/>
    <mergeCell ref="H32:K32"/>
    <mergeCell ref="L47:O47"/>
    <mergeCell ref="L52:O52"/>
    <mergeCell ref="H49:K49"/>
    <mergeCell ref="H42:K42"/>
    <mergeCell ref="H103:K103"/>
    <mergeCell ref="L103:O103"/>
    <mergeCell ref="L99:O99"/>
    <mergeCell ref="H100:K100"/>
    <mergeCell ref="L100:O100"/>
    <mergeCell ref="H101:K101"/>
    <mergeCell ref="L101:O101"/>
    <mergeCell ref="H99:K99"/>
    <mergeCell ref="H102:K102"/>
    <mergeCell ref="L102:O102"/>
    <mergeCell ref="H72:K72"/>
    <mergeCell ref="L72:O72"/>
    <mergeCell ref="L69:O69"/>
    <mergeCell ref="L81:O81"/>
    <mergeCell ref="H70:K70"/>
    <mergeCell ref="L70:O70"/>
    <mergeCell ref="H71:K71"/>
    <mergeCell ref="L71:O71"/>
    <mergeCell ref="H65:K65"/>
    <mergeCell ref="L65:O65"/>
    <mergeCell ref="H75:K75"/>
    <mergeCell ref="L75:O75"/>
    <mergeCell ref="H73:K73"/>
    <mergeCell ref="L73:O73"/>
    <mergeCell ref="H74:K74"/>
    <mergeCell ref="L74:O74"/>
    <mergeCell ref="H80:K80"/>
    <mergeCell ref="L80:O80"/>
    <mergeCell ref="H81:K81"/>
    <mergeCell ref="H78:K78"/>
    <mergeCell ref="L78:O78"/>
    <mergeCell ref="H79:K79"/>
    <mergeCell ref="L79:O79"/>
    <mergeCell ref="H69:K69"/>
    <mergeCell ref="L53:O53"/>
    <mergeCell ref="L54:O54"/>
    <mergeCell ref="H64:K64"/>
    <mergeCell ref="H67:K67"/>
    <mergeCell ref="L67:O67"/>
    <mergeCell ref="H68:K68"/>
    <mergeCell ref="L68:O68"/>
    <mergeCell ref="H60:K60"/>
    <mergeCell ref="L61:O61"/>
    <mergeCell ref="H66:K66"/>
    <mergeCell ref="L56:O56"/>
    <mergeCell ref="L57:O57"/>
    <mergeCell ref="H56:K56"/>
    <mergeCell ref="H57:K57"/>
    <mergeCell ref="L66:O66"/>
    <mergeCell ref="L63:O63"/>
    <mergeCell ref="H62:K62"/>
    <mergeCell ref="L62:O62"/>
    <mergeCell ref="H61:K61"/>
    <mergeCell ref="L64:O64"/>
    <mergeCell ref="L58:O58"/>
    <mergeCell ref="H58:K58"/>
    <mergeCell ref="H59:K59"/>
    <mergeCell ref="L60:O60"/>
    <mergeCell ref="L59:O59"/>
    <mergeCell ref="H63:K63"/>
    <mergeCell ref="AH12:AI12"/>
    <mergeCell ref="AJ12:AK12"/>
    <mergeCell ref="L24:O24"/>
    <mergeCell ref="AF13:AG13"/>
    <mergeCell ref="AB13:AC13"/>
    <mergeCell ref="AD13:AE13"/>
    <mergeCell ref="P15:V15"/>
    <mergeCell ref="X15:AD15"/>
    <mergeCell ref="AH13:AI13"/>
    <mergeCell ref="AF15:AL15"/>
    <mergeCell ref="AL13:AM13"/>
    <mergeCell ref="N13:O13"/>
    <mergeCell ref="P13:Q13"/>
    <mergeCell ref="L44:O44"/>
    <mergeCell ref="L48:O48"/>
    <mergeCell ref="L50:O50"/>
    <mergeCell ref="L51:O51"/>
    <mergeCell ref="H36:K36"/>
    <mergeCell ref="L36:O36"/>
    <mergeCell ref="H45:K45"/>
    <mergeCell ref="L45:O45"/>
    <mergeCell ref="H46:K46"/>
    <mergeCell ref="L46:O46"/>
    <mergeCell ref="H47:K47"/>
    <mergeCell ref="L41:O41"/>
    <mergeCell ref="H44:K44"/>
    <mergeCell ref="H48:K48"/>
    <mergeCell ref="L42:O42"/>
    <mergeCell ref="L49:O49"/>
    <mergeCell ref="H33:K33"/>
    <mergeCell ref="L33:O33"/>
    <mergeCell ref="H34:K34"/>
    <mergeCell ref="L34:O34"/>
    <mergeCell ref="AJ13:AK13"/>
    <mergeCell ref="H37:K37"/>
    <mergeCell ref="L37:O37"/>
    <mergeCell ref="L30:O30"/>
    <mergeCell ref="H28:K28"/>
    <mergeCell ref="Z13:AA13"/>
    <mergeCell ref="H22:K22"/>
    <mergeCell ref="H35:K35"/>
    <mergeCell ref="L35:O35"/>
    <mergeCell ref="L29:O29"/>
    <mergeCell ref="L22:O22"/>
    <mergeCell ref="L23:O23"/>
    <mergeCell ref="L32:O32"/>
    <mergeCell ref="H25:K25"/>
    <mergeCell ref="L25:O25"/>
    <mergeCell ref="H26:K26"/>
    <mergeCell ref="L31:O31"/>
    <mergeCell ref="H27:K27"/>
    <mergeCell ref="L27:O27"/>
    <mergeCell ref="H30:K30"/>
    <mergeCell ref="L28:O28"/>
    <mergeCell ref="R13:S13"/>
    <mergeCell ref="L26:O26"/>
    <mergeCell ref="L12:M12"/>
    <mergeCell ref="P12:Q12"/>
    <mergeCell ref="L11:M11"/>
    <mergeCell ref="H12:I12"/>
    <mergeCell ref="H13:I13"/>
    <mergeCell ref="J13:K13"/>
    <mergeCell ref="N12:O12"/>
    <mergeCell ref="L13:M13"/>
    <mergeCell ref="P11:Q11"/>
    <mergeCell ref="R11:S11"/>
    <mergeCell ref="H23:K23"/>
    <mergeCell ref="H6:U6"/>
    <mergeCell ref="T8:U8"/>
    <mergeCell ref="R8:S8"/>
    <mergeCell ref="P8:Q8"/>
    <mergeCell ref="N8:O8"/>
    <mergeCell ref="L8:M8"/>
    <mergeCell ref="J8:K8"/>
    <mergeCell ref="H8:I8"/>
    <mergeCell ref="T7:U7"/>
    <mergeCell ref="R7:S7"/>
    <mergeCell ref="L10:M10"/>
    <mergeCell ref="H10:I10"/>
    <mergeCell ref="H11:I11"/>
    <mergeCell ref="L9:M9"/>
    <mergeCell ref="J9:K9"/>
    <mergeCell ref="J11:K11"/>
    <mergeCell ref="J7:K7"/>
    <mergeCell ref="H7:I7"/>
    <mergeCell ref="P7:Q7"/>
    <mergeCell ref="N7:O7"/>
    <mergeCell ref="L7:M7"/>
    <mergeCell ref="J10:K10"/>
    <mergeCell ref="H9:I9"/>
    <mergeCell ref="T9:U9"/>
    <mergeCell ref="R9:S9"/>
    <mergeCell ref="T11:U11"/>
    <mergeCell ref="T10:U10"/>
    <mergeCell ref="R10:S10"/>
    <mergeCell ref="Z8:AA8"/>
    <mergeCell ref="AB8:AC8"/>
    <mergeCell ref="AL7:AM7"/>
    <mergeCell ref="N9:O9"/>
    <mergeCell ref="Z10:AA10"/>
    <mergeCell ref="P9:Q9"/>
    <mergeCell ref="AD8:AE8"/>
    <mergeCell ref="AF8:AG8"/>
    <mergeCell ref="AH8:AI8"/>
    <mergeCell ref="AF11:AG11"/>
    <mergeCell ref="AB11:AC11"/>
    <mergeCell ref="AD11:AE11"/>
    <mergeCell ref="AB9:AC9"/>
    <mergeCell ref="AD9:AE9"/>
    <mergeCell ref="AF9:AG9"/>
    <mergeCell ref="N11:O11"/>
    <mergeCell ref="N10:O10"/>
    <mergeCell ref="AJ8:AK8"/>
    <mergeCell ref="AL8:AM8"/>
    <mergeCell ref="AJ9:AK9"/>
    <mergeCell ref="AH9:AI9"/>
    <mergeCell ref="Z6:AM6"/>
    <mergeCell ref="Z7:AA7"/>
    <mergeCell ref="AB7:AC7"/>
    <mergeCell ref="AD7:AE7"/>
    <mergeCell ref="AF7:AG7"/>
    <mergeCell ref="AH7:AI7"/>
    <mergeCell ref="AJ7:AK7"/>
    <mergeCell ref="Z9:AA9"/>
    <mergeCell ref="C105:AO105"/>
    <mergeCell ref="AL9:AM9"/>
    <mergeCell ref="H43:K43"/>
    <mergeCell ref="L43:O43"/>
    <mergeCell ref="H38:K38"/>
    <mergeCell ref="L38:O38"/>
    <mergeCell ref="H39:K39"/>
    <mergeCell ref="L39:O39"/>
    <mergeCell ref="H40:K40"/>
    <mergeCell ref="L40:O40"/>
    <mergeCell ref="H41:K41"/>
    <mergeCell ref="AL10:AM10"/>
    <mergeCell ref="AH11:AI11"/>
    <mergeCell ref="AJ11:AK11"/>
    <mergeCell ref="AB10:AC10"/>
    <mergeCell ref="AD10:AE10"/>
    <mergeCell ref="AD12:AE12"/>
    <mergeCell ref="AF12:AG12"/>
    <mergeCell ref="AB12:AC12"/>
    <mergeCell ref="AF10:AG10"/>
    <mergeCell ref="AL11:AM11"/>
    <mergeCell ref="AH10:AI10"/>
    <mergeCell ref="AJ10:AK10"/>
    <mergeCell ref="Z12:AA12"/>
    <mergeCell ref="R21:AC21"/>
    <mergeCell ref="AD21:AO21"/>
    <mergeCell ref="H29:K29"/>
  </mergeCells>
  <phoneticPr fontId="0" type="noConversion"/>
  <printOptions horizontalCentered="1" verticalCentered="1"/>
  <pageMargins left="0.25" right="0.25" top="0.25" bottom="0.25" header="0" footer="0"/>
  <pageSetup scale="31" fitToWidth="1" fitToHeight="1" orientation="landscape" r:id="rId1"/>
  <headerFooter alignWithMargins="0">
    <oddHeader/>
    <oddFooter/>
  </headerFooter>
  <rowBreaks count="1" manualBreakCount="1">
    <brk id="107" max="16383" man="1"/>
  </rowBreaks>
  <colBreaks count="1" manualBreakCount="1">
    <brk id="45" max="1048575" man="1"/>
  </colBreaks>
  <drawing r:id="rId72"/>
</worksheet>
</file>

<file path=xl/worksheets/sheet7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pageSetUpPr fitToPage="1"/>
  </sheetPr>
  <dimension ref="A1:V64"/>
  <sheetViews>
    <sheetView showGridLines="0" workbookViewId="0"/>
  </sheetViews>
  <sheetFormatPr defaultRowHeight="12.75"/>
  <cols>
    <col min="1" max="1" width="1.7109375" style="2" customWidth="1"/>
    <col min="2" max="2" width="8.7109375" customWidth="1"/>
    <col min="3" max="4" width="6.7109375" customWidth="1"/>
    <col min="5" max="6" width="3.7109375" customWidth="1"/>
    <col min="7" max="9" width="10.7109375" customWidth="1"/>
    <col min="10" max="11" width="3.7109375" customWidth="1"/>
    <col min="12" max="12" width="13.7109375" customWidth="1"/>
    <col min="13" max="13" width="13.7109375" style="110" customWidth="1"/>
    <col min="14" max="14" width="10.7109375" customWidth="1"/>
    <col min="15" max="16" width="3.7109375" customWidth="1"/>
    <col min="17" max="17" width="13.7109375" customWidth="1"/>
    <col min="18" max="18" width="13.7109375" style="110" customWidth="1"/>
    <col min="19" max="19" width="10.7109375" customWidth="1"/>
    <col min="20" max="20" width="3.7109375" customWidth="1"/>
    <col min="21" max="21" width="2.7109375" customWidth="1"/>
    <col min="22" max="24" width="7" style="237" customWidth="1"/>
    <col min="25" max="38" width="9.140625" style="237" customWidth="1"/>
  </cols>
  <sheetData>
    <row r="1" ht="26.25" customHeight="1">
      <c r="B1" s="20" t="s">
        <v>177</v>
      </c>
      <c r="C1" s="12"/>
      <c r="D1" s="12"/>
      <c r="E1" s="12"/>
      <c r="F1" s="12"/>
      <c r="G1" s="12"/>
      <c r="H1" s="12"/>
      <c r="I1" s="104"/>
      <c r="J1" s="12"/>
      <c r="K1" s="12"/>
      <c r="L1" s="12"/>
      <c r="M1" s="13"/>
      <c r="N1" s="51"/>
      <c r="O1" s="2"/>
      <c r="P1" s="2"/>
      <c r="Q1" s="2"/>
      <c r="R1" s="22"/>
      <c r="S1" s="51"/>
      <c r="T1" s="2"/>
      <c r="U1" s="2"/>
      <c r="V1" s="237"/>
    </row>
    <row r="2" ht="21.75" customHeight="1">
      <c r="B2" s="1020" t="s">
        <v>258</v>
      </c>
      <c r="C2" s="1020"/>
      <c r="D2" s="1020"/>
      <c r="E2" s="1020"/>
      <c r="F2" s="1020"/>
      <c r="G2" s="1020"/>
      <c r="H2" s="1020"/>
      <c r="I2" s="1020"/>
      <c r="J2" s="1020"/>
      <c r="K2" s="1020"/>
      <c r="L2" s="1020"/>
      <c r="M2" s="1020"/>
      <c r="N2" s="1020"/>
      <c r="O2" s="1020"/>
      <c r="P2" s="1020"/>
      <c r="Q2" s="1020"/>
      <c r="R2" s="1020"/>
      <c r="S2" s="1020"/>
      <c r="T2" s="2"/>
      <c r="U2" s="2"/>
    </row>
    <row r="3" ht="19.5" customHeight="1">
      <c r="A3"/>
      <c r="B3" s="1049" t="s">
        <v>259</v>
      </c>
      <c r="C3" s="1049"/>
      <c r="D3" s="1049"/>
      <c r="E3" s="1049"/>
      <c r="F3" s="1049"/>
      <c r="G3" s="1049"/>
      <c r="H3" s="1049"/>
      <c r="I3" s="1049"/>
      <c r="J3" s="1049"/>
      <c r="K3" s="1049"/>
      <c r="L3" s="1049"/>
      <c r="M3" s="1049"/>
      <c r="N3" s="1049"/>
      <c r="O3" s="1049"/>
      <c r="P3" s="1049"/>
      <c r="Q3" s="1049"/>
      <c r="R3" s="1049"/>
      <c r="S3" s="1049"/>
      <c r="T3" s="2"/>
      <c r="U3" s="2"/>
    </row>
    <row r="4" ht="18.75" customHeight="1">
      <c r="A4"/>
      <c r="B4" s="1095" t="s">
        <v>366</v>
      </c>
      <c r="C4" s="1095"/>
      <c r="D4" s="1095"/>
      <c r="E4" s="1095"/>
      <c r="F4" s="1095"/>
      <c r="G4" s="1095"/>
      <c r="H4" s="1095"/>
      <c r="I4" s="1095"/>
      <c r="J4" s="1095"/>
      <c r="K4" s="1095"/>
      <c r="L4" s="1095"/>
      <c r="M4" s="1095"/>
      <c r="N4" s="1095"/>
      <c r="O4" s="1095"/>
      <c r="P4" s="1095"/>
      <c r="Q4" s="131"/>
      <c r="R4" s="203"/>
      <c r="S4" s="131"/>
      <c r="T4" s="223"/>
      <c r="U4" s="2"/>
    </row>
    <row r="5" ht="12" customHeight="1">
      <c r="A5"/>
      <c r="B5" s="129"/>
      <c r="D5" s="13"/>
      <c r="E5" s="13"/>
      <c r="F5" s="2"/>
      <c r="G5" s="2"/>
      <c r="H5" s="2"/>
      <c r="I5" s="2"/>
      <c r="J5" s="2"/>
      <c r="K5" s="2"/>
      <c r="L5" s="2"/>
      <c r="M5" s="2"/>
      <c r="N5" s="9"/>
      <c r="O5" s="2"/>
      <c r="P5" s="2"/>
      <c r="Q5" s="2"/>
      <c r="R5" s="2"/>
      <c r="S5" s="2"/>
      <c r="T5" s="2"/>
      <c r="U5" s="2"/>
    </row>
    <row r="6" ht="17.1" customHeight="1">
      <c r="B6" s="1096" t="s">
        <v>261</v>
      </c>
      <c r="C6" s="1096"/>
      <c r="D6" s="1096"/>
      <c r="E6" s="1096"/>
      <c r="F6" s="1096"/>
      <c r="G6" s="1096"/>
      <c r="H6" s="1096"/>
      <c r="I6" s="1096"/>
      <c r="J6" s="1096"/>
      <c r="K6" s="1096"/>
      <c r="L6" s="1096"/>
      <c r="M6" s="1096"/>
      <c r="N6" s="1096"/>
      <c r="O6" s="1096"/>
      <c r="P6" s="1096"/>
      <c r="Q6" s="1096"/>
      <c r="R6" s="1096"/>
      <c r="S6" s="1096"/>
      <c r="T6" s="1096"/>
      <c r="U6" s="2"/>
    </row>
    <row r="7">
      <c r="B7" s="2"/>
      <c r="C7" s="2"/>
      <c r="D7" s="2"/>
      <c r="E7" s="2"/>
      <c r="F7" s="1051" t="s">
        <v>22</v>
      </c>
      <c r="G7" s="1051"/>
      <c r="H7" s="1051"/>
      <c r="I7" s="1051"/>
      <c r="J7" s="1051"/>
      <c r="K7" s="1051" t="s">
        <v>9</v>
      </c>
      <c r="L7" s="1051"/>
      <c r="M7" s="1051"/>
      <c r="N7" s="1051"/>
      <c r="O7" s="1051"/>
      <c r="P7" s="1051" t="s">
        <v>10</v>
      </c>
      <c r="Q7" s="1051"/>
      <c r="R7" s="1051"/>
      <c r="S7" s="1051"/>
      <c r="T7" s="1051"/>
      <c r="U7" s="2"/>
    </row>
    <row r="8" ht="20.1" customHeight="1">
      <c r="B8" s="2"/>
      <c r="C8" s="2"/>
      <c r="D8" s="2"/>
      <c r="E8" s="2"/>
      <c r="F8" s="1051"/>
      <c r="G8" s="1051"/>
      <c r="H8" s="1051"/>
      <c r="I8" s="1051"/>
      <c r="J8" s="1051"/>
      <c r="K8" s="1051"/>
      <c r="L8" s="1051"/>
      <c r="M8" s="1051"/>
      <c r="N8" s="1051"/>
      <c r="O8" s="1051"/>
      <c r="P8" s="1051"/>
      <c r="Q8" s="1051"/>
      <c r="R8" s="1051"/>
      <c r="S8" s="1051"/>
      <c r="T8" s="1051"/>
      <c r="U8" s="2"/>
    </row>
    <row r="9" ht="20.1" customHeight="1">
      <c r="B9" s="2"/>
      <c r="C9" s="2"/>
      <c r="D9" s="2"/>
      <c r="E9" s="2"/>
      <c r="F9" s="2"/>
      <c r="G9" s="22" t="s">
        <v>25</v>
      </c>
      <c r="H9" s="22" t="s">
        <v>15</v>
      </c>
      <c r="I9" s="595" t="s">
        <v>100</v>
      </c>
      <c r="J9" s="3"/>
      <c r="K9" s="3"/>
      <c r="L9" s="22" t="s">
        <v>25</v>
      </c>
      <c r="M9" s="22" t="s">
        <v>15</v>
      </c>
      <c r="N9" s="595" t="s">
        <v>101</v>
      </c>
      <c r="O9" s="2"/>
      <c r="P9" s="2"/>
      <c r="Q9" s="22" t="s">
        <v>25</v>
      </c>
      <c r="R9" s="22" t="s">
        <v>15</v>
      </c>
      <c r="S9" s="595" t="s">
        <v>102</v>
      </c>
      <c r="T9" s="2"/>
      <c r="U9" s="2"/>
    </row>
    <row r="10" ht="15" customHeight="1">
      <c r="B10" s="2"/>
      <c r="C10" s="17"/>
      <c r="D10" s="17"/>
      <c r="E10" s="17"/>
      <c r="F10" s="165"/>
      <c r="G10" s="164"/>
      <c r="H10" s="166"/>
      <c r="I10" s="176"/>
      <c r="J10" s="7"/>
      <c r="K10" s="165"/>
      <c r="L10" s="164"/>
      <c r="M10" s="168"/>
      <c r="N10" s="176"/>
      <c r="O10" s="7"/>
      <c r="P10" s="142"/>
      <c r="Q10" s="187"/>
      <c r="R10" s="168"/>
      <c r="S10" s="176"/>
      <c r="T10" s="7"/>
      <c r="U10" s="2"/>
    </row>
    <row r="11" ht="20.1" customHeight="1">
      <c r="B11" s="2"/>
      <c r="C11" s="180"/>
      <c r="D11" s="16" t="s">
        <v>42</v>
      </c>
      <c r="E11" s="180"/>
      <c r="F11" s="164"/>
      <c r="G11" s="193">
        <v>85.16617790811339198435972630</v>
      </c>
      <c r="H11" s="193">
        <v>78.003143477284634383653918120</v>
      </c>
      <c r="I11" s="193">
        <v>109.18300739112483499357419911</v>
      </c>
      <c r="J11" s="194"/>
      <c r="K11" s="194"/>
      <c r="L11" s="195">
        <v>250.6255380200860832137733142</v>
      </c>
      <c r="M11" s="195">
        <v>333.06474573018614469391671463</v>
      </c>
      <c r="N11" s="193">
        <v>75.248293682549159811318822090</v>
      </c>
      <c r="O11" s="194"/>
      <c r="P11" s="193"/>
      <c r="Q11" s="195">
        <v>213.44819159335288367546432063</v>
      </c>
      <c r="R11" s="195">
        <v>259.80097148417034653094828231</v>
      </c>
      <c r="S11" s="193">
        <v>82.15835005311297143658393589</v>
      </c>
      <c r="T11" s="141"/>
      <c r="U11" s="2"/>
    </row>
    <row r="12" ht="15" customHeight="1">
      <c r="B12" s="2"/>
      <c r="C12" s="17"/>
      <c r="D12" s="17"/>
      <c r="E12" s="17"/>
      <c r="F12" s="165"/>
      <c r="G12" s="193"/>
      <c r="H12" s="193"/>
      <c r="I12" s="193"/>
      <c r="J12" s="194"/>
      <c r="K12" s="194"/>
      <c r="L12" s="195"/>
      <c r="M12" s="195"/>
      <c r="N12" s="193"/>
      <c r="O12" s="194"/>
      <c r="P12" s="193"/>
      <c r="Q12" s="195"/>
      <c r="R12" s="195"/>
      <c r="S12" s="193"/>
      <c r="T12" s="7"/>
      <c r="U12" s="2"/>
    </row>
    <row r="13" ht="20.1" customHeight="1">
      <c r="B13" s="111"/>
      <c r="C13" s="188"/>
      <c r="D13" s="189" t="s">
        <v>60</v>
      </c>
      <c r="E13" s="188"/>
      <c r="F13" s="169"/>
      <c r="G13" s="196">
        <v>67.588210875882108758821087590</v>
      </c>
      <c r="H13" s="196">
        <v>78.479483838159107523122397740</v>
      </c>
      <c r="I13" s="196">
        <v>86.12213991527129385545066737</v>
      </c>
      <c r="J13" s="197"/>
      <c r="K13" s="197"/>
      <c r="L13" s="198">
        <v>194.69180690332882938213978627</v>
      </c>
      <c r="M13" s="198">
        <v>240.44190417949133322533614126</v>
      </c>
      <c r="N13" s="196">
        <v>80.97249419468505789502135485</v>
      </c>
      <c r="O13" s="197"/>
      <c r="P13" s="196"/>
      <c r="Q13" s="198">
        <v>131.58870900788709007887090079</v>
      </c>
      <c r="R13" s="198">
        <v>188.69756533070590852747671869</v>
      </c>
      <c r="S13" s="196">
        <v>69.735244743231591455304373950</v>
      </c>
      <c r="T13" s="170"/>
      <c r="U13" s="2"/>
    </row>
    <row r="14" ht="15" customHeight="1">
      <c r="B14" s="2"/>
      <c r="C14" s="180"/>
      <c r="D14" s="16"/>
      <c r="E14" s="16"/>
      <c r="F14" s="137"/>
      <c r="G14" s="193"/>
      <c r="H14" s="193"/>
      <c r="I14" s="193"/>
      <c r="J14" s="194"/>
      <c r="K14" s="194"/>
      <c r="L14" s="195"/>
      <c r="M14" s="195"/>
      <c r="N14" s="193"/>
      <c r="O14" s="194"/>
      <c r="P14" s="193"/>
      <c r="Q14" s="195"/>
      <c r="R14" s="195"/>
      <c r="S14" s="193"/>
      <c r="T14" s="7"/>
      <c r="U14" s="2"/>
    </row>
    <row r="15" ht="20.1" customHeight="1">
      <c r="B15" s="2"/>
      <c r="C15" s="180"/>
      <c r="D15" s="16" t="s">
        <v>44</v>
      </c>
      <c r="E15" s="180"/>
      <c r="F15" s="137"/>
      <c r="G15" s="193">
        <v>75.609354413702239789196310940</v>
      </c>
      <c r="H15" s="193">
        <v>79.54705941692726722485624937</v>
      </c>
      <c r="I15" s="193">
        <v>95.04984215370367167970363710</v>
      </c>
      <c r="J15" s="194"/>
      <c r="K15" s="194"/>
      <c r="L15" s="195">
        <v>192.69440209104770202570246134</v>
      </c>
      <c r="M15" s="195">
        <v>238.40727030625832223701731026</v>
      </c>
      <c r="N15" s="193">
        <v>80.82572391500988876206229494</v>
      </c>
      <c r="O15" s="194"/>
      <c r="P15" s="193"/>
      <c r="Q15" s="195">
        <v>145.6949934123847167325428195</v>
      </c>
      <c r="R15" s="195">
        <v>189.64597296479370523554927872</v>
      </c>
      <c r="S15" s="193">
        <v>76.824723000805218871786471480</v>
      </c>
      <c r="T15" s="141"/>
      <c r="U15" s="2"/>
    </row>
    <row r="16" ht="15" customHeight="1">
      <c r="B16" s="2"/>
      <c r="C16" s="180"/>
      <c r="D16" s="16"/>
      <c r="E16" s="180"/>
      <c r="F16" s="137"/>
      <c r="G16" s="193"/>
      <c r="H16" s="193"/>
      <c r="I16" s="193"/>
      <c r="J16" s="194"/>
      <c r="K16" s="194"/>
      <c r="L16" s="195"/>
      <c r="M16" s="195"/>
      <c r="N16" s="193"/>
      <c r="O16" s="194"/>
      <c r="P16" s="193"/>
      <c r="Q16" s="195"/>
      <c r="R16" s="195"/>
      <c r="S16" s="193"/>
      <c r="T16" s="7"/>
      <c r="U16" s="2"/>
    </row>
    <row r="17" ht="20.1" customHeight="1">
      <c r="B17" s="111"/>
      <c r="C17" s="188"/>
      <c r="D17" s="189" t="s">
        <v>45</v>
      </c>
      <c r="E17" s="188"/>
      <c r="F17" s="169"/>
      <c r="G17" s="196">
        <v>67.588210875882108758821087590</v>
      </c>
      <c r="H17" s="196">
        <v>78.479483838159107523122397740</v>
      </c>
      <c r="I17" s="196">
        <v>86.12213991527129385545066737</v>
      </c>
      <c r="J17" s="197"/>
      <c r="K17" s="197"/>
      <c r="L17" s="198">
        <v>194.69180690332882938213978627</v>
      </c>
      <c r="M17" s="198">
        <v>240.44190417949133322533614126</v>
      </c>
      <c r="N17" s="196">
        <v>80.97249419468505789502135485</v>
      </c>
      <c r="O17" s="197"/>
      <c r="P17" s="196"/>
      <c r="Q17" s="198">
        <v>131.58870900788709007887090079</v>
      </c>
      <c r="R17" s="198">
        <v>188.69756533070590852747671869</v>
      </c>
      <c r="S17" s="196">
        <v>69.735244743231591455304373950</v>
      </c>
      <c r="T17" s="170"/>
      <c r="U17" s="2"/>
    </row>
    <row r="18" ht="15" customHeight="1">
      <c r="B18" s="2"/>
      <c r="C18" s="16"/>
      <c r="D18" s="16"/>
      <c r="E18" s="16"/>
      <c r="F18" s="137"/>
      <c r="G18" s="191"/>
      <c r="H18" s="192"/>
      <c r="I18" s="187"/>
      <c r="J18" s="141"/>
      <c r="K18" s="137"/>
      <c r="L18" s="191"/>
      <c r="M18" s="192"/>
      <c r="N18" s="187"/>
      <c r="O18" s="141"/>
      <c r="P18" s="190"/>
      <c r="Q18" s="141"/>
      <c r="R18" s="192"/>
      <c r="S18" s="187"/>
      <c r="T18" s="141"/>
      <c r="U18" s="2"/>
    </row>
    <row r="19" ht="15" customHeight="1">
      <c r="B19" s="2"/>
      <c r="C19" s="16"/>
      <c r="D19" s="16"/>
      <c r="E19" s="16"/>
      <c r="F19" s="137"/>
      <c r="G19" s="138"/>
      <c r="H19" s="139"/>
      <c r="I19" s="140"/>
      <c r="J19" s="141"/>
      <c r="K19" s="137"/>
      <c r="L19" s="138"/>
      <c r="M19" s="139"/>
      <c r="N19" s="140"/>
      <c r="O19" s="141"/>
      <c r="P19" s="142"/>
      <c r="Q19" s="141"/>
      <c r="R19" s="157"/>
      <c r="S19" s="140"/>
      <c r="T19" s="141"/>
      <c r="U19" s="2"/>
    </row>
    <row r="20" ht="17.1" customHeight="1">
      <c r="B20" s="1096" t="s">
        <v>262</v>
      </c>
      <c r="C20" s="1096"/>
      <c r="D20" s="1096"/>
      <c r="E20" s="1096"/>
      <c r="F20" s="1096"/>
      <c r="G20" s="1096"/>
      <c r="H20" s="1096"/>
      <c r="I20" s="1096"/>
      <c r="J20" s="1096"/>
      <c r="K20" s="1096"/>
      <c r="L20" s="1096"/>
      <c r="M20" s="1096"/>
      <c r="N20" s="1096"/>
      <c r="O20" s="1096"/>
      <c r="P20" s="1096"/>
      <c r="Q20" s="1096"/>
      <c r="R20" s="1096"/>
      <c r="S20" s="1096"/>
      <c r="T20" s="1096"/>
      <c r="U20" s="2"/>
    </row>
    <row r="21">
      <c r="B21" s="2"/>
      <c r="C21" s="2"/>
      <c r="D21" s="2"/>
      <c r="E21" s="2"/>
      <c r="F21" s="1051" t="s">
        <v>75</v>
      </c>
      <c r="G21" s="1051"/>
      <c r="H21" s="1051"/>
      <c r="I21" s="1051"/>
      <c r="J21" s="1051"/>
      <c r="K21" s="1051" t="s">
        <v>9</v>
      </c>
      <c r="L21" s="1051"/>
      <c r="M21" s="1051"/>
      <c r="N21" s="1051"/>
      <c r="O21" s="1051"/>
      <c r="P21" s="1051" t="s">
        <v>10</v>
      </c>
      <c r="Q21" s="1051"/>
      <c r="R21" s="1051"/>
      <c r="S21" s="1051"/>
      <c r="T21" s="1051"/>
      <c r="U21" s="2"/>
    </row>
    <row r="22" ht="20.1" customHeight="1">
      <c r="B22" s="2"/>
      <c r="C22" s="2"/>
      <c r="D22" s="2"/>
      <c r="E22" s="2"/>
      <c r="F22" s="1051"/>
      <c r="G22" s="1051"/>
      <c r="H22" s="1051"/>
      <c r="I22" s="1051"/>
      <c r="J22" s="1051"/>
      <c r="K22" s="1051"/>
      <c r="L22" s="1051"/>
      <c r="M22" s="1051"/>
      <c r="N22" s="1051"/>
      <c r="O22" s="1051"/>
      <c r="P22" s="1051"/>
      <c r="Q22" s="1051"/>
      <c r="R22" s="1051"/>
      <c r="S22" s="1051"/>
      <c r="T22" s="1051"/>
      <c r="U22" s="2"/>
    </row>
    <row r="23" ht="20.1" customHeight="1">
      <c r="B23" s="2"/>
      <c r="C23" s="2"/>
      <c r="D23" s="2"/>
      <c r="E23" s="2"/>
      <c r="F23" s="2"/>
      <c r="G23" s="22" t="s">
        <v>25</v>
      </c>
      <c r="H23" s="22" t="s">
        <v>15</v>
      </c>
      <c r="I23" s="595" t="s">
        <v>100</v>
      </c>
      <c r="J23" s="3"/>
      <c r="K23" s="3"/>
      <c r="L23" s="22" t="s">
        <v>25</v>
      </c>
      <c r="M23" s="22" t="s">
        <v>15</v>
      </c>
      <c r="N23" s="595" t="s">
        <v>101</v>
      </c>
      <c r="O23" s="2"/>
      <c r="P23" s="2"/>
      <c r="Q23" s="22" t="s">
        <v>25</v>
      </c>
      <c r="R23" s="22" t="s">
        <v>15</v>
      </c>
      <c r="S23" s="595" t="s">
        <v>102</v>
      </c>
      <c r="T23" s="2"/>
      <c r="U23" s="2"/>
    </row>
    <row r="24" ht="15" customHeight="1">
      <c r="B24" s="2"/>
      <c r="C24" s="17"/>
      <c r="D24" s="17"/>
      <c r="E24" s="17"/>
      <c r="F24" s="165"/>
      <c r="G24" s="164"/>
      <c r="H24" s="166"/>
      <c r="I24" s="176"/>
      <c r="J24" s="7"/>
      <c r="K24" s="165"/>
      <c r="L24" s="164"/>
      <c r="M24" s="168"/>
      <c r="N24" s="176"/>
      <c r="O24" s="7"/>
      <c r="P24" s="142"/>
      <c r="Q24" s="187"/>
      <c r="R24" s="168"/>
      <c r="S24" s="176"/>
      <c r="T24" s="7"/>
      <c r="U24" s="2"/>
    </row>
    <row r="25" ht="20.1" customHeight="1">
      <c r="B25" s="2"/>
      <c r="C25" s="180"/>
      <c r="D25" s="16" t="s">
        <v>42</v>
      </c>
      <c r="E25" s="180"/>
      <c r="F25" s="164"/>
      <c r="G25" s="193">
        <v>68.357487922705314009661835750</v>
      </c>
      <c r="H25" s="193">
        <v>0.9981587363116581064056594600</v>
      </c>
      <c r="I25" s="193">
        <v>66.693620981999245371876845450</v>
      </c>
      <c r="J25" s="193"/>
      <c r="K25" s="193"/>
      <c r="L25" s="193">
        <v>-8.499851195866898020326574740</v>
      </c>
      <c r="M25" s="193">
        <v>-4.7133941585645282914268124700</v>
      </c>
      <c r="N25" s="193">
        <v>-3.9737558116020386821414271500</v>
      </c>
      <c r="O25" s="193"/>
      <c r="P25" s="193"/>
      <c r="Q25" s="193">
        <v>54.047351972175777970609607260</v>
      </c>
      <c r="R25" s="193">
        <v>-3.7622825778233853913412384500</v>
      </c>
      <c r="S25" s="193">
        <v>60.069623530657175015961886980</v>
      </c>
      <c r="T25" s="141"/>
      <c r="U25" s="2"/>
    </row>
    <row r="26" ht="15" customHeight="1">
      <c r="B26" s="2"/>
      <c r="C26" s="17"/>
      <c r="D26" s="17"/>
      <c r="E26" s="17"/>
      <c r="F26" s="165"/>
      <c r="G26" s="193"/>
      <c r="H26" s="193"/>
      <c r="I26" s="193"/>
      <c r="J26" s="193"/>
      <c r="K26" s="193"/>
      <c r="L26" s="193"/>
      <c r="M26" s="193"/>
      <c r="N26" s="193"/>
      <c r="O26" s="193"/>
      <c r="P26" s="193"/>
      <c r="Q26" s="193"/>
      <c r="R26" s="193"/>
      <c r="S26" s="193"/>
      <c r="T26" s="7"/>
      <c r="U26" s="2"/>
    </row>
    <row r="27" ht="20.1" customHeight="1">
      <c r="B27" s="111"/>
      <c r="C27" s="188"/>
      <c r="D27" s="189" t="s">
        <v>60</v>
      </c>
      <c r="E27" s="188"/>
      <c r="F27" s="169"/>
      <c r="G27" s="196">
        <v>70.925216791411027384578705630</v>
      </c>
      <c r="H27" s="196">
        <v>-2.4293545071332890029180349800</v>
      </c>
      <c r="I27" s="196">
        <v>75.180983919909798327347585790</v>
      </c>
      <c r="J27" s="196"/>
      <c r="K27" s="196"/>
      <c r="L27" s="196">
        <v>8.093746079968039254002769300</v>
      </c>
      <c r="M27" s="196">
        <v>-0.9100402989315107291139448100</v>
      </c>
      <c r="N27" s="196">
        <v>9.086476981181436439186743700</v>
      </c>
      <c r="O27" s="196"/>
      <c r="P27" s="196"/>
      <c r="Q27" s="196">
        <v>84.75946982514273021582185234</v>
      </c>
      <c r="R27" s="196">
        <v>-3.317286701045977819650463500</v>
      </c>
      <c r="S27" s="196">
        <v>91.09876369919955576768213360</v>
      </c>
      <c r="T27" s="170"/>
      <c r="U27" s="2"/>
    </row>
    <row r="28" ht="15" customHeight="1">
      <c r="B28" s="2"/>
      <c r="C28" s="180"/>
      <c r="D28" s="16"/>
      <c r="E28" s="16"/>
      <c r="F28" s="137"/>
      <c r="G28" s="193"/>
      <c r="H28" s="193"/>
      <c r="I28" s="193"/>
      <c r="J28" s="193"/>
      <c r="K28" s="193"/>
      <c r="L28" s="193"/>
      <c r="M28" s="193"/>
      <c r="N28" s="193"/>
      <c r="O28" s="193"/>
      <c r="P28" s="193"/>
      <c r="Q28" s="193"/>
      <c r="R28" s="193"/>
      <c r="S28" s="193"/>
      <c r="T28" s="7"/>
      <c r="U28" s="2"/>
    </row>
    <row r="29" ht="20.1" customHeight="1">
      <c r="B29" s="2"/>
      <c r="C29" s="180"/>
      <c r="D29" s="16" t="s">
        <v>44</v>
      </c>
      <c r="E29" s="180"/>
      <c r="F29" s="137"/>
      <c r="G29" s="193">
        <v>60.300279329608938547486033540</v>
      </c>
      <c r="H29" s="193">
        <v>4.0200507865316756257626224300</v>
      </c>
      <c r="I29" s="193">
        <v>54.105173106072279613702967300</v>
      </c>
      <c r="J29" s="193"/>
      <c r="K29" s="193"/>
      <c r="L29" s="193">
        <v>-5.6143334766376459539165373800</v>
      </c>
      <c r="M29" s="193">
        <v>-4.8486711793368540421605047600</v>
      </c>
      <c r="N29" s="193">
        <v>-0.8046785124187566955382059800</v>
      </c>
      <c r="O29" s="193"/>
      <c r="P29" s="193"/>
      <c r="Q29" s="193">
        <v>51.300487084063047285464098080</v>
      </c>
      <c r="R29" s="193">
        <v>-1.0235394366864442897413396200</v>
      </c>
      <c r="S29" s="193">
        <v>52.865121891561987281910522510</v>
      </c>
      <c r="T29" s="141"/>
      <c r="U29" s="2"/>
    </row>
    <row r="30" ht="15" customHeight="1">
      <c r="B30" s="2"/>
      <c r="C30" s="180"/>
      <c r="D30" s="16"/>
      <c r="E30" s="180"/>
      <c r="F30" s="137"/>
      <c r="G30" s="193"/>
      <c r="H30" s="193"/>
      <c r="I30" s="193"/>
      <c r="J30" s="193"/>
      <c r="K30" s="193"/>
      <c r="L30" s="193"/>
      <c r="M30" s="193"/>
      <c r="N30" s="193"/>
      <c r="O30" s="193"/>
      <c r="P30" s="193"/>
      <c r="Q30" s="193"/>
      <c r="R30" s="193"/>
      <c r="S30" s="193"/>
      <c r="T30" s="7"/>
      <c r="U30" s="2"/>
    </row>
    <row r="31" ht="20.1" customHeight="1">
      <c r="B31" s="111"/>
      <c r="C31" s="188"/>
      <c r="D31" s="189" t="s">
        <v>45</v>
      </c>
      <c r="E31" s="188"/>
      <c r="F31" s="169"/>
      <c r="G31" s="196">
        <v>70.925216791411027384578705630</v>
      </c>
      <c r="H31" s="196">
        <v>-2.4293545071332890029180349800</v>
      </c>
      <c r="I31" s="196">
        <v>75.180983919909798327347585790</v>
      </c>
      <c r="J31" s="196"/>
      <c r="K31" s="196"/>
      <c r="L31" s="196">
        <v>8.093746079968039254002769300</v>
      </c>
      <c r="M31" s="196">
        <v>-0.9100402989315107291139448100</v>
      </c>
      <c r="N31" s="196">
        <v>9.086476981181436439186743700</v>
      </c>
      <c r="O31" s="196"/>
      <c r="P31" s="196"/>
      <c r="Q31" s="196">
        <v>84.75946982514273021582185234</v>
      </c>
      <c r="R31" s="196">
        <v>-3.317286701045977819650463500</v>
      </c>
      <c r="S31" s="196">
        <v>91.09876369919955576768213360</v>
      </c>
      <c r="T31" s="170"/>
      <c r="U31" s="2"/>
    </row>
    <row r="32" ht="15" customHeight="1">
      <c r="B32" s="2"/>
      <c r="C32" s="16"/>
      <c r="D32" s="16"/>
      <c r="E32" s="16"/>
      <c r="F32" s="137"/>
      <c r="G32" s="191"/>
      <c r="H32" s="192"/>
      <c r="I32" s="187"/>
      <c r="J32" s="141"/>
      <c r="K32" s="137"/>
      <c r="L32" s="191"/>
      <c r="M32" s="192"/>
      <c r="N32" s="187"/>
      <c r="O32" s="141"/>
      <c r="P32" s="190"/>
      <c r="Q32" s="141"/>
      <c r="R32" s="192"/>
      <c r="S32" s="187"/>
      <c r="T32" s="141"/>
      <c r="U32" s="2"/>
    </row>
    <row r="33" ht="15" customHeight="1">
      <c r="B33" s="2"/>
      <c r="C33" s="16"/>
      <c r="D33" s="0"/>
      <c r="E33" s="0"/>
      <c r="F33" s="137"/>
      <c r="G33" s="138"/>
      <c r="H33" s="139"/>
      <c r="I33" s="140"/>
      <c r="J33" s="141"/>
      <c r="K33" s="137"/>
      <c r="L33" s="138"/>
      <c r="M33" s="139"/>
      <c r="N33" s="140"/>
      <c r="O33" s="141"/>
      <c r="P33" s="142"/>
      <c r="Q33" s="141"/>
      <c r="R33" s="139"/>
      <c r="S33" s="140"/>
      <c r="T33" s="141"/>
      <c r="U33" s="2"/>
    </row>
    <row r="34" ht="27" customHeight="1">
      <c r="B34" s="1053" t="s">
        <v>138</v>
      </c>
      <c r="C34" s="1053"/>
      <c r="D34" s="1053"/>
      <c r="E34" s="1053"/>
      <c r="F34" s="1053"/>
      <c r="G34" s="1053"/>
      <c r="H34" s="1053"/>
      <c r="I34" s="1053"/>
      <c r="J34" s="1053"/>
      <c r="K34" s="1053"/>
      <c r="L34" s="1053"/>
      <c r="M34" s="1053"/>
      <c r="N34" s="1053"/>
      <c r="O34" s="1053"/>
      <c r="P34" s="1053"/>
      <c r="Q34" s="1053"/>
      <c r="R34" s="1053"/>
      <c r="S34" s="1053"/>
      <c r="T34" s="1053"/>
      <c r="U34" s="2"/>
    </row>
    <row r="35" ht="18">
      <c r="B35" s="2"/>
      <c r="C35" s="2"/>
      <c r="D35" s="2"/>
      <c r="E35" s="2"/>
      <c r="F35" s="2"/>
      <c r="G35" s="2"/>
      <c r="H35" s="106"/>
      <c r="I35" s="107"/>
      <c r="J35" s="127"/>
      <c r="K35" s="108"/>
      <c r="L35" s="2"/>
      <c r="M35" s="106"/>
      <c r="N35" s="107"/>
      <c r="O35" s="127"/>
      <c r="P35" s="2"/>
      <c r="Q35" s="2"/>
      <c r="R35" s="13"/>
      <c r="S35" s="51"/>
      <c r="T35" s="2"/>
      <c r="U35" s="2"/>
    </row>
    <row r="36" s="237" customFormat="1">
      <c r="A36" s="237"/>
    </row>
    <row r="37" s="237" customFormat="1"/>
    <row r="38" s="237" customFormat="1"/>
    <row r="39" s="237" customFormat="1"/>
    <row r="40" s="237" customFormat="1"/>
    <row r="41" s="237" customFormat="1"/>
    <row r="42" s="237" customFormat="1"/>
    <row r="43" s="237" customFormat="1"/>
    <row r="44" s="237" customFormat="1"/>
    <row r="45" s="237" customFormat="1"/>
    <row r="46" s="237" customFormat="1"/>
    <row r="47" s="237" customFormat="1"/>
    <row r="48" s="237" customFormat="1"/>
    <row r="49" s="237" customFormat="1"/>
    <row r="50" s="237" customFormat="1"/>
    <row r="51" s="237" customFormat="1"/>
    <row r="52" s="237" customFormat="1"/>
    <row r="53" s="237" customFormat="1"/>
    <row r="54" s="237" customFormat="1"/>
    <row r="55" s="237" customFormat="1"/>
    <row r="56" s="237" customFormat="1"/>
    <row r="57" s="237" customFormat="1"/>
    <row r="58" s="237" customFormat="1"/>
    <row r="59" s="237" customFormat="1"/>
    <row r="60" s="237" customFormat="1"/>
    <row r="61" s="237" customFormat="1"/>
    <row r="62" s="237" customFormat="1"/>
    <row r="63" s="237" customFormat="1"/>
    <row r="64" s="237" customFormat="1"/>
  </sheetData>
  <mergeCells count="12">
    <mergeCell ref="B2:S2"/>
    <mergeCell ref="B3:S3"/>
    <mergeCell ref="B4:P4"/>
    <mergeCell ref="B6:T6"/>
    <mergeCell ref="B20:T20"/>
    <mergeCell ref="F7:J8"/>
    <mergeCell ref="B34:T34"/>
    <mergeCell ref="K21:O22"/>
    <mergeCell ref="P21:T22"/>
    <mergeCell ref="F21:J22"/>
    <mergeCell ref="K7:O8"/>
    <mergeCell ref="P7:T8"/>
  </mergeCells>
  <phoneticPr fontId="12" type="noConversion"/>
  <printOptions horizontalCentered="1" verticalCentered="1"/>
  <pageMargins left="0.25" right="0.25" top="0.25" bottom="0.25" header="0" footer="0"/>
  <pageSetup scale="86" fitToWidth="1" fitToHeight="1" orientation="landscape" r:id="rId1"/>
  <headerFooter alignWithMargins="0">
    <oddHeader/>
    <oddFooter/>
  </headerFooter>
  <rowBreaks count="1" manualBreakCount="1">
    <brk id="36" max="16383" man="1"/>
  </rowBreaks>
  <colBreaks count="1" manualBreakCount="1">
    <brk id="22" max="1048575" man="1"/>
  </colBreaks>
  <drawing r:id="rId76"/>
</worksheet>
</file>

<file path=xl/worksheets/sheet7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pageSetUpPr fitToPage="1"/>
  </sheetPr>
  <dimension ref="A1:AI82"/>
  <sheetViews>
    <sheetView showGridLines="0" zoomScale="80" workbookViewId="0"/>
  </sheetViews>
  <sheetFormatPr defaultRowHeight="12.75"/>
  <cols>
    <col min="1" max="1" width="2.7109375" customWidth="1"/>
    <col min="2" max="2" width="17.7109375" customWidth="1"/>
    <col min="3" max="3" width="19" customWidth="1"/>
    <col min="4" max="4" width="2.7109375" customWidth="1"/>
    <col min="5" max="12" width="12.7109375" customWidth="1"/>
    <col min="13" max="13" width="2.7109375" customWidth="1"/>
    <col min="14" max="14" width="11.7109375" customWidth="1"/>
    <col min="15" max="15" width="1.7109375" customWidth="1"/>
    <col min="16" max="16" width="10.7109375" style="9" customWidth="1"/>
    <col min="17" max="17" width="1.7109375" style="9" customWidth="1"/>
    <col min="18" max="18" width="10.7109375" customWidth="1"/>
    <col min="19" max="19" width="1.7109375" customWidth="1"/>
    <col min="20" max="20" width="10.7109375" customWidth="1"/>
    <col min="21" max="21" width="2.7109375" customWidth="1"/>
    <col min="22" max="23" width="11.7109375" style="237" customWidth="1"/>
    <col min="24" max="24" width="5.7109375" style="237" customWidth="1"/>
    <col min="25" max="35" width="9.140625" style="237" customWidth="1"/>
  </cols>
  <sheetData>
    <row r="1" ht="30.75" customHeight="1">
      <c r="B1" s="20" t="s">
        <v>179</v>
      </c>
      <c r="E1" s="12"/>
      <c r="F1" s="12"/>
      <c r="G1" s="12"/>
      <c r="H1" s="12"/>
      <c r="I1" s="12"/>
      <c r="J1" s="12"/>
      <c r="K1" s="12"/>
      <c r="L1" s="12"/>
      <c r="M1" s="12"/>
      <c r="N1" s="12"/>
      <c r="O1" s="12"/>
      <c r="Q1" s="232"/>
      <c r="R1" s="2"/>
      <c r="S1" s="2"/>
      <c r="T1" s="2"/>
      <c r="U1" s="2"/>
      <c r="V1" s="237"/>
    </row>
    <row r="2" ht="18" customHeight="1">
      <c r="B2" s="1097" t="s">
        <v>258</v>
      </c>
      <c r="C2" s="1097"/>
      <c r="D2" s="1097"/>
      <c r="E2" s="1097"/>
      <c r="F2" s="1097"/>
      <c r="G2" s="1097"/>
      <c r="H2" s="1097"/>
      <c r="I2" s="1097"/>
      <c r="J2" s="1097"/>
      <c r="K2" s="1097"/>
      <c r="L2" s="1097"/>
      <c r="M2" s="1097"/>
      <c r="N2" s="1097"/>
      <c r="O2" s="1097"/>
      <c r="P2" s="1097"/>
      <c r="Q2" s="1097"/>
      <c r="R2" s="1097"/>
      <c r="S2" s="1097"/>
      <c r="T2" s="1097"/>
      <c r="U2" s="2"/>
    </row>
    <row r="3" ht="18" customHeight="1">
      <c r="B3" s="1098" t="s">
        <v>259</v>
      </c>
      <c r="C3" s="1098"/>
      <c r="D3" s="1098"/>
      <c r="E3" s="1098"/>
      <c r="F3" s="1098"/>
      <c r="G3" s="1098"/>
      <c r="H3" s="1098"/>
      <c r="I3" s="1098"/>
      <c r="J3" s="1098"/>
      <c r="K3" s="1098"/>
      <c r="L3" s="1098"/>
      <c r="M3" s="1098"/>
      <c r="N3" s="1098"/>
      <c r="O3" s="1098"/>
      <c r="P3" s="1098"/>
      <c r="Q3" s="1098"/>
      <c r="R3" s="1098"/>
      <c r="S3" s="1098"/>
      <c r="T3" s="1098"/>
      <c r="U3" s="2"/>
    </row>
    <row r="4" ht="18" customHeight="1">
      <c r="B4" s="1098" t="s">
        <v>366</v>
      </c>
      <c r="C4" s="1098"/>
      <c r="D4" s="1098"/>
      <c r="E4" s="1098"/>
      <c r="F4" s="1098"/>
      <c r="G4" s="1098"/>
      <c r="H4" s="1098"/>
      <c r="I4" s="1098"/>
      <c r="J4" s="1098"/>
      <c r="K4" s="1098"/>
      <c r="L4" s="1098"/>
      <c r="M4" s="1098"/>
      <c r="N4" s="1098"/>
      <c r="O4" s="1098"/>
      <c r="P4" s="1098"/>
      <c r="Q4" s="1098"/>
      <c r="R4" s="1098"/>
      <c r="S4" s="1098"/>
      <c r="T4" s="1098"/>
      <c r="U4" s="2"/>
    </row>
    <row r="5" s="122" customFormat="1" ht="21" customHeight="1">
      <c r="B5" s="1099"/>
      <c r="C5" s="1099"/>
      <c r="D5" s="163"/>
      <c r="E5" s="968" t="s">
        <v>22</v>
      </c>
      <c r="F5" s="968"/>
      <c r="G5" s="968"/>
      <c r="H5" s="968"/>
      <c r="I5" s="968"/>
      <c r="J5" s="968"/>
      <c r="K5" s="968"/>
      <c r="L5" s="968"/>
      <c r="M5" s="539"/>
      <c r="N5" s="1100" t="s">
        <v>28</v>
      </c>
      <c r="O5" s="1100"/>
      <c r="P5" s="1100"/>
      <c r="Q5" s="1100"/>
      <c r="R5" s="1100"/>
      <c r="S5" s="1100"/>
      <c r="T5" s="1100"/>
      <c r="V5" s="237"/>
      <c r="W5" s="237"/>
      <c r="X5" s="237"/>
      <c r="Y5" s="237"/>
      <c r="Z5" s="237"/>
      <c r="AA5" s="237"/>
      <c r="AB5" s="237"/>
      <c r="AC5" s="237"/>
      <c r="AD5" s="237"/>
      <c r="AE5" s="237"/>
      <c r="AF5" s="237"/>
      <c r="AG5" s="237"/>
      <c r="AH5" s="237"/>
      <c r="AI5" s="237"/>
    </row>
    <row r="6" s="122" customFormat="1" ht="15.75" customHeight="1">
      <c r="B6" s="1101"/>
      <c r="C6" s="1101"/>
      <c r="D6" s="163"/>
      <c r="E6" s="966" t="s">
        <v>42</v>
      </c>
      <c r="F6" s="1102" t="s">
        <v>24</v>
      </c>
      <c r="G6" s="967" t="s">
        <v>37</v>
      </c>
      <c r="H6" s="1103" t="s">
        <v>24</v>
      </c>
      <c r="I6" s="967" t="s">
        <v>44</v>
      </c>
      <c r="J6" s="1102" t="s">
        <v>24</v>
      </c>
      <c r="K6" s="967" t="s">
        <v>45</v>
      </c>
      <c r="L6" s="1102" t="s">
        <v>24</v>
      </c>
      <c r="M6" s="540"/>
      <c r="N6" s="1102" t="s">
        <v>65</v>
      </c>
      <c r="O6" s="957" t="s">
        <v>66</v>
      </c>
      <c r="P6" s="957"/>
      <c r="Q6" s="957" t="s">
        <v>67</v>
      </c>
      <c r="R6" s="957"/>
      <c r="S6" s="957" t="s">
        <v>68</v>
      </c>
      <c r="T6" s="957"/>
      <c r="V6" s="237"/>
      <c r="W6" s="237"/>
      <c r="X6" s="237"/>
      <c r="Y6" s="237"/>
      <c r="Z6" s="237"/>
      <c r="AA6" s="237"/>
      <c r="AB6" s="237"/>
      <c r="AC6" s="237"/>
      <c r="AD6" s="237"/>
      <c r="AE6" s="237"/>
      <c r="AF6" s="237"/>
      <c r="AG6" s="237"/>
      <c r="AH6" s="237"/>
      <c r="AI6" s="237"/>
    </row>
    <row r="7" s="122" customFormat="1" ht="24" customHeight="1">
      <c r="B7" s="1104"/>
      <c r="C7" s="1104"/>
      <c r="D7" s="163"/>
      <c r="E7" s="966"/>
      <c r="F7" s="1102"/>
      <c r="G7" s="967"/>
      <c r="H7" s="1103"/>
      <c r="I7" s="967"/>
      <c r="J7" s="1102"/>
      <c r="K7" s="967"/>
      <c r="L7" s="1102"/>
      <c r="M7" s="541"/>
      <c r="N7" s="1102"/>
      <c r="O7" s="957"/>
      <c r="P7" s="957"/>
      <c r="Q7" s="957"/>
      <c r="R7" s="957"/>
      <c r="S7" s="957"/>
      <c r="T7" s="957"/>
      <c r="V7" s="237"/>
      <c r="W7" s="237"/>
      <c r="X7" s="237"/>
      <c r="Y7" s="237"/>
      <c r="Z7" s="237"/>
      <c r="AA7" s="237"/>
      <c r="AB7" s="237"/>
      <c r="AC7" s="237"/>
      <c r="AD7" s="237"/>
      <c r="AE7" s="237"/>
      <c r="AF7" s="237"/>
      <c r="AG7" s="237"/>
      <c r="AH7" s="237"/>
      <c r="AI7" s="237"/>
    </row>
    <row r="8" ht="20.1" customHeight="1">
      <c r="B8" s="1105" t="s">
        <v>264</v>
      </c>
      <c r="C8" s="1105"/>
      <c r="D8" s="347"/>
      <c r="E8" s="239">
        <v>85.16617790811339198435972630</v>
      </c>
      <c r="F8" s="240">
        <v>68.357487922705314009661835750</v>
      </c>
      <c r="G8" s="239">
        <v>67.588210875882108758821087590</v>
      </c>
      <c r="H8" s="240">
        <v>70.925216791411027384578705630</v>
      </c>
      <c r="I8" s="239">
        <v>75.609354413702239789196310940</v>
      </c>
      <c r="J8" s="240">
        <v>60.300279329608938547486033540</v>
      </c>
      <c r="K8" s="239">
        <v>67.588210875882108758821087590</v>
      </c>
      <c r="L8" s="240">
        <v>70.925216791411027384578705630</v>
      </c>
      <c r="M8" s="542"/>
      <c r="N8" s="156">
        <v>0</v>
      </c>
      <c r="O8" s="156"/>
      <c r="P8" s="156">
        <v>29.338809696383989691551904650</v>
      </c>
      <c r="Q8" s="156"/>
      <c r="R8" s="156">
        <v>0</v>
      </c>
      <c r="S8" s="156"/>
      <c r="T8" s="244">
        <v>29.338809696383989691551904650</v>
      </c>
    </row>
    <row r="9" ht="20.1" customHeight="1">
      <c r="B9" s="1106" t="s">
        <v>263</v>
      </c>
      <c r="C9" s="1106"/>
      <c r="D9" s="347"/>
      <c r="E9" s="241">
        <v>78.210567464541748198928412100</v>
      </c>
      <c r="F9" s="242">
        <v>2.495882737251502989853673600</v>
      </c>
      <c r="G9" s="241">
        <v>75.917146927805420222153025490</v>
      </c>
      <c r="H9" s="242">
        <v>-0.8971939062917513030494814300</v>
      </c>
      <c r="I9" s="241">
        <v>74.980571577662439315299533160</v>
      </c>
      <c r="J9" s="242">
        <v>2.1881692935751237264182300500</v>
      </c>
      <c r="K9" s="241">
        <v>75.917146927805420222153025490</v>
      </c>
      <c r="L9" s="242">
        <v>-0.8971939062917513030494814300</v>
      </c>
      <c r="M9" s="542"/>
      <c r="N9" s="121">
        <v>1.8354220773561555489707343400</v>
      </c>
      <c r="O9" s="121"/>
      <c r="P9" s="121">
        <v>3.3480016234180298495093831700</v>
      </c>
      <c r="Q9" s="121"/>
      <c r="R9" s="121">
        <v>2.1391769895282526650485612500</v>
      </c>
      <c r="S9" s="121"/>
      <c r="T9" s="242">
        <v>3.3480016234180298495093831700</v>
      </c>
    </row>
    <row r="10" ht="20.1" customHeight="1">
      <c r="B10" s="1107" t="s">
        <v>265</v>
      </c>
      <c r="C10" s="1107"/>
      <c r="D10" s="347"/>
      <c r="E10" s="243">
        <v>78.089781251154713076894653220</v>
      </c>
      <c r="F10" s="244">
        <v>4.4751901515202471824686567500</v>
      </c>
      <c r="G10" s="243">
        <v>75.461966999429057921806482120</v>
      </c>
      <c r="H10" s="244">
        <v>1.1469537364217189467314886900</v>
      </c>
      <c r="I10" s="243">
        <v>74.375739552842996823815158500</v>
      </c>
      <c r="J10" s="244">
        <v>4.8578747551148100260206577600</v>
      </c>
      <c r="K10" s="243">
        <v>75.461966999429057921806482120</v>
      </c>
      <c r="L10" s="244">
        <v>1.1469537364217189467314886900</v>
      </c>
      <c r="M10" s="542"/>
      <c r="N10" s="156">
        <v>3.5126722987994664295242329900</v>
      </c>
      <c r="O10" s="156"/>
      <c r="P10" s="156">
        <v>4.8212534212664991452672090900</v>
      </c>
      <c r="Q10" s="156"/>
      <c r="R10" s="156">
        <v>3.6868665670070805660578391500</v>
      </c>
      <c r="S10" s="156"/>
      <c r="T10" s="244">
        <v>4.8212534212664991452672090900</v>
      </c>
    </row>
    <row r="11" ht="20.1" customHeight="1">
      <c r="B11" s="1106" t="s">
        <v>266</v>
      </c>
      <c r="C11" s="1106"/>
      <c r="D11" s="347"/>
      <c r="E11" s="241">
        <v>75.903865378207264245251582810</v>
      </c>
      <c r="F11" s="242">
        <v>2.6691531771003005774126789100</v>
      </c>
      <c r="G11" s="241">
        <v>74.938671645951798300214830820</v>
      </c>
      <c r="H11" s="242">
        <v>1.0283069106010408018965309800</v>
      </c>
      <c r="I11" s="241">
        <v>72.714815459522990352455562980</v>
      </c>
      <c r="J11" s="242">
        <v>3.7575674843232837154645567200</v>
      </c>
      <c r="K11" s="241">
        <v>74.938671645951798300214830820</v>
      </c>
      <c r="L11" s="242">
        <v>1.0283069106010408018965309800</v>
      </c>
      <c r="M11" s="542"/>
      <c r="N11" s="121">
        <v>-0.1331114808652246256239600700</v>
      </c>
      <c r="O11" s="121"/>
      <c r="P11" s="121">
        <v>0.2039012253943784720970703800</v>
      </c>
      <c r="Q11" s="121"/>
      <c r="R11" s="121">
        <v>-0.4739167133330860540835906400</v>
      </c>
      <c r="S11" s="121"/>
      <c r="T11" s="242">
        <v>0.2039012253943784720970703800</v>
      </c>
    </row>
    <row r="12" ht="20.1" customHeight="1">
      <c r="B12" s="1107" t="s">
        <v>267</v>
      </c>
      <c r="C12" s="1107"/>
      <c r="D12" s="347"/>
      <c r="E12" s="243">
        <v>82.06053757214636606459084372</v>
      </c>
      <c r="F12" s="244">
        <v>5.1632394632294081998451715700</v>
      </c>
      <c r="G12" s="243">
        <v>77.591948725741824976880612320</v>
      </c>
      <c r="H12" s="244">
        <v>0.5255985752677264686403744500</v>
      </c>
      <c r="I12" s="243">
        <v>77.638304825562036774408366120</v>
      </c>
      <c r="J12" s="244">
        <v>4.9943756567430261644680260700</v>
      </c>
      <c r="K12" s="243">
        <v>77.591948725741824976880612320</v>
      </c>
      <c r="L12" s="244">
        <v>0.5255985752677264686403744500</v>
      </c>
      <c r="M12" s="542"/>
      <c r="N12" s="156">
        <v>-6.9504310344827586206896551700</v>
      </c>
      <c r="O12" s="156"/>
      <c r="P12" s="156">
        <v>2.1395767489602800458007169600</v>
      </c>
      <c r="Q12" s="156"/>
      <c r="R12" s="156">
        <v>-4.2425083363716744925478225100</v>
      </c>
      <c r="S12" s="156"/>
      <c r="T12" s="244">
        <v>2.1395767489602800458007169600</v>
      </c>
    </row>
    <row r="13" ht="20.1" customHeight="1">
      <c r="B13" s="1108" t="s">
        <v>77</v>
      </c>
      <c r="C13" s="1108"/>
      <c r="D13" s="347"/>
      <c r="E13" s="245">
        <v>78.003143477284634383653918120</v>
      </c>
      <c r="F13" s="246">
        <v>0.9981587363116581064056594600</v>
      </c>
      <c r="G13" s="245">
        <v>78.479483838159107523122397740</v>
      </c>
      <c r="H13" s="246">
        <v>-2.4293545071332890029180349800</v>
      </c>
      <c r="I13" s="245">
        <v>79.54705941692726722485624937</v>
      </c>
      <c r="J13" s="246">
        <v>4.0200507865316756257626224300</v>
      </c>
      <c r="K13" s="245">
        <v>78.479483838159107523122397740</v>
      </c>
      <c r="L13" s="246">
        <v>-2.4293545071332890029180349800</v>
      </c>
      <c r="M13" s="542"/>
      <c r="N13" s="251">
        <v>0</v>
      </c>
      <c r="O13" s="251"/>
      <c r="P13" s="251">
        <v>-0.0939903342372493855699434200</v>
      </c>
      <c r="Q13" s="251"/>
      <c r="R13" s="251">
        <v>0</v>
      </c>
      <c r="S13" s="251"/>
      <c r="T13" s="246">
        <v>-0.0939903342372493855699434200</v>
      </c>
    </row>
    <row r="14" ht="9.95" customHeight="1">
      <c r="B14" s="4"/>
      <c r="C14" s="4"/>
      <c r="D14" s="4"/>
      <c r="E14" s="537"/>
      <c r="F14" s="537"/>
      <c r="G14" s="537"/>
      <c r="H14" s="537"/>
      <c r="I14" s="537"/>
      <c r="J14" s="537"/>
      <c r="K14" s="537"/>
      <c r="L14" s="537"/>
      <c r="M14" s="156"/>
      <c r="N14" s="156"/>
      <c r="O14" s="156"/>
      <c r="P14" s="156"/>
      <c r="Q14" s="156"/>
      <c r="R14" s="156"/>
      <c r="S14" s="156"/>
      <c r="T14" s="156"/>
    </row>
    <row r="15" ht="21" customHeight="1">
      <c r="B15" s="4"/>
      <c r="C15" s="4"/>
      <c r="D15" s="4"/>
      <c r="E15" s="1109" t="s">
        <v>93</v>
      </c>
      <c r="F15" s="1109"/>
      <c r="G15" s="1109"/>
      <c r="H15" s="1109"/>
      <c r="I15" s="1109"/>
      <c r="J15" s="1109"/>
      <c r="K15" s="1109"/>
      <c r="L15" s="1109"/>
      <c r="M15" s="539"/>
      <c r="N15" s="1109" t="s">
        <v>29</v>
      </c>
      <c r="O15" s="1109"/>
      <c r="P15" s="1109"/>
      <c r="Q15" s="1109"/>
      <c r="R15" s="1109"/>
      <c r="S15" s="1109"/>
      <c r="T15" s="1109"/>
    </row>
    <row r="16" ht="22.5" customHeight="1">
      <c r="B16" s="4"/>
      <c r="C16" s="4"/>
      <c r="D16" s="4"/>
      <c r="E16" s="966" t="s">
        <v>42</v>
      </c>
      <c r="F16" s="1102" t="s">
        <v>24</v>
      </c>
      <c r="G16" s="966" t="s">
        <v>37</v>
      </c>
      <c r="H16" s="1102" t="s">
        <v>24</v>
      </c>
      <c r="I16" s="966" t="s">
        <v>44</v>
      </c>
      <c r="J16" s="1102" t="s">
        <v>24</v>
      </c>
      <c r="K16" s="966" t="s">
        <v>45</v>
      </c>
      <c r="L16" s="1102" t="s">
        <v>24</v>
      </c>
      <c r="M16" s="540"/>
      <c r="N16" s="957" t="s">
        <v>65</v>
      </c>
      <c r="O16" s="957" t="s">
        <v>66</v>
      </c>
      <c r="P16" s="957"/>
      <c r="Q16" s="957" t="s">
        <v>67</v>
      </c>
      <c r="R16" s="957"/>
      <c r="S16" s="957" t="s">
        <v>68</v>
      </c>
      <c r="T16" s="957"/>
    </row>
    <row r="17" ht="18.75" customHeight="1">
      <c r="B17" s="4"/>
      <c r="C17" s="4"/>
      <c r="D17" s="4"/>
      <c r="E17" s="966"/>
      <c r="F17" s="1102"/>
      <c r="G17" s="966"/>
      <c r="H17" s="1102"/>
      <c r="I17" s="966"/>
      <c r="J17" s="1102"/>
      <c r="K17" s="966"/>
      <c r="L17" s="1102"/>
      <c r="M17" s="541"/>
      <c r="N17" s="957"/>
      <c r="O17" s="957"/>
      <c r="P17" s="957"/>
      <c r="Q17" s="957"/>
      <c r="R17" s="957"/>
      <c r="S17" s="957"/>
      <c r="T17" s="957"/>
    </row>
    <row r="18" ht="20.1" customHeight="1">
      <c r="B18" s="1110" t="s">
        <v>264</v>
      </c>
      <c r="C18" s="1110"/>
      <c r="D18" s="347"/>
      <c r="E18" s="254">
        <v>250.6255380200860832137733142</v>
      </c>
      <c r="F18" s="240">
        <v>-8.499851195866898020326574740</v>
      </c>
      <c r="G18" s="254">
        <v>194.69180690332882938213978627</v>
      </c>
      <c r="H18" s="240">
        <v>8.093746079968039254002769300</v>
      </c>
      <c r="I18" s="254">
        <v>192.69440209104770202570246134</v>
      </c>
      <c r="J18" s="240">
        <v>-5.6143334766376459539165373800</v>
      </c>
      <c r="K18" s="254">
        <v>194.69180690332882938213978627</v>
      </c>
      <c r="L18" s="240">
        <v>8.093746079968039254002769300</v>
      </c>
      <c r="M18" s="542"/>
      <c r="N18" s="239">
        <v>68.357487922705314009661835750</v>
      </c>
      <c r="O18" s="247"/>
      <c r="P18" s="247">
        <v>121.07264086897488119484046164</v>
      </c>
      <c r="Q18" s="247"/>
      <c r="R18" s="247">
        <v>60.300279329608938547486033520</v>
      </c>
      <c r="S18" s="247"/>
      <c r="T18" s="240">
        <v>121.07264086897488119484046164</v>
      </c>
    </row>
    <row r="19" ht="20.1" customHeight="1">
      <c r="B19" s="1111" t="s">
        <v>263</v>
      </c>
      <c r="C19" s="1111"/>
      <c r="D19" s="347"/>
      <c r="E19" s="255">
        <v>254.45082689377948275545603054</v>
      </c>
      <c r="F19" s="242">
        <v>-0.7970469106423130111430932300</v>
      </c>
      <c r="G19" s="255">
        <v>196.52198874170943989608996518</v>
      </c>
      <c r="H19" s="242">
        <v>-1.1744037030511327720160399900</v>
      </c>
      <c r="I19" s="255">
        <v>198.33469488696594500347347791</v>
      </c>
      <c r="J19" s="242">
        <v>-1.3799793911098036612855377100</v>
      </c>
      <c r="K19" s="255">
        <v>196.52198874170943989608996518</v>
      </c>
      <c r="L19" s="242">
        <v>-1.1744037030511327720160399900</v>
      </c>
      <c r="M19" s="542"/>
      <c r="N19" s="241">
        <v>4.3771147973920937525790212100</v>
      </c>
      <c r="O19" s="121"/>
      <c r="P19" s="121">
        <v>2.420769650578423075382402700</v>
      </c>
      <c r="Q19" s="121"/>
      <c r="R19" s="121">
        <v>4.3741550971234583562596942500</v>
      </c>
      <c r="S19" s="121"/>
      <c r="T19" s="242">
        <v>2.420769650578423075382402700</v>
      </c>
    </row>
    <row r="20" ht="20.1" customHeight="1">
      <c r="B20" s="1112" t="s">
        <v>265</v>
      </c>
      <c r="C20" s="1112"/>
      <c r="D20" s="347"/>
      <c r="E20" s="256">
        <v>256.04453546660357549499460275</v>
      </c>
      <c r="F20" s="244">
        <v>-1.1063092376298823183375562800</v>
      </c>
      <c r="G20" s="256">
        <v>202.1855523005052632352435606</v>
      </c>
      <c r="H20" s="244">
        <v>-1.7124939639715653272218963700</v>
      </c>
      <c r="I20" s="256">
        <v>202.21302992146753038776388134</v>
      </c>
      <c r="J20" s="244">
        <v>-1.5964534991799316147837660700</v>
      </c>
      <c r="K20" s="256">
        <v>202.1855523005052632352435606</v>
      </c>
      <c r="L20" s="244">
        <v>-1.7124939639715653272218963700</v>
      </c>
      <c r="M20" s="542"/>
      <c r="N20" s="243">
        <v>8.145061215090767203551370780</v>
      </c>
      <c r="O20" s="156"/>
      <c r="P20" s="156">
        <v>6.0235047039457941616091690500</v>
      </c>
      <c r="Q20" s="156"/>
      <c r="R20" s="156">
        <v>8.723844682335295610424459540</v>
      </c>
      <c r="S20" s="156"/>
      <c r="T20" s="244">
        <v>6.0235047039457941616091690500</v>
      </c>
    </row>
    <row r="21" ht="20.1" customHeight="1">
      <c r="B21" s="1111" t="s">
        <v>266</v>
      </c>
      <c r="C21" s="1111"/>
      <c r="D21" s="347"/>
      <c r="E21" s="255">
        <v>400.03244924439692483621371786</v>
      </c>
      <c r="F21" s="242">
        <v>0.8072290698077707632045744900</v>
      </c>
      <c r="G21" s="255">
        <v>274.46867723112747752626448608</v>
      </c>
      <c r="H21" s="242">
        <v>0.0096358432136549295761600100</v>
      </c>
      <c r="I21" s="255">
        <v>286.34641013508910205405689206</v>
      </c>
      <c r="J21" s="242">
        <v>-0.0012874399174694645075687200</v>
      </c>
      <c r="K21" s="255">
        <v>274.46867723112747752626448608</v>
      </c>
      <c r="L21" s="242">
        <v>0.0096358432136549295761600100</v>
      </c>
      <c r="M21" s="542"/>
      <c r="N21" s="241">
        <v>2.5324887469144765500217801700</v>
      </c>
      <c r="O21" s="121"/>
      <c r="P21" s="121">
        <v>1.2343048663869498721339151900</v>
      </c>
      <c r="Q21" s="121"/>
      <c r="R21" s="121">
        <v>3.2658430306672200316399117300</v>
      </c>
      <c r="S21" s="121"/>
      <c r="T21" s="242">
        <v>1.2343048663869498721339151900</v>
      </c>
    </row>
    <row r="22" ht="20.1" customHeight="1">
      <c r="B22" s="1112" t="s">
        <v>267</v>
      </c>
      <c r="C22" s="1112"/>
      <c r="D22" s="347"/>
      <c r="E22" s="256">
        <v>467.03147424188105684256050441</v>
      </c>
      <c r="F22" s="244">
        <v>3.2337665790930903409863209500</v>
      </c>
      <c r="G22" s="256">
        <v>307.40850008660803565101685707</v>
      </c>
      <c r="H22" s="244">
        <v>0.6793792549575267977211630600</v>
      </c>
      <c r="I22" s="256">
        <v>323.82685560777446197649553558</v>
      </c>
      <c r="J22" s="244">
        <v>0.4654478553294227568241083100</v>
      </c>
      <c r="K22" s="256">
        <v>307.40850008660803565101685707</v>
      </c>
      <c r="L22" s="244">
        <v>0.6793792549575267977211630600</v>
      </c>
      <c r="M22" s="542"/>
      <c r="N22" s="243">
        <v>-2.146058969290308210596653400</v>
      </c>
      <c r="O22" s="156"/>
      <c r="P22" s="156">
        <v>2.6764209091373012869516712300</v>
      </c>
      <c r="Q22" s="156"/>
      <c r="R22" s="156">
        <v>0.5399805167843112204158548700</v>
      </c>
      <c r="S22" s="156"/>
      <c r="T22" s="244">
        <v>2.6764209091373012869516712300</v>
      </c>
    </row>
    <row r="23" ht="20.1" customHeight="1">
      <c r="B23" s="1113" t="s">
        <v>77</v>
      </c>
      <c r="C23" s="1113"/>
      <c r="D23" s="347"/>
      <c r="E23" s="257">
        <v>333.06474573018614469391671463</v>
      </c>
      <c r="F23" s="246">
        <v>-4.7133941585645282914268124700</v>
      </c>
      <c r="G23" s="257">
        <v>240.44190417949133322533614126</v>
      </c>
      <c r="H23" s="246">
        <v>-0.9100402989315107291139448100</v>
      </c>
      <c r="I23" s="257">
        <v>238.40727030625832223701731026</v>
      </c>
      <c r="J23" s="246">
        <v>-4.8486711793368540421605047600</v>
      </c>
      <c r="K23" s="257">
        <v>240.44190417949133322533614126</v>
      </c>
      <c r="L23" s="246">
        <v>-0.9100402989315107291139448100</v>
      </c>
      <c r="M23" s="542"/>
      <c r="N23" s="245">
        <v>0.9981587363116581064056594600</v>
      </c>
      <c r="O23" s="251"/>
      <c r="P23" s="251">
        <v>-2.5210614829494761276874610200</v>
      </c>
      <c r="Q23" s="251"/>
      <c r="R23" s="251">
        <v>4.0200507865316756257626224300</v>
      </c>
      <c r="S23" s="251"/>
      <c r="T23" s="246">
        <v>-2.5210614829494761276874610200</v>
      </c>
    </row>
    <row r="24" ht="9.95" customHeight="1">
      <c r="B24" s="4"/>
      <c r="C24" s="4"/>
      <c r="D24" s="4"/>
      <c r="E24" s="537"/>
      <c r="F24" s="537"/>
      <c r="G24" s="537"/>
      <c r="H24" s="537"/>
      <c r="I24" s="537"/>
      <c r="J24" s="537"/>
      <c r="K24" s="537"/>
      <c r="L24" s="537"/>
      <c r="M24" s="156"/>
      <c r="N24" s="156"/>
      <c r="O24" s="156"/>
      <c r="P24" s="156"/>
      <c r="Q24" s="156"/>
      <c r="R24" s="156"/>
      <c r="S24" s="156"/>
      <c r="T24" s="156"/>
    </row>
    <row r="25" s="122" customFormat="1" ht="21" customHeight="1">
      <c r="B25" s="1099"/>
      <c r="C25" s="1099"/>
      <c r="D25" s="163"/>
      <c r="E25" s="1109" t="s">
        <v>10</v>
      </c>
      <c r="F25" s="1109"/>
      <c r="G25" s="1109"/>
      <c r="H25" s="1109"/>
      <c r="I25" s="1109"/>
      <c r="J25" s="1109"/>
      <c r="K25" s="1109"/>
      <c r="L25" s="1109"/>
      <c r="M25" s="539"/>
      <c r="N25" s="1109" t="s">
        <v>38</v>
      </c>
      <c r="O25" s="1109"/>
      <c r="P25" s="1109"/>
      <c r="Q25" s="1109"/>
      <c r="R25" s="1109"/>
      <c r="S25" s="1109"/>
      <c r="T25" s="1109"/>
      <c r="V25" s="237"/>
      <c r="W25" s="237"/>
      <c r="X25" s="237"/>
      <c r="Y25" s="237"/>
      <c r="Z25" s="237"/>
      <c r="AA25" s="237"/>
      <c r="AB25" s="237"/>
      <c r="AC25" s="237"/>
      <c r="AD25" s="237"/>
      <c r="AE25" s="237"/>
      <c r="AF25" s="237"/>
      <c r="AG25" s="237"/>
      <c r="AH25" s="237"/>
      <c r="AI25" s="237"/>
    </row>
    <row r="26" s="122" customFormat="1" ht="19.5" customHeight="1">
      <c r="B26" s="163"/>
      <c r="C26" s="163"/>
      <c r="D26" s="163"/>
      <c r="E26" s="966" t="s">
        <v>42</v>
      </c>
      <c r="F26" s="1102" t="s">
        <v>24</v>
      </c>
      <c r="G26" s="966" t="s">
        <v>37</v>
      </c>
      <c r="H26" s="1102" t="s">
        <v>24</v>
      </c>
      <c r="I26" s="966" t="s">
        <v>44</v>
      </c>
      <c r="J26" s="1102" t="s">
        <v>24</v>
      </c>
      <c r="K26" s="966" t="s">
        <v>45</v>
      </c>
      <c r="L26" s="1102" t="s">
        <v>24</v>
      </c>
      <c r="M26" s="540"/>
      <c r="N26" s="957" t="s">
        <v>65</v>
      </c>
      <c r="O26" s="957" t="s">
        <v>66</v>
      </c>
      <c r="P26" s="957"/>
      <c r="Q26" s="957" t="s">
        <v>67</v>
      </c>
      <c r="R26" s="957"/>
      <c r="S26" s="957" t="s">
        <v>68</v>
      </c>
      <c r="T26" s="957"/>
      <c r="V26" s="237"/>
      <c r="W26" s="237"/>
      <c r="X26" s="237"/>
      <c r="Y26" s="237"/>
      <c r="Z26" s="237"/>
      <c r="AA26" s="237"/>
      <c r="AB26" s="237"/>
      <c r="AC26" s="237"/>
      <c r="AD26" s="237"/>
      <c r="AE26" s="237"/>
      <c r="AF26" s="237"/>
      <c r="AG26" s="237"/>
      <c r="AH26" s="237"/>
      <c r="AI26" s="237"/>
    </row>
    <row r="27" s="122" customFormat="1" ht="25.5" customHeight="1">
      <c r="B27" s="163"/>
      <c r="C27" s="163"/>
      <c r="D27" s="163"/>
      <c r="E27" s="966"/>
      <c r="F27" s="1102"/>
      <c r="G27" s="966"/>
      <c r="H27" s="1102"/>
      <c r="I27" s="966"/>
      <c r="J27" s="1102"/>
      <c r="K27" s="966"/>
      <c r="L27" s="1102"/>
      <c r="M27" s="541"/>
      <c r="N27" s="957"/>
      <c r="O27" s="957"/>
      <c r="P27" s="957"/>
      <c r="Q27" s="957"/>
      <c r="R27" s="957"/>
      <c r="S27" s="957"/>
      <c r="T27" s="957"/>
      <c r="V27" s="237"/>
      <c r="W27" s="237"/>
      <c r="X27" s="237"/>
      <c r="Y27" s="237"/>
      <c r="Z27" s="237"/>
      <c r="AA27" s="237"/>
      <c r="AB27" s="237"/>
      <c r="AC27" s="237"/>
      <c r="AD27" s="237"/>
      <c r="AE27" s="237"/>
      <c r="AF27" s="237"/>
      <c r="AG27" s="237"/>
      <c r="AH27" s="237"/>
      <c r="AI27" s="237"/>
    </row>
    <row r="28" ht="20.1" customHeight="1">
      <c r="B28" s="1110" t="s">
        <v>264</v>
      </c>
      <c r="C28" s="1110"/>
      <c r="D28" s="347"/>
      <c r="E28" s="254">
        <v>213.44819159335288367546432063</v>
      </c>
      <c r="F28" s="240">
        <v>54.047351972175777970609607260</v>
      </c>
      <c r="G28" s="254">
        <v>131.58870900788709007887090079</v>
      </c>
      <c r="H28" s="240">
        <v>84.75946982514273021582185234</v>
      </c>
      <c r="I28" s="254">
        <v>145.6949934123847167325428195</v>
      </c>
      <c r="J28" s="240">
        <v>51.300487084063047285464098080</v>
      </c>
      <c r="K28" s="254">
        <v>131.58870900788709007887090079</v>
      </c>
      <c r="L28" s="240">
        <v>84.75946982514273021582185234</v>
      </c>
      <c r="M28" s="542"/>
      <c r="N28" s="239">
        <v>54.047351972175777970609607260</v>
      </c>
      <c r="O28" s="247"/>
      <c r="P28" s="247">
        <v>138.96569907318935711251501558</v>
      </c>
      <c r="Q28" s="247"/>
      <c r="R28" s="247">
        <v>51.300487084063047285464098070</v>
      </c>
      <c r="S28" s="247"/>
      <c r="T28" s="240">
        <v>138.96569907318935711251501558</v>
      </c>
    </row>
    <row r="29" ht="20.1" customHeight="1">
      <c r="B29" s="1111" t="s">
        <v>263</v>
      </c>
      <c r="C29" s="1111"/>
      <c r="D29" s="347"/>
      <c r="E29" s="255">
        <v>199.00743563184374075170168689</v>
      </c>
      <c r="F29" s="242">
        <v>1.6789424703586720756371532500</v>
      </c>
      <c r="G29" s="255">
        <v>149.19388693848878185564639491</v>
      </c>
      <c r="H29" s="242">
        <v>-2.0610609308838446376643115900</v>
      </c>
      <c r="I29" s="255">
        <v>148.71248786305990663175452165</v>
      </c>
      <c r="J29" s="242">
        <v>0.7779936171713903806058981600</v>
      </c>
      <c r="K29" s="255">
        <v>149.19388693848878185564639491</v>
      </c>
      <c r="L29" s="242">
        <v>-2.0610609308838446376643115900</v>
      </c>
      <c r="M29" s="542"/>
      <c r="N29" s="241">
        <v>3.5451802284818995197403747800</v>
      </c>
      <c r="O29" s="121"/>
      <c r="P29" s="121">
        <v>1.2179363391085593352236015400</v>
      </c>
      <c r="Q29" s="121"/>
      <c r="R29" s="121">
        <v>2.9338132671381719533843558700</v>
      </c>
      <c r="S29" s="121"/>
      <c r="T29" s="242">
        <v>1.2179363391085593352236015400</v>
      </c>
    </row>
    <row r="30" ht="20.1" customHeight="1">
      <c r="B30" s="1112" t="s">
        <v>265</v>
      </c>
      <c r="C30" s="1112"/>
      <c r="D30" s="347"/>
      <c r="E30" s="256">
        <v>199.94461765140597864242692976</v>
      </c>
      <c r="F30" s="244">
        <v>3.3193714718425936421498077400</v>
      </c>
      <c r="G30" s="256">
        <v>152.57319475462066018173108133</v>
      </c>
      <c r="H30" s="244">
        <v>-0.5851817410556146544963610400</v>
      </c>
      <c r="I30" s="256">
        <v>150.39743647630316995702808744</v>
      </c>
      <c r="J30" s="244">
        <v>3.1838675444210694926182310900</v>
      </c>
      <c r="K30" s="256">
        <v>152.57319475462066018173108133</v>
      </c>
      <c r="L30" s="244">
        <v>-0.5851817410556146544963610400</v>
      </c>
      <c r="M30" s="542"/>
      <c r="N30" s="243">
        <v>6.9486424128277269892951322400</v>
      </c>
      <c r="O30" s="156"/>
      <c r="P30" s="156">
        <v>4.2078585854996138033901919200</v>
      </c>
      <c r="Q30" s="156"/>
      <c r="R30" s="156">
        <v>6.9881190594611997793479251700</v>
      </c>
      <c r="S30" s="156"/>
      <c r="T30" s="244">
        <v>4.2078585854996138033901919200</v>
      </c>
    </row>
    <row r="31" ht="20.1" customHeight="1">
      <c r="B31" s="1111" t="s">
        <v>266</v>
      </c>
      <c r="C31" s="1111"/>
      <c r="D31" s="347"/>
      <c r="E31" s="255">
        <v>303.64009174361234427233932775</v>
      </c>
      <c r="F31" s="242">
        <v>3.4979284272713226571542656400</v>
      </c>
      <c r="G31" s="255">
        <v>205.68318080122188631928651357</v>
      </c>
      <c r="H31" s="242">
        <v>1.0380418398563564265263991300</v>
      </c>
      <c r="I31" s="255">
        <v>208.2162637046988772634370019</v>
      </c>
      <c r="J31" s="242">
        <v>3.7562316679820952198394231200</v>
      </c>
      <c r="K31" s="255">
        <v>205.68318080122188631928651357</v>
      </c>
      <c r="L31" s="242">
        <v>1.0380418398563564265263991300</v>
      </c>
      <c r="M31" s="542"/>
      <c r="N31" s="241">
        <v>3.3601608020769515121863398200</v>
      </c>
      <c r="O31" s="121"/>
      <c r="P31" s="121">
        <v>1.2440596452823083611652768800</v>
      </c>
      <c r="Q31" s="121"/>
      <c r="R31" s="121">
        <v>3.2645135449829318628163195700</v>
      </c>
      <c r="S31" s="121"/>
      <c r="T31" s="242">
        <v>1.2440596452823083611652768800</v>
      </c>
    </row>
    <row r="32" ht="20.1" customHeight="1">
      <c r="B32" s="1112" t="s">
        <v>267</v>
      </c>
      <c r="C32" s="1112"/>
      <c r="D32" s="347"/>
      <c r="E32" s="256">
        <v>383.24853839400788239908848086</v>
      </c>
      <c r="F32" s="244">
        <v>8.563973154482956614519831750</v>
      </c>
      <c r="G32" s="256">
        <v>238.52424576577292064876323685</v>
      </c>
      <c r="H32" s="244">
        <v>1.2085486379099745221535761600</v>
      </c>
      <c r="I32" s="256">
        <v>251.4136812637965692017412966</v>
      </c>
      <c r="J32" s="244">
        <v>5.4830697264538541094113346200</v>
      </c>
      <c r="K32" s="256">
        <v>238.52424576577292064876323685</v>
      </c>
      <c r="L32" s="244">
        <v>1.2085486379099745221535761600</v>
      </c>
      <c r="M32" s="542"/>
      <c r="N32" s="243">
        <v>1.0183090720862424963770201700</v>
      </c>
      <c r="O32" s="156"/>
      <c r="P32" s="156">
        <v>3.3739832125268525474166609900</v>
      </c>
      <c r="Q32" s="156"/>
      <c r="R32" s="156">
        <v>1.0079416998483032874966170500</v>
      </c>
      <c r="S32" s="156"/>
      <c r="T32" s="244">
        <v>3.3739832125268525474166609900</v>
      </c>
    </row>
    <row r="33" ht="20.1" customHeight="1">
      <c r="B33" s="1113" t="s">
        <v>77</v>
      </c>
      <c r="C33" s="1113"/>
      <c r="D33" s="347"/>
      <c r="E33" s="257">
        <v>259.80097148417034653094828231</v>
      </c>
      <c r="F33" s="246">
        <v>-3.7622825778233853913412384500</v>
      </c>
      <c r="G33" s="257">
        <v>188.69756533070590852747671869</v>
      </c>
      <c r="H33" s="246">
        <v>-3.317286701045977819650463500</v>
      </c>
      <c r="I33" s="257">
        <v>189.64597296479370523554927872</v>
      </c>
      <c r="J33" s="246">
        <v>-1.0235394366864442897413396200</v>
      </c>
      <c r="K33" s="257">
        <v>188.69756533070590852747671869</v>
      </c>
      <c r="L33" s="246">
        <v>-3.317286701045977819650463500</v>
      </c>
      <c r="M33" s="542"/>
      <c r="N33" s="245">
        <v>-3.7622825778233853913412384500</v>
      </c>
      <c r="O33" s="251"/>
      <c r="P33" s="251">
        <v>-3.408159106425306266858326500</v>
      </c>
      <c r="Q33" s="251"/>
      <c r="R33" s="251">
        <v>-1.0235394366864442897413396200</v>
      </c>
      <c r="S33" s="251"/>
      <c r="T33" s="246">
        <v>-3.408159106425306266858326500</v>
      </c>
    </row>
    <row r="34" ht="9.95" customHeight="1">
      <c r="B34" s="4"/>
      <c r="C34" s="4"/>
      <c r="D34" s="4"/>
      <c r="E34" s="537"/>
      <c r="F34" s="537"/>
      <c r="G34" s="537"/>
      <c r="H34" s="537"/>
      <c r="I34" s="537"/>
      <c r="J34" s="537"/>
      <c r="K34" s="537"/>
      <c r="L34" s="537"/>
      <c r="M34" s="156"/>
      <c r="N34" s="156"/>
      <c r="O34" s="156"/>
      <c r="P34" s="156"/>
      <c r="Q34" s="156"/>
      <c r="R34" s="156"/>
      <c r="S34" s="156"/>
      <c r="T34" s="156"/>
    </row>
    <row r="35" ht="21" customHeight="1">
      <c r="B35" s="9"/>
      <c r="C35" s="155"/>
      <c r="D35" s="253"/>
      <c r="E35" s="1109" t="s">
        <v>30</v>
      </c>
      <c r="F35" s="1109"/>
      <c r="G35" s="1109"/>
      <c r="H35" s="1109"/>
      <c r="I35" s="1109"/>
      <c r="J35" s="1109"/>
      <c r="K35" s="1109"/>
      <c r="L35" s="1109"/>
      <c r="M35" s="113"/>
      <c r="N35" s="1109" t="s">
        <v>56</v>
      </c>
      <c r="O35" s="1109"/>
      <c r="P35" s="1109"/>
      <c r="Q35" s="1109"/>
      <c r="R35" s="1109"/>
      <c r="S35" s="1109"/>
      <c r="T35" s="1109"/>
      <c r="U35" s="123"/>
    </row>
    <row r="36" ht="24.95" customHeight="1">
      <c r="B36" s="9"/>
      <c r="C36" s="155"/>
      <c r="D36" s="253"/>
      <c r="E36" s="258" t="s">
        <v>31</v>
      </c>
      <c r="F36" s="258"/>
      <c r="G36" s="258"/>
      <c r="H36" s="258" t="s">
        <v>32</v>
      </c>
      <c r="I36" s="258"/>
      <c r="J36" s="258"/>
      <c r="K36" s="258" t="s">
        <v>36</v>
      </c>
      <c r="L36" s="258"/>
      <c r="M36" s="113"/>
      <c r="N36" s="963" t="s">
        <v>263</v>
      </c>
      <c r="O36" s="963"/>
      <c r="P36" s="963"/>
      <c r="Q36" s="963"/>
      <c r="R36" s="963"/>
      <c r="S36" s="963"/>
      <c r="T36" s="963"/>
      <c r="U36" s="123"/>
    </row>
    <row r="37" ht="24.95" customHeight="1">
      <c r="B37" s="9"/>
      <c r="C37" s="155"/>
      <c r="D37" s="253"/>
      <c r="E37" s="258" t="s">
        <v>33</v>
      </c>
      <c r="F37" s="258"/>
      <c r="G37" s="258" t="s">
        <v>34</v>
      </c>
      <c r="H37" s="258" t="s">
        <v>33</v>
      </c>
      <c r="I37" s="258"/>
      <c r="J37" s="258" t="s">
        <v>34</v>
      </c>
      <c r="K37" s="258" t="s">
        <v>34</v>
      </c>
      <c r="L37" s="258"/>
      <c r="M37" s="113"/>
      <c r="N37" s="963" t="s">
        <v>57</v>
      </c>
      <c r="O37" s="963"/>
      <c r="P37" s="963"/>
      <c r="Q37" s="963" t="s">
        <v>58</v>
      </c>
      <c r="R37" s="963"/>
      <c r="S37" s="963"/>
      <c r="T37" s="963"/>
      <c r="U37" s="123"/>
    </row>
    <row r="38" ht="18.95" customHeight="1">
      <c r="B38" s="1114" t="s">
        <v>263</v>
      </c>
      <c r="C38" s="1114"/>
      <c r="D38" s="4"/>
      <c r="E38" s="1115">
        <v>464</v>
      </c>
      <c r="F38" s="1115"/>
      <c r="G38" s="259">
        <v>58424</v>
      </c>
      <c r="H38" s="1116">
        <v>281</v>
      </c>
      <c r="I38" s="1116"/>
      <c r="J38" s="259">
        <v>47247</v>
      </c>
      <c r="K38" s="1117">
        <v>80.86916335752430508010406682</v>
      </c>
      <c r="L38" s="1117"/>
      <c r="N38" s="262" t="s">
        <v>33</v>
      </c>
      <c r="O38" s="963" t="s">
        <v>34</v>
      </c>
      <c r="P38" s="963"/>
      <c r="Q38" s="262" t="s">
        <v>33</v>
      </c>
      <c r="R38" s="262"/>
      <c r="S38" s="963" t="s">
        <v>34</v>
      </c>
      <c r="T38" s="963"/>
      <c r="U38" s="123"/>
    </row>
    <row r="39" ht="18.95" customHeight="1">
      <c r="B39" s="1112" t="s">
        <v>265</v>
      </c>
      <c r="C39" s="1112"/>
      <c r="D39" s="4"/>
      <c r="E39" s="1118">
        <v>85</v>
      </c>
      <c r="F39" s="1118"/>
      <c r="G39" s="4">
        <v>13968</v>
      </c>
      <c r="H39" s="1119">
        <v>64</v>
      </c>
      <c r="I39" s="1119"/>
      <c r="J39" s="4">
        <v>12274</v>
      </c>
      <c r="K39" s="1120">
        <v>87.87227949599083619702176403</v>
      </c>
      <c r="L39" s="1120"/>
      <c r="N39" s="263">
        <v>28</v>
      </c>
      <c r="O39" s="962">
        <v>4169</v>
      </c>
      <c r="P39" s="962"/>
      <c r="Q39" s="962">
        <v>62</v>
      </c>
      <c r="R39" s="962"/>
      <c r="S39" s="962">
        <v>12835</v>
      </c>
      <c r="T39" s="962"/>
      <c r="U39" s="123"/>
    </row>
    <row r="40" ht="18.95" customHeight="1">
      <c r="B40" s="1111" t="s">
        <v>266</v>
      </c>
      <c r="C40" s="1111"/>
      <c r="D40" s="4"/>
      <c r="E40" s="1121">
        <v>211</v>
      </c>
      <c r="F40" s="1121"/>
      <c r="G40" s="120">
        <v>24008</v>
      </c>
      <c r="H40" s="1122">
        <v>108</v>
      </c>
      <c r="I40" s="1122"/>
      <c r="J40" s="120">
        <v>17411</v>
      </c>
      <c r="K40" s="1123">
        <v>72.521659446851049650116627790</v>
      </c>
      <c r="L40" s="1123"/>
      <c r="N40" s="971" t="s">
        <v>74</v>
      </c>
      <c r="O40" s="971"/>
      <c r="P40" s="971"/>
      <c r="Q40" s="971"/>
      <c r="R40" s="971"/>
      <c r="S40" s="971"/>
      <c r="T40" s="971"/>
      <c r="U40" s="123"/>
    </row>
    <row r="41" ht="18.95" customHeight="1">
      <c r="B41" s="1112" t="s">
        <v>267</v>
      </c>
      <c r="C41" s="1112"/>
      <c r="D41" s="4"/>
      <c r="E41" s="1118">
        <v>37</v>
      </c>
      <c r="F41" s="1118"/>
      <c r="G41" s="4">
        <v>6908</v>
      </c>
      <c r="H41" s="1119">
        <v>34</v>
      </c>
      <c r="I41" s="1119"/>
      <c r="J41" s="4">
        <v>6483</v>
      </c>
      <c r="K41" s="1120">
        <v>93.84771279675738274464389114</v>
      </c>
      <c r="L41" s="1120"/>
      <c r="N41" s="971"/>
      <c r="O41" s="971"/>
      <c r="P41" s="971"/>
      <c r="Q41" s="971"/>
      <c r="R41" s="971"/>
      <c r="S41" s="971"/>
      <c r="T41" s="971"/>
      <c r="U41" s="123"/>
    </row>
    <row r="42" ht="18.95" customHeight="1">
      <c r="B42" s="1113" t="s">
        <v>77</v>
      </c>
      <c r="C42" s="1113"/>
      <c r="D42" s="4"/>
      <c r="E42" s="1124">
        <v>5</v>
      </c>
      <c r="F42" s="1124"/>
      <c r="G42" s="261">
        <v>431</v>
      </c>
      <c r="H42" s="1125">
        <v>5</v>
      </c>
      <c r="I42" s="1125"/>
      <c r="J42" s="261">
        <v>431</v>
      </c>
      <c r="K42" s="1126">
        <v>100</v>
      </c>
      <c r="L42" s="1126"/>
      <c r="N42" s="971"/>
      <c r="O42" s="971"/>
      <c r="P42" s="971"/>
      <c r="Q42" s="971"/>
      <c r="R42" s="971"/>
      <c r="S42" s="971"/>
      <c r="T42" s="971"/>
      <c r="U42" s="123"/>
    </row>
    <row r="43" ht="15" customHeight="1">
      <c r="B43" s="2"/>
      <c r="C43" s="44"/>
      <c r="D43" s="44"/>
      <c r="E43" s="16"/>
      <c r="F43" s="19"/>
      <c r="G43" s="123"/>
      <c r="H43" s="113"/>
      <c r="I43" s="113"/>
      <c r="J43" s="113"/>
      <c r="K43" s="123"/>
      <c r="L43" s="123"/>
      <c r="M43" s="113"/>
      <c r="N43" s="123"/>
      <c r="O43" s="123"/>
      <c r="P43" s="113"/>
      <c r="Q43" s="113"/>
      <c r="R43" s="123"/>
      <c r="S43" s="123"/>
      <c r="T43" s="123"/>
      <c r="U43" s="123"/>
    </row>
    <row r="44" ht="24.95" customHeight="1">
      <c r="B44" s="1053" t="s">
        <v>138</v>
      </c>
      <c r="C44" s="1053"/>
      <c r="D44" s="1053"/>
      <c r="E44" s="1053"/>
      <c r="F44" s="1053"/>
      <c r="G44" s="1053"/>
      <c r="H44" s="1053"/>
      <c r="I44" s="1053"/>
      <c r="J44" s="1053"/>
      <c r="K44" s="1053"/>
      <c r="L44" s="1053"/>
      <c r="M44" s="1053"/>
      <c r="N44" s="1053"/>
      <c r="O44" s="1053"/>
      <c r="P44" s="1053"/>
      <c r="Q44" s="1053"/>
      <c r="R44" s="1053"/>
      <c r="S44" s="1053"/>
      <c r="T44" s="1053"/>
      <c r="U44" s="2"/>
    </row>
    <row r="45" ht="12" customHeight="1">
      <c r="B45" s="2"/>
      <c r="C45" s="2"/>
      <c r="D45" s="2"/>
      <c r="E45" s="2"/>
      <c r="F45" s="2"/>
      <c r="G45" s="2"/>
      <c r="H45" s="2"/>
      <c r="I45" s="2"/>
      <c r="J45" s="2"/>
      <c r="K45" s="2"/>
      <c r="L45" s="2"/>
      <c r="M45" s="2"/>
      <c r="N45" s="2"/>
      <c r="O45" s="2"/>
      <c r="R45" s="2"/>
      <c r="S45" s="2"/>
      <c r="T45" s="2"/>
      <c r="U45" s="2"/>
    </row>
    <row r="46" s="237" customFormat="1" ht="18" customHeight="1">
      <c r="A46" s="237"/>
    </row>
    <row r="47" s="237" customFormat="1"/>
    <row r="48" s="237" customFormat="1"/>
    <row r="49" s="237" customFormat="1"/>
    <row r="50" s="237" customFormat="1"/>
    <row r="51" s="237" customFormat="1"/>
    <row r="52" s="237" customFormat="1"/>
    <row r="53" s="237" customFormat="1"/>
    <row r="54" s="237" customFormat="1"/>
    <row r="55" s="237" customFormat="1"/>
    <row r="56" s="237" customFormat="1"/>
    <row r="57" s="237" customFormat="1"/>
    <row r="58" s="237" customFormat="1"/>
    <row r="59" s="237" customFormat="1"/>
    <row r="60" s="237" customFormat="1"/>
    <row r="61" s="237" customFormat="1"/>
    <row r="62" s="237" customFormat="1"/>
    <row r="63" s="237" customFormat="1"/>
    <row r="64" s="237" customFormat="1"/>
    <row r="65" s="237" customFormat="1"/>
    <row r="66" s="237" customFormat="1"/>
    <row r="67" s="237" customFormat="1"/>
    <row r="68" s="237" customFormat="1"/>
    <row r="69" s="237" customFormat="1"/>
    <row r="70" s="237" customFormat="1"/>
    <row r="71" s="237" customFormat="1"/>
    <row r="72" s="237" customFormat="1"/>
    <row r="73" s="237" customFormat="1"/>
    <row r="74" s="237" customFormat="1"/>
    <row r="75" s="237" customFormat="1"/>
    <row r="76" s="237" customFormat="1"/>
    <row r="77" s="237" customFormat="1"/>
    <row r="78" s="237" customFormat="1"/>
    <row r="79" s="237" customFormat="1"/>
    <row r="80" s="237" customFormat="1"/>
    <row r="81" s="237" customFormat="1"/>
    <row r="82" s="237" customFormat="1"/>
  </sheetData>
  <mergeCells count="106">
    <mergeCell ref="B4:T4"/>
    <mergeCell ref="B3:T3"/>
    <mergeCell ref="B2:T2"/>
    <mergeCell ref="B12:C12"/>
    <mergeCell ref="B11:C11"/>
    <mergeCell ref="B10:C10"/>
    <mergeCell ref="B9:C9"/>
    <mergeCell ref="O6:P7"/>
    <mergeCell ref="S6:T7"/>
    <mergeCell ref="Q6:R7"/>
    <mergeCell ref="N5:T5"/>
    <mergeCell ref="B5:C5"/>
    <mergeCell ref="B8:C8"/>
    <mergeCell ref="E5:L5"/>
    <mergeCell ref="B6:C6"/>
    <mergeCell ref="H6:H7"/>
    <mergeCell ref="B42:C42"/>
    <mergeCell ref="B41:C41"/>
    <mergeCell ref="B40:C40"/>
    <mergeCell ref="B39:C39"/>
    <mergeCell ref="B21:C21"/>
    <mergeCell ref="B20:C20"/>
    <mergeCell ref="B19:C19"/>
    <mergeCell ref="B13:C13"/>
    <mergeCell ref="B30:C30"/>
    <mergeCell ref="B29:C29"/>
    <mergeCell ref="B23:C23"/>
    <mergeCell ref="B22:C22"/>
    <mergeCell ref="B25:C25"/>
    <mergeCell ref="B28:C28"/>
    <mergeCell ref="B18:C18"/>
    <mergeCell ref="S39:T39"/>
    <mergeCell ref="Q39:R39"/>
    <mergeCell ref="O39:P39"/>
    <mergeCell ref="O38:P38"/>
    <mergeCell ref="Q38:R38"/>
    <mergeCell ref="S38:T38"/>
    <mergeCell ref="B38:C38"/>
    <mergeCell ref="B33:C33"/>
    <mergeCell ref="B32:C32"/>
    <mergeCell ref="K37:L37"/>
    <mergeCell ref="L26:L27"/>
    <mergeCell ref="E36:G36"/>
    <mergeCell ref="E16:E17"/>
    <mergeCell ref="G6:G7"/>
    <mergeCell ref="N15:T15"/>
    <mergeCell ref="N6:N7"/>
    <mergeCell ref="N16:N17"/>
    <mergeCell ref="O16:P17"/>
    <mergeCell ref="Q16:R17"/>
    <mergeCell ref="S16:T17"/>
    <mergeCell ref="N36:T36"/>
    <mergeCell ref="N25:T25"/>
    <mergeCell ref="N35:T35"/>
    <mergeCell ref="N26:N27"/>
    <mergeCell ref="O26:P27"/>
    <mergeCell ref="Q26:R27"/>
    <mergeCell ref="S26:T27"/>
    <mergeCell ref="B44:T44"/>
    <mergeCell ref="J26:J27"/>
    <mergeCell ref="K26:K27"/>
    <mergeCell ref="E25:L25"/>
    <mergeCell ref="E26:E27"/>
    <mergeCell ref="F26:F27"/>
    <mergeCell ref="G26:G27"/>
    <mergeCell ref="H26:H27"/>
    <mergeCell ref="I26:I27"/>
    <mergeCell ref="H38:I38"/>
    <mergeCell ref="K40:L40"/>
    <mergeCell ref="K38:L38"/>
    <mergeCell ref="N40:T42"/>
    <mergeCell ref="N37:P37"/>
    <mergeCell ref="H37:I37"/>
    <mergeCell ref="H42:I42"/>
    <mergeCell ref="H41:I41"/>
    <mergeCell ref="Q37:T37"/>
    <mergeCell ref="K39:L39"/>
    <mergeCell ref="E42:F42"/>
    <mergeCell ref="E38:F38"/>
    <mergeCell ref="E40:F40"/>
    <mergeCell ref="E41:F41"/>
    <mergeCell ref="E37:F37"/>
    <mergeCell ref="H40:I40"/>
    <mergeCell ref="H39:I39"/>
    <mergeCell ref="K42:L42"/>
    <mergeCell ref="K41:L41"/>
    <mergeCell ref="F16:F17"/>
    <mergeCell ref="G16:G17"/>
    <mergeCell ref="B7:C7"/>
    <mergeCell ref="K36:L36"/>
    <mergeCell ref="B31:C31"/>
    <mergeCell ref="H36:J36"/>
    <mergeCell ref="E39:F39"/>
    <mergeCell ref="L6:L7"/>
    <mergeCell ref="E6:E7"/>
    <mergeCell ref="F6:F7"/>
    <mergeCell ref="H16:H17"/>
    <mergeCell ref="E15:L15"/>
    <mergeCell ref="I6:I7"/>
    <mergeCell ref="J6:J7"/>
    <mergeCell ref="K6:K7"/>
    <mergeCell ref="I16:I17"/>
    <mergeCell ref="J16:J17"/>
    <mergeCell ref="K16:K17"/>
    <mergeCell ref="L16:L17"/>
    <mergeCell ref="E35:L35"/>
  </mergeCells>
  <phoneticPr fontId="0" type="noConversion"/>
  <printOptions horizontalCentered="1" verticalCentered="1"/>
  <pageMargins left="0.25" right="0.25" top="0.25" bottom="0.25" header="0" footer="0"/>
  <pageSetup scale="66" fitToWidth="1" fitToHeight="1" orientation="landscape" r:id="rId1"/>
  <headerFooter alignWithMargins="0">
    <oddHeader/>
    <oddFooter/>
  </headerFooter>
  <rowBreaks count="1" manualBreakCount="1">
    <brk id="46" max="16383" man="1"/>
  </rowBreaks>
  <colBreaks count="1" manualBreakCount="1">
    <brk id="22" max="1048575" man="1"/>
  </colBreaks>
  <drawing r:id="rId80"/>
</worksheet>
</file>

<file path=xl/worksheets/sheet8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0">
    <pageSetUpPr fitToPage="1"/>
  </sheetPr>
  <dimension ref="A1:AV94"/>
  <sheetViews>
    <sheetView showGridLines="0" zoomScale="70" zoomScaleNormal="75" workbookViewId="0"/>
  </sheetViews>
  <sheetFormatPr defaultRowHeight="12.75"/>
  <cols>
    <col min="1" max="1" width="1.85546875" customWidth="1"/>
    <col min="2" max="2" width="22.5703125" customWidth="1"/>
    <col min="3" max="20" width="10.28515625" customWidth="1"/>
    <col min="21" max="21" width="2.7109375" customWidth="1"/>
    <col min="22" max="24" width="10.28515625" customWidth="1"/>
    <col min="25" max="25" width="2.7109375" customWidth="1"/>
    <col min="26" max="28" width="10.28515625" customWidth="1"/>
    <col min="29" max="29" width="2.7109375" customWidth="1"/>
    <col min="30" max="32" width="10.28515625" customWidth="1"/>
    <col min="33" max="33" width="2.7109375" customWidth="1"/>
    <col min="34" max="37" width="9.28515625" style="237" customWidth="1"/>
    <col min="38" max="48" width="9.140625" style="237" customWidth="1"/>
  </cols>
  <sheetData>
    <row r="1" ht="39.95" customHeight="1">
      <c r="A1" s="7"/>
      <c r="B1" s="662" t="s">
        <v>181</v>
      </c>
      <c r="AA1" s="1019"/>
      <c r="AB1" s="1019"/>
      <c r="AC1" s="1019"/>
      <c r="AD1" s="1019"/>
      <c r="AE1" s="1019"/>
      <c r="AF1" s="1019"/>
      <c r="AH1" s="237"/>
    </row>
    <row r="2" ht="20.1" customHeight="1">
      <c r="A2" s="6"/>
      <c r="B2" s="1020" t="s">
        <v>258</v>
      </c>
      <c r="C2" s="1020"/>
      <c r="D2" s="1020"/>
      <c r="E2" s="1020"/>
      <c r="F2" s="1020"/>
      <c r="G2" s="1020"/>
      <c r="H2" s="1020"/>
      <c r="I2" s="1020"/>
      <c r="J2" s="1020"/>
      <c r="K2" s="1020"/>
      <c r="L2" s="1020"/>
      <c r="M2" s="1020"/>
      <c r="N2" s="1020"/>
      <c r="O2" s="1020"/>
      <c r="P2" s="1020"/>
      <c r="Q2" s="1020"/>
      <c r="R2" s="1020"/>
      <c r="S2" s="1020"/>
      <c r="T2" s="1020"/>
      <c r="U2" s="1020"/>
      <c r="V2" s="1020"/>
      <c r="W2" s="1020"/>
      <c r="X2" s="1020"/>
      <c r="Y2" s="1020"/>
      <c r="Z2" s="1020"/>
      <c r="AA2" s="1020"/>
      <c r="AB2" s="1020"/>
      <c r="AC2" s="1020"/>
      <c r="AD2" s="1020"/>
      <c r="AE2" s="1020"/>
      <c r="AF2" s="26"/>
    </row>
    <row r="3" ht="20.1" customHeight="1">
      <c r="A3" s="6"/>
      <c r="B3" s="1020" t="s">
        <v>259</v>
      </c>
      <c r="C3" s="1020"/>
      <c r="D3" s="1020"/>
      <c r="E3" s="1020"/>
      <c r="F3" s="1020"/>
      <c r="G3" s="1020"/>
      <c r="H3" s="1020"/>
      <c r="I3" s="1020"/>
      <c r="J3" s="1020"/>
      <c r="K3" s="1020"/>
      <c r="L3" s="1020"/>
      <c r="M3" s="1020"/>
      <c r="N3" s="1020"/>
      <c r="O3" s="1020"/>
      <c r="P3" s="1020"/>
      <c r="Q3" s="1020"/>
      <c r="R3" s="1020"/>
      <c r="S3" s="1020"/>
      <c r="T3" s="1020"/>
      <c r="U3" s="1021"/>
      <c r="V3" s="1021"/>
      <c r="W3" s="1021"/>
      <c r="X3" s="1021"/>
      <c r="Y3" s="1021"/>
      <c r="Z3" s="1021"/>
      <c r="AA3" s="1021"/>
      <c r="AB3" s="1021"/>
      <c r="AC3" s="1021"/>
      <c r="AD3" s="1021"/>
      <c r="AE3" s="1021"/>
      <c r="AF3" s="1021"/>
    </row>
    <row r="4" ht="20.1" customHeight="1">
      <c r="A4" s="6"/>
      <c r="B4" s="1020" t="s">
        <v>366</v>
      </c>
      <c r="C4" s="1020"/>
      <c r="D4" s="1020"/>
      <c r="E4" s="1020"/>
      <c r="F4" s="1020"/>
      <c r="G4" s="1020"/>
      <c r="H4" s="1020"/>
      <c r="I4" s="1020"/>
      <c r="J4" s="1020"/>
      <c r="K4" s="1020"/>
      <c r="L4" s="1020"/>
      <c r="M4" s="1020"/>
      <c r="N4" s="1020"/>
      <c r="O4" s="1020"/>
      <c r="P4" s="1020"/>
      <c r="Q4" s="1020"/>
      <c r="R4" s="1020"/>
      <c r="S4" s="1020"/>
      <c r="T4" s="1020"/>
      <c r="U4" s="1020"/>
      <c r="V4" s="1020"/>
      <c r="W4" s="1020"/>
      <c r="X4" s="1020"/>
      <c r="Y4" s="1020"/>
      <c r="Z4" s="1020"/>
      <c r="AA4" s="1020"/>
      <c r="AB4" s="1020"/>
      <c r="AC4" s="1020"/>
      <c r="AD4" s="1020"/>
      <c r="AE4" s="1020"/>
      <c r="AF4" s="26"/>
    </row>
    <row r="5" ht="20.1" customHeight="1">
      <c r="A5" s="6"/>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row>
    <row r="6" ht="24.95" customHeight="1">
      <c r="A6" s="6"/>
      <c r="B6" s="4"/>
      <c r="C6" s="4"/>
      <c r="D6" s="4"/>
      <c r="E6" s="4"/>
      <c r="F6" s="4"/>
      <c r="G6" s="4"/>
      <c r="H6" s="4"/>
      <c r="I6" s="4"/>
      <c r="J6" s="4"/>
      <c r="K6" s="4"/>
      <c r="L6" s="4"/>
      <c r="M6" s="4"/>
      <c r="N6" s="4"/>
      <c r="O6" s="4"/>
      <c r="P6" s="4"/>
      <c r="Q6" s="4"/>
      <c r="R6" s="4"/>
      <c r="S6" s="4"/>
      <c r="T6" s="4"/>
      <c r="U6" s="4"/>
      <c r="V6" s="4"/>
      <c r="W6" s="4"/>
      <c r="X6" s="4"/>
      <c r="Y6" s="24"/>
      <c r="Z6" s="24"/>
      <c r="AA6" s="24"/>
      <c r="AB6" s="24"/>
      <c r="AC6" s="24"/>
      <c r="AD6" s="24"/>
      <c r="AE6" s="24"/>
      <c r="AF6" s="24"/>
      <c r="AG6" s="24"/>
    </row>
    <row r="7" ht="24.95" customHeight="1">
      <c r="A7" s="6"/>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row>
    <row r="8" ht="24.95" customHeight="1">
      <c r="A8" s="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row>
    <row r="9" ht="24.95" customHeight="1">
      <c r="A9" s="6"/>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row>
    <row r="10" ht="24.95" customHeight="1">
      <c r="A10" s="6"/>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row>
    <row r="11" ht="24.95" customHeight="1">
      <c r="A11" s="6"/>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row>
    <row r="12" ht="24.95" customHeight="1">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row>
    <row r="13" ht="24.95" customHeight="1">
      <c r="A13" s="6"/>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row>
    <row r="14" ht="24.95" customHeight="1">
      <c r="A14" s="6"/>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row>
    <row r="15" ht="24.95" customHeight="1">
      <c r="A15" s="6"/>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row>
    <row r="16" ht="24.95" customHeight="1">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row>
    <row r="17" ht="20.25" customHeight="1">
      <c r="A17" s="6"/>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row>
    <row r="18" ht="28.5" customHeight="1">
      <c r="A18" s="8"/>
      <c r="B18" s="25"/>
      <c r="X18" s="1022"/>
      <c r="Y18" s="1022"/>
      <c r="Z18" s="1022"/>
      <c r="AA18" s="1022"/>
      <c r="AB18" s="1022"/>
      <c r="AC18" s="1022"/>
      <c r="AD18" s="1022"/>
      <c r="AE18" s="1022"/>
      <c r="AF18" s="1022"/>
      <c r="AG18" s="1022"/>
    </row>
    <row r="19" s="117" customFormat="1" ht="15.95" customHeight="1">
      <c r="B19" s="983" t="s">
        <v>22</v>
      </c>
      <c r="C19" s="1023">
        <v>2018</v>
      </c>
      <c r="D19" s="1023"/>
      <c r="E19" s="1023"/>
      <c r="F19" s="1023"/>
      <c r="G19" s="1023"/>
      <c r="H19" s="1023"/>
      <c r="I19" s="1023">
        <v>2019</v>
      </c>
      <c r="J19" s="1023"/>
      <c r="K19" s="1023"/>
      <c r="L19" s="1023"/>
      <c r="M19" s="1023"/>
      <c r="N19" s="1023"/>
      <c r="O19" s="1023"/>
      <c r="P19" s="1023"/>
      <c r="Q19" s="1023"/>
      <c r="R19" s="1023"/>
      <c r="S19" s="1023"/>
      <c r="T19" s="1023"/>
      <c r="U19" s="119"/>
      <c r="V19" s="1024" t="s">
        <v>60</v>
      </c>
      <c r="W19" s="1024"/>
      <c r="X19" s="1024"/>
      <c r="Y19" s="119"/>
      <c r="Z19" s="1024" t="s">
        <v>44</v>
      </c>
      <c r="AA19" s="1024"/>
      <c r="AB19" s="1024"/>
      <c r="AC19" s="119"/>
      <c r="AD19" s="1025" t="s">
        <v>45</v>
      </c>
      <c r="AE19" s="1025"/>
      <c r="AF19" s="1025"/>
      <c r="AG19" s="119"/>
      <c r="AH19" s="237"/>
      <c r="AI19" s="237"/>
      <c r="AJ19" s="237"/>
      <c r="AK19" s="237"/>
      <c r="AL19" s="237"/>
      <c r="AM19" s="237"/>
      <c r="AN19" s="237"/>
      <c r="AO19" s="237"/>
      <c r="AP19" s="237"/>
      <c r="AQ19" s="237"/>
      <c r="AR19" s="237"/>
      <c r="AS19" s="237"/>
      <c r="AT19" s="237"/>
      <c r="AU19" s="237"/>
      <c r="AV19" s="237"/>
    </row>
    <row r="20" s="118" customFormat="1" ht="15.95" customHeight="1">
      <c r="B20" s="983"/>
      <c r="C20" s="271" t="s">
        <v>268</v>
      </c>
      <c r="D20" s="271" t="s">
        <v>270</v>
      </c>
      <c r="E20" s="271" t="s">
        <v>272</v>
      </c>
      <c r="F20" s="271" t="s">
        <v>273</v>
      </c>
      <c r="G20" s="271" t="s">
        <v>274</v>
      </c>
      <c r="H20" s="1026" t="s">
        <v>276</v>
      </c>
      <c r="I20" s="271" t="s">
        <v>277</v>
      </c>
      <c r="J20" s="271" t="s">
        <v>278</v>
      </c>
      <c r="K20" s="271" t="s">
        <v>279</v>
      </c>
      <c r="L20" s="271" t="s">
        <v>280</v>
      </c>
      <c r="M20" s="271" t="s">
        <v>282</v>
      </c>
      <c r="N20" s="271" t="s">
        <v>283</v>
      </c>
      <c r="O20" s="271" t="s">
        <v>268</v>
      </c>
      <c r="P20" s="271" t="s">
        <v>270</v>
      </c>
      <c r="Q20" s="271" t="s">
        <v>272</v>
      </c>
      <c r="R20" s="271" t="s">
        <v>273</v>
      </c>
      <c r="S20" s="271" t="s">
        <v>274</v>
      </c>
      <c r="T20" s="1026" t="s">
        <v>276</v>
      </c>
      <c r="U20" s="144"/>
      <c r="V20" s="270">
        <v>2017</v>
      </c>
      <c r="W20" s="271">
        <v>2018</v>
      </c>
      <c r="X20" s="272">
        <v>2019</v>
      </c>
      <c r="Y20" s="144"/>
      <c r="Z20" s="270">
        <v>2017</v>
      </c>
      <c r="AA20" s="271">
        <v>2018</v>
      </c>
      <c r="AB20" s="272">
        <v>2019</v>
      </c>
      <c r="AC20" s="144"/>
      <c r="AD20" s="270">
        <v>2017</v>
      </c>
      <c r="AE20" s="271">
        <v>2018</v>
      </c>
      <c r="AF20" s="272">
        <v>2019</v>
      </c>
      <c r="AG20" s="144"/>
      <c r="AH20" s="237"/>
      <c r="AI20" s="237"/>
      <c r="AJ20" s="237"/>
      <c r="AK20" s="237"/>
      <c r="AL20" s="237"/>
      <c r="AM20" s="237"/>
      <c r="AN20" s="237"/>
      <c r="AO20" s="237"/>
      <c r="AP20" s="237"/>
      <c r="AQ20" s="237"/>
      <c r="AR20" s="237"/>
      <c r="AS20" s="237"/>
      <c r="AT20" s="237"/>
      <c r="AU20" s="237"/>
      <c r="AV20" s="237"/>
    </row>
    <row r="21" ht="21.95" customHeight="1">
      <c r="B21" s="265" t="s">
        <v>19</v>
      </c>
      <c r="C21" s="575">
        <v>44.436109027256814203550887720</v>
      </c>
      <c r="D21" s="576">
        <v>45.286321580395098774693673420</v>
      </c>
      <c r="E21" s="576">
        <v>37.045454545454545454545454550</v>
      </c>
      <c r="F21" s="576">
        <v>45.674486803519061583577712610</v>
      </c>
      <c r="G21" s="576">
        <v>45.176767676767676767676767680</v>
      </c>
      <c r="H21" s="1027">
        <v>50.586510263929618768328445750</v>
      </c>
      <c r="I21" s="576">
        <v>69.501466275659824046920821110</v>
      </c>
      <c r="J21" s="576">
        <v>71.293290043290043290043290040</v>
      </c>
      <c r="K21" s="576">
        <v>73.875855327468230694037145650</v>
      </c>
      <c r="L21" s="576">
        <v>68.686868686868686868686868690</v>
      </c>
      <c r="M21" s="576">
        <v>62.878787878787878787878787880</v>
      </c>
      <c r="N21" s="576">
        <v>54.949494949494949494949494950</v>
      </c>
      <c r="O21" s="576">
        <v>61.094819159335288367546432060</v>
      </c>
      <c r="P21" s="576">
        <v>68.352883675464320625610948190</v>
      </c>
      <c r="Q21" s="576">
        <v>53.383838383838383838383838380</v>
      </c>
      <c r="R21" s="576">
        <v>66.739980449657869012707722390</v>
      </c>
      <c r="S21" s="576">
        <v>74.898989898989898989898989900</v>
      </c>
      <c r="T21" s="1027">
        <v>85.16617790811339198435972630</v>
      </c>
      <c r="U21" s="113"/>
      <c r="V21" s="575">
        <v>64.432109308283518360375747220</v>
      </c>
      <c r="W21" s="576">
        <v>39.542562615768704195860513810</v>
      </c>
      <c r="X21" s="577">
        <v>67.588210875882108758821087590</v>
      </c>
      <c r="Y21" s="113"/>
      <c r="Z21" s="575">
        <v>49.613526570048309178743961350</v>
      </c>
      <c r="AA21" s="576">
        <v>47.167325428194993412384716730</v>
      </c>
      <c r="AB21" s="577">
        <v>75.609354413702239789196310940</v>
      </c>
      <c r="AC21" s="113"/>
      <c r="AD21" s="575">
        <v>64.432109308283518360375747220</v>
      </c>
      <c r="AE21" s="576">
        <v>39.542562615768704195860513810</v>
      </c>
      <c r="AF21" s="577">
        <v>67.588210875882108758821087590</v>
      </c>
      <c r="AG21" s="113"/>
    </row>
    <row r="22" ht="21.95" customHeight="1">
      <c r="B22" s="38" t="s">
        <v>35</v>
      </c>
      <c r="C22" s="273">
        <v>81.40285071267816954238559640</v>
      </c>
      <c r="D22" s="92">
        <v>81.82022303719781453484020657</v>
      </c>
      <c r="E22" s="92">
        <v>65.552977571539056457849961330</v>
      </c>
      <c r="F22" s="92">
        <v>72.202679440161664546066911160</v>
      </c>
      <c r="G22" s="92">
        <v>80.10054137664346481051817479</v>
      </c>
      <c r="H22" s="1028">
        <v>77.23224309557667839233590300</v>
      </c>
      <c r="I22" s="92">
        <v>83.33957039143776663423396452</v>
      </c>
      <c r="J22" s="92">
        <v>88.09247596950613191912495857</v>
      </c>
      <c r="K22" s="92">
        <v>88.48888556245789985779507522</v>
      </c>
      <c r="L22" s="92">
        <v>83.02397525135344160866202630</v>
      </c>
      <c r="M22" s="92">
        <v>73.542399520993937579522490830</v>
      </c>
      <c r="N22" s="92">
        <v>76.125290023201856148491879350</v>
      </c>
      <c r="O22" s="92">
        <v>75.286280966993488511338971630</v>
      </c>
      <c r="P22" s="92">
        <v>75.046777935783249756754733930</v>
      </c>
      <c r="Q22" s="92">
        <v>60.626450116009280742459396750</v>
      </c>
      <c r="R22" s="92">
        <v>76.468827183594042362098645310</v>
      </c>
      <c r="S22" s="92">
        <v>84.32327919566898685228151585</v>
      </c>
      <c r="T22" s="1028">
        <v>78.003143477284634383653918120</v>
      </c>
      <c r="U22" s="113"/>
      <c r="V22" s="273">
        <v>79.97422861261904913787054343</v>
      </c>
      <c r="W22" s="92">
        <v>80.43349866317801642290569848</v>
      </c>
      <c r="X22" s="274">
        <v>78.479483838159107523122397740</v>
      </c>
      <c r="Y22" s="113"/>
      <c r="Z22" s="273">
        <v>80.03062556481574455266593032</v>
      </c>
      <c r="AA22" s="92">
        <v>76.472813477252093210935135680</v>
      </c>
      <c r="AB22" s="274">
        <v>79.54705941692726722485624937</v>
      </c>
      <c r="AC22" s="113"/>
      <c r="AD22" s="273">
        <v>79.97422861261904913787054343</v>
      </c>
      <c r="AE22" s="92">
        <v>80.43349866317801642290569848</v>
      </c>
      <c r="AF22" s="274">
        <v>78.479483838159107523122397740</v>
      </c>
      <c r="AG22" s="113"/>
    </row>
    <row r="23" ht="21.95" customHeight="1">
      <c r="B23" s="40" t="s">
        <v>100</v>
      </c>
      <c r="C23" s="578">
        <v>54.587902804657020858292630480</v>
      </c>
      <c r="D23" s="113">
        <v>55.348567749328477380962511030</v>
      </c>
      <c r="E23" s="113">
        <v>56.512237762237762237762237770</v>
      </c>
      <c r="F23" s="113">
        <v>63.258714437837481270672936480</v>
      </c>
      <c r="G23" s="113">
        <v>56.400077827614759158642522550</v>
      </c>
      <c r="H23" s="1029">
        <v>65.499211516267432538389026420</v>
      </c>
      <c r="I23" s="113">
        <v>83.39551781850838878229987345</v>
      </c>
      <c r="J23" s="113">
        <v>80.93005589713331224007547965</v>
      </c>
      <c r="K23" s="113">
        <v>83.48602749135608815893007722</v>
      </c>
      <c r="L23" s="113">
        <v>82.73136582405329494290835697</v>
      </c>
      <c r="M23" s="113">
        <v>85.50004934342406355433019386</v>
      </c>
      <c r="N23" s="113">
        <v>72.182969592296017166483487730</v>
      </c>
      <c r="O23" s="113">
        <v>81.15000286190265313438591100</v>
      </c>
      <c r="P23" s="113">
        <v>91.08037087741884789855269560</v>
      </c>
      <c r="Q23" s="113">
        <v>88.05370969550074027685967984</v>
      </c>
      <c r="R23" s="113">
        <v>87.27736897209345090327766261</v>
      </c>
      <c r="S23" s="113">
        <v>88.82362096615054516549517926</v>
      </c>
      <c r="T23" s="1029">
        <v>109.18300739112483499357419911</v>
      </c>
      <c r="U23" s="113"/>
      <c r="V23" s="578">
        <v>80.56609038441771706730145379</v>
      </c>
      <c r="W23" s="113">
        <v>49.161808541185660574899797760</v>
      </c>
      <c r="X23" s="579">
        <v>86.12213991527129385545066737</v>
      </c>
      <c r="Y23" s="113"/>
      <c r="Z23" s="578">
        <v>61.993176012184198878468192470</v>
      </c>
      <c r="AA23" s="113">
        <v>61.678553833024037159511881670</v>
      </c>
      <c r="AB23" s="579">
        <v>95.04984215370367167970363710</v>
      </c>
      <c r="AC23" s="113"/>
      <c r="AD23" s="578">
        <v>80.56609038441771706730145379</v>
      </c>
      <c r="AE23" s="113">
        <v>49.161808541185660574899797760</v>
      </c>
      <c r="AF23" s="579">
        <v>86.12213991527129385545066737</v>
      </c>
      <c r="AG23" s="113"/>
    </row>
    <row r="24" ht="21.95" customHeight="1">
      <c r="A24" s="23"/>
      <c r="B24" s="39" t="s">
        <v>23</v>
      </c>
      <c r="C24" s="275" t="s">
        <v>269</v>
      </c>
      <c r="D24" s="276" t="s">
        <v>269</v>
      </c>
      <c r="E24" s="276" t="s">
        <v>269</v>
      </c>
      <c r="F24" s="276" t="s">
        <v>269</v>
      </c>
      <c r="G24" s="276" t="s">
        <v>269</v>
      </c>
      <c r="H24" s="1030" t="s">
        <v>269</v>
      </c>
      <c r="I24" s="276" t="s">
        <v>269</v>
      </c>
      <c r="J24" s="276" t="s">
        <v>269</v>
      </c>
      <c r="K24" s="276" t="s">
        <v>269</v>
      </c>
      <c r="L24" s="276" t="s">
        <v>281</v>
      </c>
      <c r="M24" s="276" t="s">
        <v>269</v>
      </c>
      <c r="N24" s="276" t="s">
        <v>269</v>
      </c>
      <c r="O24" s="276" t="s">
        <v>281</v>
      </c>
      <c r="P24" s="276" t="s">
        <v>271</v>
      </c>
      <c r="Q24" s="276" t="s">
        <v>281</v>
      </c>
      <c r="R24" s="276" t="s">
        <v>269</v>
      </c>
      <c r="S24" s="276" t="s">
        <v>269</v>
      </c>
      <c r="T24" s="1030" t="s">
        <v>284</v>
      </c>
      <c r="U24" s="113"/>
      <c r="V24" s="275" t="s">
        <v>269</v>
      </c>
      <c r="W24" s="276" t="s">
        <v>269</v>
      </c>
      <c r="X24" s="277" t="s">
        <v>269</v>
      </c>
      <c r="Y24" s="113"/>
      <c r="Z24" s="275" t="s">
        <v>269</v>
      </c>
      <c r="AA24" s="276" t="s">
        <v>269</v>
      </c>
      <c r="AB24" s="277" t="s">
        <v>281</v>
      </c>
      <c r="AC24" s="113"/>
      <c r="AD24" s="275" t="s">
        <v>269</v>
      </c>
      <c r="AE24" s="276" t="s">
        <v>269</v>
      </c>
      <c r="AF24" s="277" t="s">
        <v>269</v>
      </c>
      <c r="AG24" s="113"/>
    </row>
    <row r="25" ht="21.95" customHeight="1">
      <c r="B25" s="25" t="s">
        <v>70</v>
      </c>
      <c r="F25" s="4"/>
      <c r="G25" s="4"/>
      <c r="H25" s="4"/>
      <c r="I25" s="4"/>
      <c r="J25" s="4"/>
      <c r="K25" s="4"/>
      <c r="L25" s="4"/>
      <c r="M25" s="4"/>
      <c r="N25" s="4"/>
      <c r="O25" s="4"/>
      <c r="P25" s="4"/>
      <c r="Q25" s="4"/>
      <c r="R25" s="98"/>
      <c r="S25" s="98"/>
      <c r="T25" s="98"/>
      <c r="U25" s="9"/>
      <c r="V25" s="98"/>
      <c r="W25" s="98"/>
      <c r="X25" s="98"/>
      <c r="Y25" s="9"/>
      <c r="Z25" s="98"/>
      <c r="AA25" s="98"/>
      <c r="AB25" s="98"/>
      <c r="AC25" s="9"/>
      <c r="AD25" s="98"/>
      <c r="AE25" s="98"/>
      <c r="AF25" s="98"/>
      <c r="AG25" s="9"/>
    </row>
    <row r="26" ht="21.95" customHeight="1">
      <c r="B26" s="37" t="s">
        <v>19</v>
      </c>
      <c r="C26" s="575">
        <v>-30.661776182300608709224285940</v>
      </c>
      <c r="D26" s="576">
        <v>-3.6975326148610323312535450800</v>
      </c>
      <c r="E26" s="576">
        <v>22.576871657754010695187165800</v>
      </c>
      <c r="F26" s="576">
        <v>14.186217008797653958944281520</v>
      </c>
      <c r="G26" s="576">
        <v>-14.341802860061287027579162400</v>
      </c>
      <c r="H26" s="1027">
        <v>-9.989564007421150278293135440</v>
      </c>
      <c r="I26" s="576">
        <v>44.072948328267477203647416390</v>
      </c>
      <c r="J26" s="576">
        <v>81.47382920110192837465564735</v>
      </c>
      <c r="K26" s="576">
        <v>93.03959131545338441890166030</v>
      </c>
      <c r="L26" s="576">
        <v>121.67889160554197229013854935</v>
      </c>
      <c r="M26" s="576">
        <v>291.06107733634949809133323907</v>
      </c>
      <c r="N26" s="576">
        <v>72.749427664131157226201905300</v>
      </c>
      <c r="O26" s="576">
        <v>37.489128766562643883971965010</v>
      </c>
      <c r="P26" s="576">
        <v>50.934943024948546759700818220</v>
      </c>
      <c r="Q26" s="576">
        <v>44.103612815269256987048398060</v>
      </c>
      <c r="R26" s="576">
        <v>46.120920278223649010165864110</v>
      </c>
      <c r="S26" s="576">
        <v>65.790944661822247065399664610</v>
      </c>
      <c r="T26" s="1027">
        <v>68.357487922705314009661835750</v>
      </c>
      <c r="U26" s="113"/>
      <c r="V26" s="575">
        <v>-15.393453334915380000367658740</v>
      </c>
      <c r="W26" s="576">
        <v>-38.629104276918286794761217130</v>
      </c>
      <c r="X26" s="577">
        <v>70.925216791411027384578705630</v>
      </c>
      <c r="Y26" s="113"/>
      <c r="Z26" s="575">
        <v>-28.375336820415279759074338250</v>
      </c>
      <c r="AA26" s="576">
        <v>-4.9305125254492343099938036600</v>
      </c>
      <c r="AB26" s="577">
        <v>60.300279329608938547486033540</v>
      </c>
      <c r="AC26" s="113"/>
      <c r="AD26" s="575">
        <v>-15.393453334915380000367658740</v>
      </c>
      <c r="AE26" s="576">
        <v>-38.629104276918286794761217130</v>
      </c>
      <c r="AF26" s="577">
        <v>70.925216791411027384578705630</v>
      </c>
      <c r="AG26" s="113"/>
    </row>
    <row r="27" ht="21.95" customHeight="1">
      <c r="B27" s="38" t="s">
        <v>35</v>
      </c>
      <c r="C27" s="273">
        <v>-6.8554215437683200354434585800</v>
      </c>
      <c r="D27" s="92">
        <v>2.2107038758086719360947204400</v>
      </c>
      <c r="E27" s="92">
        <v>12.606873664942124224738296450</v>
      </c>
      <c r="F27" s="92">
        <v>-3.3818596226408111652022581600</v>
      </c>
      <c r="G27" s="92">
        <v>-2.3182470444424889327233298400</v>
      </c>
      <c r="H27" s="1028">
        <v>-7.4220040121516561832180008900</v>
      </c>
      <c r="I27" s="92">
        <v>-1.5517862039717379625695233900</v>
      </c>
      <c r="J27" s="92">
        <v>-3.1350282374122670608134411600</v>
      </c>
      <c r="K27" s="92">
        <v>-3.5104540288487091964920150500</v>
      </c>
      <c r="L27" s="92">
        <v>-5.5951121748003145573774753500</v>
      </c>
      <c r="M27" s="92">
        <v>-4.9248195504946961560435648600</v>
      </c>
      <c r="N27" s="92">
        <v>1.9006165092148951245766570100</v>
      </c>
      <c r="O27" s="92">
        <v>-7.5139503004310015799328640800</v>
      </c>
      <c r="P27" s="92">
        <v>-8.278448591291620929381631900</v>
      </c>
      <c r="Q27" s="92">
        <v>-7.5153374233128834355828220900</v>
      </c>
      <c r="R27" s="92">
        <v>5.9085726132476417539131336100</v>
      </c>
      <c r="S27" s="92">
        <v>5.2717968523703775224485854900</v>
      </c>
      <c r="T27" s="1028">
        <v>0.9981587363116581064056594600</v>
      </c>
      <c r="U27" s="113"/>
      <c r="V27" s="273">
        <v>-0.1851125511654044349589805700</v>
      </c>
      <c r="W27" s="92">
        <v>0.5742725607065118330060302400</v>
      </c>
      <c r="X27" s="274">
        <v>-2.4293545071332890029180349800</v>
      </c>
      <c r="Y27" s="113"/>
      <c r="Z27" s="273">
        <v>4.7694197618957278940011993800</v>
      </c>
      <c r="AA27" s="92">
        <v>-4.4455632608822061682252104800</v>
      </c>
      <c r="AB27" s="274">
        <v>4.0200507865316756257626224300</v>
      </c>
      <c r="AC27" s="113"/>
      <c r="AD27" s="273">
        <v>-0.1851125511654044349589805700</v>
      </c>
      <c r="AE27" s="92">
        <v>0.5742725607065118330060302400</v>
      </c>
      <c r="AF27" s="274">
        <v>-2.4293545071332890029180349800</v>
      </c>
      <c r="AG27" s="113"/>
    </row>
    <row r="28" ht="21.95" customHeight="1">
      <c r="B28" s="40" t="s">
        <v>100</v>
      </c>
      <c r="C28" s="578">
        <v>-25.558497373756233810835127910</v>
      </c>
      <c r="D28" s="113">
        <v>-5.7804479047992070266540653600</v>
      </c>
      <c r="E28" s="113">
        <v>8.853809424171807000227051860</v>
      </c>
      <c r="F28" s="113">
        <v>18.183000172455444875609071350</v>
      </c>
      <c r="G28" s="113">
        <v>-12.308906680953179233257302200</v>
      </c>
      <c r="H28" s="1029">
        <v>-2.7734020032217033203928032300</v>
      </c>
      <c r="I28" s="113">
        <v>46.343892664998126298686734680</v>
      </c>
      <c r="J28" s="113">
        <v>87.34721736758175535567336523</v>
      </c>
      <c r="K28" s="113">
        <v>100.06270044339196194421388258</v>
      </c>
      <c r="L28" s="113">
        <v>134.81717600894048472205934089</v>
      </c>
      <c r="M28" s="113">
        <v>311.31773348991237292785317062</v>
      </c>
      <c r="N28" s="113">
        <v>69.527362622491482721381325250</v>
      </c>
      <c r="O28" s="113">
        <v>48.659315878644742120633908880</v>
      </c>
      <c r="P28" s="113">
        <v>64.557773725814053373596224670</v>
      </c>
      <c r="Q28" s="113">
        <v>55.813524967753823475216510010</v>
      </c>
      <c r="R28" s="113">
        <v>37.968926096116623470790847710</v>
      </c>
      <c r="S28" s="113">
        <v>57.488472334448593309762847530</v>
      </c>
      <c r="T28" s="1029">
        <v>66.693620981999245371876845450</v>
      </c>
      <c r="U28" s="113"/>
      <c r="V28" s="578">
        <v>-15.236545541912087727238795260</v>
      </c>
      <c r="W28" s="113">
        <v>-38.979528103433894376125106200</v>
      </c>
      <c r="X28" s="579">
        <v>75.180983919909798327347585790</v>
      </c>
      <c r="Y28" s="113"/>
      <c r="Z28" s="578">
        <v>-31.635907364608350993738745320</v>
      </c>
      <c r="AA28" s="113">
        <v>-0.5075109865291069633656589700</v>
      </c>
      <c r="AB28" s="579">
        <v>54.105173106072279613702967300</v>
      </c>
      <c r="AC28" s="113"/>
      <c r="AD28" s="578">
        <v>-15.236545541912087727238795260</v>
      </c>
      <c r="AE28" s="113">
        <v>-38.979528103433894376125106200</v>
      </c>
      <c r="AF28" s="579">
        <v>75.180983919909798327347585790</v>
      </c>
      <c r="AG28" s="113"/>
    </row>
    <row r="29" ht="21.95" customHeight="1">
      <c r="A29" s="23"/>
      <c r="B29" s="39" t="s">
        <v>23</v>
      </c>
      <c r="C29" s="275" t="s">
        <v>269</v>
      </c>
      <c r="D29" s="276" t="s">
        <v>281</v>
      </c>
      <c r="E29" s="276" t="s">
        <v>275</v>
      </c>
      <c r="F29" s="276" t="s">
        <v>284</v>
      </c>
      <c r="G29" s="276" t="s">
        <v>281</v>
      </c>
      <c r="H29" s="1030" t="s">
        <v>271</v>
      </c>
      <c r="I29" s="276" t="s">
        <v>285</v>
      </c>
      <c r="J29" s="276" t="s">
        <v>285</v>
      </c>
      <c r="K29" s="276" t="s">
        <v>285</v>
      </c>
      <c r="L29" s="276" t="s">
        <v>285</v>
      </c>
      <c r="M29" s="276" t="s">
        <v>285</v>
      </c>
      <c r="N29" s="276" t="s">
        <v>285</v>
      </c>
      <c r="O29" s="276" t="s">
        <v>285</v>
      </c>
      <c r="P29" s="276" t="s">
        <v>285</v>
      </c>
      <c r="Q29" s="276" t="s">
        <v>285</v>
      </c>
      <c r="R29" s="276" t="s">
        <v>285</v>
      </c>
      <c r="S29" s="276" t="s">
        <v>285</v>
      </c>
      <c r="T29" s="1030" t="s">
        <v>285</v>
      </c>
      <c r="U29" s="113"/>
      <c r="V29" s="275" t="s">
        <v>269</v>
      </c>
      <c r="W29" s="276" t="s">
        <v>269</v>
      </c>
      <c r="X29" s="277" t="s">
        <v>285</v>
      </c>
      <c r="Y29" s="113"/>
      <c r="Z29" s="275" t="s">
        <v>269</v>
      </c>
      <c r="AA29" s="276" t="s">
        <v>281</v>
      </c>
      <c r="AB29" s="277" t="s">
        <v>285</v>
      </c>
      <c r="AC29" s="113"/>
      <c r="AD29" s="275" t="s">
        <v>269</v>
      </c>
      <c r="AE29" s="276" t="s">
        <v>269</v>
      </c>
      <c r="AF29" s="277" t="s">
        <v>285</v>
      </c>
      <c r="AG29" s="113"/>
    </row>
    <row r="30" ht="21.95" customHeight="1">
      <c r="A30" s="8"/>
      <c r="B30" s="25"/>
      <c r="F30" s="4"/>
      <c r="G30" s="4"/>
      <c r="H30" s="4"/>
      <c r="I30" s="4"/>
      <c r="J30" s="4"/>
      <c r="K30" s="4"/>
      <c r="L30" s="4"/>
      <c r="M30" s="4"/>
      <c r="N30" s="4"/>
      <c r="O30" s="4"/>
      <c r="P30" s="4"/>
      <c r="Q30" s="4"/>
      <c r="U30" s="9"/>
      <c r="X30" s="102"/>
      <c r="Y30" s="116"/>
      <c r="Z30" s="4"/>
      <c r="AA30" s="4"/>
      <c r="AB30" s="102"/>
      <c r="AC30" s="116"/>
      <c r="AF30" s="102"/>
      <c r="AG30" s="116"/>
    </row>
    <row r="31" s="117" customFormat="1" ht="15.95" customHeight="1">
      <c r="B31" s="983" t="s">
        <v>9</v>
      </c>
      <c r="C31" s="1023">
        <v>2018</v>
      </c>
      <c r="D31" s="1023"/>
      <c r="E31" s="1023"/>
      <c r="F31" s="1023"/>
      <c r="G31" s="1023"/>
      <c r="H31" s="1023"/>
      <c r="I31" s="1023">
        <v>2019</v>
      </c>
      <c r="J31" s="1023"/>
      <c r="K31" s="1023"/>
      <c r="L31" s="1023"/>
      <c r="M31" s="1023"/>
      <c r="N31" s="1023"/>
      <c r="O31" s="1023"/>
      <c r="P31" s="1023"/>
      <c r="Q31" s="1023"/>
      <c r="R31" s="1023"/>
      <c r="S31" s="1023"/>
      <c r="T31" s="1023"/>
      <c r="U31" s="119"/>
      <c r="V31" s="1024" t="s">
        <v>60</v>
      </c>
      <c r="W31" s="1024"/>
      <c r="X31" s="1024"/>
      <c r="Y31" s="119"/>
      <c r="Z31" s="1024" t="s">
        <v>44</v>
      </c>
      <c r="AA31" s="1024"/>
      <c r="AB31" s="1024"/>
      <c r="AC31" s="119"/>
      <c r="AD31" s="1025" t="s">
        <v>45</v>
      </c>
      <c r="AE31" s="1025"/>
      <c r="AF31" s="1025"/>
      <c r="AG31" s="119"/>
      <c r="AH31" s="237"/>
      <c r="AI31" s="237"/>
      <c r="AJ31" s="237"/>
      <c r="AK31" s="237"/>
      <c r="AL31" s="237"/>
      <c r="AM31" s="237"/>
      <c r="AN31" s="237"/>
      <c r="AO31" s="237"/>
      <c r="AP31" s="237"/>
      <c r="AQ31" s="237"/>
      <c r="AR31" s="237"/>
      <c r="AS31" s="237"/>
      <c r="AT31" s="237"/>
      <c r="AU31" s="237"/>
      <c r="AV31" s="237"/>
    </row>
    <row r="32" s="118" customFormat="1" ht="15.95" customHeight="1">
      <c r="B32" s="983"/>
      <c r="C32" s="271" t="s">
        <v>268</v>
      </c>
      <c r="D32" s="271" t="s">
        <v>270</v>
      </c>
      <c r="E32" s="271" t="s">
        <v>272</v>
      </c>
      <c r="F32" s="271" t="s">
        <v>273</v>
      </c>
      <c r="G32" s="271" t="s">
        <v>274</v>
      </c>
      <c r="H32" s="1026" t="s">
        <v>276</v>
      </c>
      <c r="I32" s="271" t="s">
        <v>277</v>
      </c>
      <c r="J32" s="271" t="s">
        <v>278</v>
      </c>
      <c r="K32" s="271" t="s">
        <v>279</v>
      </c>
      <c r="L32" s="271" t="s">
        <v>280</v>
      </c>
      <c r="M32" s="271" t="s">
        <v>282</v>
      </c>
      <c r="N32" s="271" t="s">
        <v>283</v>
      </c>
      <c r="O32" s="271" t="s">
        <v>268</v>
      </c>
      <c r="P32" s="271" t="s">
        <v>270</v>
      </c>
      <c r="Q32" s="271" t="s">
        <v>272</v>
      </c>
      <c r="R32" s="271" t="s">
        <v>273</v>
      </c>
      <c r="S32" s="271" t="s">
        <v>274</v>
      </c>
      <c r="T32" s="1026" t="s">
        <v>276</v>
      </c>
      <c r="U32" s="144"/>
      <c r="V32" s="270">
        <v>2017</v>
      </c>
      <c r="W32" s="271">
        <v>2018</v>
      </c>
      <c r="X32" s="272">
        <v>2019</v>
      </c>
      <c r="Y32" s="144"/>
      <c r="Z32" s="270">
        <v>2017</v>
      </c>
      <c r="AA32" s="271">
        <v>2018</v>
      </c>
      <c r="AB32" s="272">
        <v>2019</v>
      </c>
      <c r="AC32" s="144"/>
      <c r="AD32" s="270">
        <v>2017</v>
      </c>
      <c r="AE32" s="271">
        <v>2018</v>
      </c>
      <c r="AF32" s="272">
        <v>2019</v>
      </c>
      <c r="AG32" s="144"/>
      <c r="AH32" s="237"/>
      <c r="AI32" s="237"/>
      <c r="AJ32" s="237"/>
      <c r="AK32" s="237"/>
      <c r="AL32" s="237"/>
      <c r="AM32" s="237"/>
      <c r="AN32" s="237"/>
      <c r="AO32" s="237"/>
      <c r="AP32" s="237"/>
      <c r="AQ32" s="237"/>
      <c r="AR32" s="237"/>
      <c r="AS32" s="237"/>
      <c r="AT32" s="237"/>
      <c r="AU32" s="237"/>
      <c r="AV32" s="237"/>
    </row>
    <row r="33" ht="21.95" customHeight="1">
      <c r="B33" s="265" t="s">
        <v>19</v>
      </c>
      <c r="C33" s="580">
        <v>143.23410241980866629150253236</v>
      </c>
      <c r="D33" s="581">
        <v>144.82054113749309773605742684</v>
      </c>
      <c r="E33" s="581">
        <v>139.1213360599863667348329925</v>
      </c>
      <c r="F33" s="581">
        <v>155.81861958266452648475120385</v>
      </c>
      <c r="G33" s="581">
        <v>173.94913359418669647847959754</v>
      </c>
      <c r="H33" s="1031">
        <v>273.90724637681159420289855072</v>
      </c>
      <c r="I33" s="581">
        <v>225.91068917018284106891701828</v>
      </c>
      <c r="J33" s="581">
        <v>261.59810246679316888045540797</v>
      </c>
      <c r="K33" s="581">
        <v>262.75984121733377439629507112</v>
      </c>
      <c r="L33" s="581">
        <v>220.48345588235294117647058824</v>
      </c>
      <c r="M33" s="581">
        <v>185.05130198212203653322969297</v>
      </c>
      <c r="N33" s="581">
        <v>153.27113970588235294117647059</v>
      </c>
      <c r="O33" s="581">
        <v>157.459600000</v>
      </c>
      <c r="P33" s="581">
        <v>135.79799785484447622452627816</v>
      </c>
      <c r="Q33" s="581">
        <v>123.77199621570482497634815516</v>
      </c>
      <c r="R33" s="581">
        <v>143.73379714390333211277920176</v>
      </c>
      <c r="S33" s="581">
        <v>169.70768712070128118678354686</v>
      </c>
      <c r="T33" s="1031">
        <v>250.6255380200860832137733142</v>
      </c>
      <c r="U33" s="113"/>
      <c r="V33" s="580">
        <v>230.95311843226356148821357569</v>
      </c>
      <c r="W33" s="581">
        <v>180.11384928716904276985743381</v>
      </c>
      <c r="X33" s="582">
        <v>194.69180690332882938213978627</v>
      </c>
      <c r="Y33" s="113"/>
      <c r="Z33" s="580">
        <v>253.03115871470301850048685492</v>
      </c>
      <c r="AA33" s="581">
        <v>204.15642458100558659217877095</v>
      </c>
      <c r="AB33" s="582">
        <v>192.69440209104770202570246134</v>
      </c>
      <c r="AC33" s="113"/>
      <c r="AD33" s="580">
        <v>230.95311843226356148821357569</v>
      </c>
      <c r="AE33" s="581">
        <v>180.11384928716904276985743381</v>
      </c>
      <c r="AF33" s="582">
        <v>194.69180690332882938213978627</v>
      </c>
      <c r="AG33" s="113"/>
    </row>
    <row r="34" ht="21.95" customHeight="1">
      <c r="B34" s="38" t="s">
        <v>35</v>
      </c>
      <c r="C34" s="278">
        <v>192.99361164869597272140816515</v>
      </c>
      <c r="D34" s="94">
        <v>181.97161818514452982070984266</v>
      </c>
      <c r="E34" s="94">
        <v>170.6591080698442661632845682</v>
      </c>
      <c r="F34" s="94">
        <v>189.45948170415673266300404271</v>
      </c>
      <c r="G34" s="94">
        <v>208.84313507772521000289659168</v>
      </c>
      <c r="H34" s="1032">
        <v>349.53994088574474270762670801</v>
      </c>
      <c r="I34" s="94">
        <v>278.97461068702290076335877863</v>
      </c>
      <c r="J34" s="94">
        <v>320.81136863888627598532593359</v>
      </c>
      <c r="K34" s="94">
        <v>326.95977332318362513744396515</v>
      </c>
      <c r="L34" s="94">
        <v>276.78102095947834187238006518</v>
      </c>
      <c r="M34" s="94">
        <v>219.39891003460207612456747404</v>
      </c>
      <c r="N34" s="94">
        <v>185.07612110129025703545666972</v>
      </c>
      <c r="O34" s="94">
        <v>187.21150412565861417635947908</v>
      </c>
      <c r="P34" s="94">
        <v>173.81392041487982447392041487</v>
      </c>
      <c r="Q34" s="94">
        <v>154.07413062890674830973338438</v>
      </c>
      <c r="R34" s="94">
        <v>175.51108740334736223940491339</v>
      </c>
      <c r="S34" s="94">
        <v>206.86458405943318352746950383</v>
      </c>
      <c r="T34" s="1032">
        <v>333.06474573018614469391671463</v>
      </c>
      <c r="U34" s="113"/>
      <c r="V34" s="278">
        <v>228.94165286751216399457605488</v>
      </c>
      <c r="W34" s="94">
        <v>242.6501180390515818812029719</v>
      </c>
      <c r="X34" s="279">
        <v>240.44190417949133322533614126</v>
      </c>
      <c r="Y34" s="113"/>
      <c r="Z34" s="278">
        <v>242.43325554405445249521658668</v>
      </c>
      <c r="AA34" s="94">
        <v>250.55590212050258879398476404</v>
      </c>
      <c r="AB34" s="279">
        <v>238.40727030625832223701731026</v>
      </c>
      <c r="AC34" s="113"/>
      <c r="AD34" s="278">
        <v>228.94165286751216399457605488</v>
      </c>
      <c r="AE34" s="94">
        <v>242.6501180390515818812029719</v>
      </c>
      <c r="AF34" s="279">
        <v>240.44190417949133322533614126</v>
      </c>
      <c r="AG34" s="113"/>
    </row>
    <row r="35" ht="21.95" customHeight="1">
      <c r="B35" s="40" t="s">
        <v>101</v>
      </c>
      <c r="C35" s="578">
        <v>74.217017442285103971371370620</v>
      </c>
      <c r="D35" s="113">
        <v>79.58413657131268804195001410</v>
      </c>
      <c r="E35" s="113">
        <v>81.52001825947039885227239505</v>
      </c>
      <c r="F35" s="113">
        <v>82.24376958128555507986493345</v>
      </c>
      <c r="G35" s="113">
        <v>83.29176514681605268135693804</v>
      </c>
      <c r="H35" s="1029">
        <v>78.362216827845876033823927710</v>
      </c>
      <c r="I35" s="113">
        <v>80.97894235387190336133390068</v>
      </c>
      <c r="J35" s="113">
        <v>81.54265342175416523724597905</v>
      </c>
      <c r="K35" s="113">
        <v>80.36457774198681582866852262</v>
      </c>
      <c r="L35" s="113">
        <v>79.65988965501809075533264185</v>
      </c>
      <c r="M35" s="113">
        <v>84.34467698719972090795633472</v>
      </c>
      <c r="N35" s="113">
        <v>82.81518911993980845167480697</v>
      </c>
      <c r="O35" s="113">
        <v>84.10786545163977842950955662</v>
      </c>
      <c r="P35" s="113">
        <v>78.128378630840151408228243250</v>
      </c>
      <c r="Q35" s="113">
        <v>80.33275651823359192743770781</v>
      </c>
      <c r="R35" s="113">
        <v>81.89442574279328921147544690</v>
      </c>
      <c r="S35" s="113">
        <v>82.03805783978153153006345725</v>
      </c>
      <c r="T35" s="1029">
        <v>75.248293682549159811318822090</v>
      </c>
      <c r="U35" s="113"/>
      <c r="V35" s="578">
        <v>100.87859309983903474258012448</v>
      </c>
      <c r="W35" s="113">
        <v>74.227802047960228840474327970</v>
      </c>
      <c r="X35" s="579">
        <v>80.97249419468505789502135485</v>
      </c>
      <c r="Y35" s="113"/>
      <c r="Z35" s="578">
        <v>104.37147253039413881732340961</v>
      </c>
      <c r="AA35" s="113">
        <v>81.48138712885653985379196786</v>
      </c>
      <c r="AB35" s="579">
        <v>80.82572391500988876206229494</v>
      </c>
      <c r="AC35" s="113"/>
      <c r="AD35" s="578">
        <v>100.87859309983903474258012448</v>
      </c>
      <c r="AE35" s="113">
        <v>74.227802047960228840474327970</v>
      </c>
      <c r="AF35" s="579">
        <v>80.97249419468505789502135485</v>
      </c>
      <c r="AG35" s="113"/>
    </row>
    <row r="36" ht="21.95" customHeight="1">
      <c r="A36" s="23"/>
      <c r="B36" s="39" t="s">
        <v>23</v>
      </c>
      <c r="C36" s="275" t="s">
        <v>269</v>
      </c>
      <c r="D36" s="276" t="s">
        <v>271</v>
      </c>
      <c r="E36" s="276" t="s">
        <v>271</v>
      </c>
      <c r="F36" s="276" t="s">
        <v>271</v>
      </c>
      <c r="G36" s="276" t="s">
        <v>275</v>
      </c>
      <c r="H36" s="1030" t="s">
        <v>275</v>
      </c>
      <c r="I36" s="276" t="s">
        <v>275</v>
      </c>
      <c r="J36" s="276" t="s">
        <v>275</v>
      </c>
      <c r="K36" s="276" t="s">
        <v>271</v>
      </c>
      <c r="L36" s="276" t="s">
        <v>271</v>
      </c>
      <c r="M36" s="276" t="s">
        <v>275</v>
      </c>
      <c r="N36" s="276" t="s">
        <v>275</v>
      </c>
      <c r="O36" s="276" t="s">
        <v>275</v>
      </c>
      <c r="P36" s="276" t="s">
        <v>281</v>
      </c>
      <c r="Q36" s="276" t="s">
        <v>271</v>
      </c>
      <c r="R36" s="276" t="s">
        <v>275</v>
      </c>
      <c r="S36" s="276" t="s">
        <v>275</v>
      </c>
      <c r="T36" s="1030" t="s">
        <v>271</v>
      </c>
      <c r="U36" s="113"/>
      <c r="V36" s="275" t="s">
        <v>275</v>
      </c>
      <c r="W36" s="276" t="s">
        <v>269</v>
      </c>
      <c r="X36" s="277" t="s">
        <v>275</v>
      </c>
      <c r="Y36" s="113"/>
      <c r="Z36" s="275" t="s">
        <v>275</v>
      </c>
      <c r="AA36" s="276" t="s">
        <v>275</v>
      </c>
      <c r="AB36" s="277" t="s">
        <v>275</v>
      </c>
      <c r="AC36" s="113"/>
      <c r="AD36" s="275" t="s">
        <v>275</v>
      </c>
      <c r="AE36" s="276" t="s">
        <v>269</v>
      </c>
      <c r="AF36" s="277" t="s">
        <v>275</v>
      </c>
      <c r="AG36" s="113"/>
    </row>
    <row r="37" ht="21.95" customHeight="1">
      <c r="B37" s="25" t="s">
        <v>70</v>
      </c>
      <c r="F37" s="4"/>
      <c r="G37" s="4"/>
      <c r="H37" s="4"/>
      <c r="I37" s="4"/>
      <c r="J37" s="4"/>
      <c r="K37" s="4"/>
      <c r="L37" s="4"/>
      <c r="M37" s="4"/>
      <c r="N37" s="4"/>
      <c r="O37" s="4"/>
      <c r="P37" s="4"/>
      <c r="Q37" s="4"/>
      <c r="S37" s="98"/>
      <c r="T37" s="98"/>
      <c r="U37" s="9"/>
      <c r="V37" s="98"/>
      <c r="W37" s="98"/>
      <c r="X37" s="98"/>
      <c r="Y37" s="9"/>
      <c r="Z37" s="98"/>
      <c r="AA37" s="98"/>
      <c r="AB37" s="98"/>
      <c r="AC37" s="9"/>
      <c r="AD37" s="98"/>
      <c r="AE37" s="98"/>
      <c r="AF37" s="98"/>
      <c r="AG37" s="9"/>
    </row>
    <row r="38" ht="21.95" customHeight="1">
      <c r="B38" s="37" t="s">
        <v>19</v>
      </c>
      <c r="C38" s="575">
        <v>-25.284538726779101268917021260</v>
      </c>
      <c r="D38" s="576">
        <v>-26.734217396585532193869210590</v>
      </c>
      <c r="E38" s="576">
        <v>-13.276336324159390035581028650</v>
      </c>
      <c r="F38" s="576">
        <v>-22.205012591597647025436480670</v>
      </c>
      <c r="G38" s="576">
        <v>-18.760678294909953957824724050</v>
      </c>
      <c r="H38" s="1027">
        <v>-15.954709556446039139493143580</v>
      </c>
      <c r="I38" s="576">
        <v>0.8851562482475207325307258700</v>
      </c>
      <c r="J38" s="576">
        <v>13.964555571092353430850338400</v>
      </c>
      <c r="K38" s="576">
        <v>10.300306481156901565608938440</v>
      </c>
      <c r="L38" s="576">
        <v>0.3312566264823686483939370200</v>
      </c>
      <c r="M38" s="576">
        <v>2.3517360043563829983197933600</v>
      </c>
      <c r="N38" s="576">
        <v>8.527861777005123048235693380</v>
      </c>
      <c r="O38" s="576">
        <v>9.931641515438440715523304010</v>
      </c>
      <c r="P38" s="576">
        <v>-6.2301543771215364156719831700</v>
      </c>
      <c r="Q38" s="576">
        <v>-11.033059542831884678744901230</v>
      </c>
      <c r="R38" s="576">
        <v>-7.7556985622953634753938267300</v>
      </c>
      <c r="S38" s="576">
        <v>-2.4383257253700759834972395700</v>
      </c>
      <c r="T38" s="1027">
        <v>-8.499851195866898020326574740</v>
      </c>
      <c r="U38" s="113"/>
      <c r="V38" s="575">
        <v>-2.3066590508155678507869120300</v>
      </c>
      <c r="W38" s="576">
        <v>-22.012809132085917965566863110</v>
      </c>
      <c r="X38" s="577">
        <v>8.093746079968039254002769300</v>
      </c>
      <c r="Y38" s="113"/>
      <c r="Z38" s="575">
        <v>13.273801291269360737075937310</v>
      </c>
      <c r="AA38" s="576">
        <v>-19.315697869764938667618091930</v>
      </c>
      <c r="AB38" s="577">
        <v>-5.6143334766376459539165373800</v>
      </c>
      <c r="AC38" s="113"/>
      <c r="AD38" s="575">
        <v>-2.3066590508155678507869120300</v>
      </c>
      <c r="AE38" s="576">
        <v>-22.012809132085917965566863110</v>
      </c>
      <c r="AF38" s="577">
        <v>8.093746079968039254002769300</v>
      </c>
      <c r="AG38" s="113"/>
    </row>
    <row r="39" ht="21.95" customHeight="1">
      <c r="B39" s="38" t="s">
        <v>35</v>
      </c>
      <c r="C39" s="273">
        <v>1.8747786834809853133418541600</v>
      </c>
      <c r="D39" s="92">
        <v>3.406293811285330654249627200</v>
      </c>
      <c r="E39" s="92">
        <v>-5.0083002844352011425908815700</v>
      </c>
      <c r="F39" s="92">
        <v>-0.4124079801789753334815834800</v>
      </c>
      <c r="G39" s="92">
        <v>-1.1756670553322886849204253800</v>
      </c>
      <c r="H39" s="1028">
        <v>9.651852392361926403618471450</v>
      </c>
      <c r="I39" s="92">
        <v>1.1927615309080420268293438200</v>
      </c>
      <c r="J39" s="92">
        <v>1.5588562405936128458848154200</v>
      </c>
      <c r="K39" s="92">
        <v>0.5599421596297404539102975600</v>
      </c>
      <c r="L39" s="92">
        <v>10.316449967087515623154258910</v>
      </c>
      <c r="M39" s="92">
        <v>-1.6695312332389472261034286900</v>
      </c>
      <c r="N39" s="92">
        <v>-1.9916497018416643528503921300</v>
      </c>
      <c r="O39" s="92">
        <v>-2.9960098024189845405908879800</v>
      </c>
      <c r="P39" s="92">
        <v>-4.4829506115424920357384767400</v>
      </c>
      <c r="Q39" s="92">
        <v>-9.718190624874190088500103220</v>
      </c>
      <c r="R39" s="92">
        <v>-7.362204401355829988281262300</v>
      </c>
      <c r="S39" s="92">
        <v>-0.9473861889478285079990536600</v>
      </c>
      <c r="T39" s="1028">
        <v>-4.7133941585645282914268124700</v>
      </c>
      <c r="U39" s="113"/>
      <c r="V39" s="273">
        <v>-3.0808441612639122593877029300</v>
      </c>
      <c r="W39" s="92">
        <v>5.9877549584533072522146834600</v>
      </c>
      <c r="X39" s="274">
        <v>-0.9100402989315107291139448100</v>
      </c>
      <c r="Y39" s="113"/>
      <c r="Z39" s="273">
        <v>8.06287942883718203889258400</v>
      </c>
      <c r="AA39" s="92">
        <v>3.3504671453674004480150441500</v>
      </c>
      <c r="AB39" s="274">
        <v>-4.8486711793368540421605047600</v>
      </c>
      <c r="AC39" s="113"/>
      <c r="AD39" s="273">
        <v>-3.0808441612639122593877029300</v>
      </c>
      <c r="AE39" s="92">
        <v>5.9877549584533072522146834600</v>
      </c>
      <c r="AF39" s="274">
        <v>-0.9100402989315107291139448100</v>
      </c>
      <c r="AG39" s="113"/>
    </row>
    <row r="40" ht="21.95" customHeight="1">
      <c r="B40" s="40" t="s">
        <v>101</v>
      </c>
      <c r="C40" s="578">
        <v>-26.659510588624203854869224040</v>
      </c>
      <c r="D40" s="113">
        <v>-29.147656392053627055252858240</v>
      </c>
      <c r="E40" s="113">
        <v>-8.703956308268306100192260160</v>
      </c>
      <c r="F40" s="113">
        <v>-21.882851236207484915077253160</v>
      </c>
      <c r="G40" s="113">
        <v>-17.794211926958930231824337850</v>
      </c>
      <c r="H40" s="1029">
        <v>-23.352603161851969369269668900</v>
      </c>
      <c r="I40" s="113">
        <v>-0.3039795317440439382358488200</v>
      </c>
      <c r="J40" s="113">
        <v>12.215280665537976828414511650</v>
      </c>
      <c r="K40" s="113">
        <v>9.686127609406557482668801630</v>
      </c>
      <c r="L40" s="113">
        <v>-9.051409235507660575808189280</v>
      </c>
      <c r="M40" s="113">
        <v>4.0895434426675401054531116400</v>
      </c>
      <c r="N40" s="113">
        <v>10.733280834586661140961976890</v>
      </c>
      <c r="O40" s="113">
        <v>13.326927368169027719940098770</v>
      </c>
      <c r="P40" s="113">
        <v>-1.8292061749869969884126435200</v>
      </c>
      <c r="Q40" s="113">
        <v>-1.4564051463505156275774900400</v>
      </c>
      <c r="R40" s="113">
        <v>-0.4247663260947593147843403200</v>
      </c>
      <c r="S40" s="113">
        <v>-1.5051995894487846776794617500</v>
      </c>
      <c r="T40" s="1029">
        <v>-3.9737558116020386821414271500</v>
      </c>
      <c r="U40" s="113"/>
      <c r="V40" s="578">
        <v>0.7987947312877054389507972800</v>
      </c>
      <c r="W40" s="113">
        <v>-26.418678366680483369811838420</v>
      </c>
      <c r="X40" s="579">
        <v>9.086476981181436439186743700</v>
      </c>
      <c r="Y40" s="113"/>
      <c r="Z40" s="578">
        <v>4.8221201304040165507977965200</v>
      </c>
      <c r="AA40" s="113">
        <v>-21.931361938839897435873401660</v>
      </c>
      <c r="AB40" s="579">
        <v>-0.8046785124187566955382059800</v>
      </c>
      <c r="AC40" s="113"/>
      <c r="AD40" s="578">
        <v>0.7987947312877054389507972800</v>
      </c>
      <c r="AE40" s="113">
        <v>-26.418678366680483369811838420</v>
      </c>
      <c r="AF40" s="579">
        <v>9.086476981181436439186743700</v>
      </c>
      <c r="AG40" s="113"/>
    </row>
    <row r="41" ht="21.95" customHeight="1">
      <c r="A41" s="23"/>
      <c r="B41" s="39" t="s">
        <v>23</v>
      </c>
      <c r="C41" s="275" t="s">
        <v>269</v>
      </c>
      <c r="D41" s="276" t="s">
        <v>269</v>
      </c>
      <c r="E41" s="276" t="s">
        <v>271</v>
      </c>
      <c r="F41" s="276" t="s">
        <v>269</v>
      </c>
      <c r="G41" s="276" t="s">
        <v>269</v>
      </c>
      <c r="H41" s="1030" t="s">
        <v>269</v>
      </c>
      <c r="I41" s="276" t="s">
        <v>284</v>
      </c>
      <c r="J41" s="276" t="s">
        <v>285</v>
      </c>
      <c r="K41" s="276" t="s">
        <v>285</v>
      </c>
      <c r="L41" s="276" t="s">
        <v>281</v>
      </c>
      <c r="M41" s="276" t="s">
        <v>284</v>
      </c>
      <c r="N41" s="276" t="s">
        <v>285</v>
      </c>
      <c r="O41" s="276" t="s">
        <v>285</v>
      </c>
      <c r="P41" s="276" t="s">
        <v>271</v>
      </c>
      <c r="Q41" s="276" t="s">
        <v>271</v>
      </c>
      <c r="R41" s="276" t="s">
        <v>275</v>
      </c>
      <c r="S41" s="276" t="s">
        <v>271</v>
      </c>
      <c r="T41" s="1030" t="s">
        <v>275</v>
      </c>
      <c r="U41" s="113"/>
      <c r="V41" s="275" t="s">
        <v>285</v>
      </c>
      <c r="W41" s="276" t="s">
        <v>269</v>
      </c>
      <c r="X41" s="277" t="s">
        <v>285</v>
      </c>
      <c r="Y41" s="113"/>
      <c r="Z41" s="275" t="s">
        <v>285</v>
      </c>
      <c r="AA41" s="276" t="s">
        <v>269</v>
      </c>
      <c r="AB41" s="277" t="s">
        <v>271</v>
      </c>
      <c r="AC41" s="113"/>
      <c r="AD41" s="275" t="s">
        <v>285</v>
      </c>
      <c r="AE41" s="276" t="s">
        <v>269</v>
      </c>
      <c r="AF41" s="277" t="s">
        <v>285</v>
      </c>
      <c r="AG41" s="113"/>
    </row>
    <row r="42" ht="21.95" customHeight="1">
      <c r="A42" s="8"/>
      <c r="B42" s="25"/>
      <c r="F42" s="4"/>
      <c r="G42" s="4"/>
      <c r="H42" s="4"/>
      <c r="I42" s="4"/>
      <c r="J42" s="4"/>
      <c r="K42" s="4"/>
      <c r="L42" s="4"/>
      <c r="M42" s="4"/>
      <c r="N42" s="4"/>
      <c r="O42" s="4"/>
      <c r="P42" s="4"/>
      <c r="Q42" s="4"/>
      <c r="U42" s="9"/>
      <c r="X42" s="102"/>
      <c r="Y42" s="116"/>
      <c r="Z42" s="4"/>
      <c r="AA42" s="4"/>
      <c r="AB42" s="102"/>
      <c r="AC42" s="116"/>
      <c r="AF42" s="102"/>
      <c r="AG42" s="116"/>
    </row>
    <row r="43" s="117" customFormat="1" ht="15.95" customHeight="1">
      <c r="B43" s="983" t="s">
        <v>10</v>
      </c>
      <c r="C43" s="1023">
        <v>2018</v>
      </c>
      <c r="D43" s="1023"/>
      <c r="E43" s="1023"/>
      <c r="F43" s="1023"/>
      <c r="G43" s="1023"/>
      <c r="H43" s="1023"/>
      <c r="I43" s="1023">
        <v>2019</v>
      </c>
      <c r="J43" s="1023"/>
      <c r="K43" s="1023"/>
      <c r="L43" s="1023"/>
      <c r="M43" s="1023"/>
      <c r="N43" s="1023"/>
      <c r="O43" s="1023"/>
      <c r="P43" s="1023"/>
      <c r="Q43" s="1023"/>
      <c r="R43" s="1023"/>
      <c r="S43" s="1023"/>
      <c r="T43" s="1023"/>
      <c r="U43" s="119"/>
      <c r="V43" s="1024" t="s">
        <v>60</v>
      </c>
      <c r="W43" s="1024"/>
      <c r="X43" s="1024"/>
      <c r="Y43" s="119"/>
      <c r="Z43" s="1024" t="s">
        <v>44</v>
      </c>
      <c r="AA43" s="1024"/>
      <c r="AB43" s="1024"/>
      <c r="AC43" s="119"/>
      <c r="AD43" s="1025" t="s">
        <v>45</v>
      </c>
      <c r="AE43" s="1025"/>
      <c r="AF43" s="1025"/>
      <c r="AG43" s="119"/>
      <c r="AH43" s="237"/>
      <c r="AI43" s="237"/>
      <c r="AJ43" s="237"/>
      <c r="AK43" s="237"/>
      <c r="AL43" s="237"/>
      <c r="AM43" s="237"/>
      <c r="AN43" s="237"/>
      <c r="AO43" s="237"/>
      <c r="AP43" s="237"/>
      <c r="AQ43" s="237"/>
      <c r="AR43" s="237"/>
      <c r="AS43" s="237"/>
      <c r="AT43" s="237"/>
      <c r="AU43" s="237"/>
      <c r="AV43" s="237"/>
    </row>
    <row r="44" s="118" customFormat="1" ht="15.95" customHeight="1">
      <c r="B44" s="983"/>
      <c r="C44" s="271" t="s">
        <v>268</v>
      </c>
      <c r="D44" s="271" t="s">
        <v>270</v>
      </c>
      <c r="E44" s="271" t="s">
        <v>272</v>
      </c>
      <c r="F44" s="271" t="s">
        <v>273</v>
      </c>
      <c r="G44" s="271" t="s">
        <v>274</v>
      </c>
      <c r="H44" s="1026" t="s">
        <v>276</v>
      </c>
      <c r="I44" s="271" t="s">
        <v>277</v>
      </c>
      <c r="J44" s="271" t="s">
        <v>278</v>
      </c>
      <c r="K44" s="271" t="s">
        <v>279</v>
      </c>
      <c r="L44" s="271" t="s">
        <v>280</v>
      </c>
      <c r="M44" s="271" t="s">
        <v>282</v>
      </c>
      <c r="N44" s="271" t="s">
        <v>283</v>
      </c>
      <c r="O44" s="271" t="s">
        <v>268</v>
      </c>
      <c r="P44" s="271" t="s">
        <v>270</v>
      </c>
      <c r="Q44" s="271" t="s">
        <v>272</v>
      </c>
      <c r="R44" s="271" t="s">
        <v>273</v>
      </c>
      <c r="S44" s="271" t="s">
        <v>274</v>
      </c>
      <c r="T44" s="1026" t="s">
        <v>276</v>
      </c>
      <c r="U44" s="144"/>
      <c r="V44" s="270">
        <v>2017</v>
      </c>
      <c r="W44" s="271">
        <v>2018</v>
      </c>
      <c r="X44" s="272">
        <v>2019</v>
      </c>
      <c r="Y44" s="144"/>
      <c r="Z44" s="270">
        <v>2017</v>
      </c>
      <c r="AA44" s="271">
        <v>2018</v>
      </c>
      <c r="AB44" s="272">
        <v>2019</v>
      </c>
      <c r="AC44" s="144"/>
      <c r="AD44" s="270">
        <v>2017</v>
      </c>
      <c r="AE44" s="271">
        <v>2018</v>
      </c>
      <c r="AF44" s="272">
        <v>2019</v>
      </c>
      <c r="AG44" s="144"/>
      <c r="AH44" s="237"/>
      <c r="AI44" s="237"/>
      <c r="AJ44" s="237"/>
      <c r="AK44" s="237"/>
      <c r="AL44" s="237"/>
      <c r="AM44" s="237"/>
      <c r="AN44" s="237"/>
      <c r="AO44" s="237"/>
      <c r="AP44" s="237"/>
      <c r="AQ44" s="237"/>
      <c r="AR44" s="237"/>
      <c r="AS44" s="237"/>
      <c r="AT44" s="237"/>
      <c r="AU44" s="237"/>
      <c r="AV44" s="237"/>
    </row>
    <row r="45" ht="21.95" customHeight="1">
      <c r="B45" s="265" t="s">
        <v>19</v>
      </c>
      <c r="C45" s="580">
        <v>63.647661915478869717429357339</v>
      </c>
      <c r="D45" s="581">
        <v>65.583895973993498374593648412</v>
      </c>
      <c r="E45" s="581">
        <v>51.538131313131313131313131313</v>
      </c>
      <c r="F45" s="581">
        <v>71.16935483870967741935483871</v>
      </c>
      <c r="G45" s="581">
        <v>78.58459595959595959595959596</v>
      </c>
      <c r="H45" s="1031">
        <v>138.56011730205278592375366569</v>
      </c>
      <c r="I45" s="581">
        <v>157.01124144672531769305962854</v>
      </c>
      <c r="J45" s="581">
        <v>186.50189393939393939393939394</v>
      </c>
      <c r="K45" s="581">
        <v>194.11608015640273704789833822</v>
      </c>
      <c r="L45" s="581">
        <v>151.44318181818181818181818182</v>
      </c>
      <c r="M45" s="581">
        <v>116.35801564027370478983382209</v>
      </c>
      <c r="N45" s="581">
        <v>84.22171717171717171717171717</v>
      </c>
      <c r="O45" s="581">
        <v>96.19965786901270772238514174</v>
      </c>
      <c r="P45" s="581">
        <v>92.8218475073313782991202346</v>
      </c>
      <c r="Q45" s="581">
        <v>66.074242424242424242424242424</v>
      </c>
      <c r="R45" s="581">
        <v>95.92790811339198435972629521</v>
      </c>
      <c r="S45" s="581">
        <v>127.10934343434343434343434343</v>
      </c>
      <c r="T45" s="1031">
        <v>213.44819159335288367546432063</v>
      </c>
      <c r="U45" s="113"/>
      <c r="V45" s="580">
        <v>148.80796571916554837135537392</v>
      </c>
      <c r="W45" s="581">
        <v>71.221631634050092614963356688</v>
      </c>
      <c r="X45" s="582">
        <v>131.58870900788709007887090079</v>
      </c>
      <c r="Y45" s="113"/>
      <c r="Z45" s="580">
        <v>125.53768115942028985507246377</v>
      </c>
      <c r="AA45" s="581">
        <v>96.29512516469038208168642951</v>
      </c>
      <c r="AB45" s="582">
        <v>145.6949934123847167325428195</v>
      </c>
      <c r="AC45" s="113"/>
      <c r="AD45" s="580">
        <v>148.80796571916554837135537392</v>
      </c>
      <c r="AE45" s="581">
        <v>71.221631634050092614963356688</v>
      </c>
      <c r="AF45" s="582">
        <v>131.58870900788709007887090079</v>
      </c>
      <c r="AG45" s="113"/>
    </row>
    <row r="46" ht="21.95" customHeight="1">
      <c r="B46" s="38" t="s">
        <v>35</v>
      </c>
      <c r="C46" s="278">
        <v>157.10230157539384846211552888</v>
      </c>
      <c r="D46" s="94">
        <v>148.88958386348327221016390989</v>
      </c>
      <c r="E46" s="94">
        <v>111.87212683681361175560711524</v>
      </c>
      <c r="F46" s="94">
        <v>136.79482224384402365092433201</v>
      </c>
      <c r="G46" s="94">
        <v>167.28448182521268368136117556</v>
      </c>
      <c r="H46" s="1032">
        <v>269.95753686101339720080832273</v>
      </c>
      <c r="I46" s="94">
        <v>232.4962420477509168475413517</v>
      </c>
      <c r="J46" s="94">
        <v>282.6106778256546237984753066</v>
      </c>
      <c r="K46" s="94">
        <v>289.32305965122371080008981364</v>
      </c>
      <c r="L46" s="94">
        <v>229.79460634184068058778035576</v>
      </c>
      <c r="M46" s="94">
        <v>161.35122296235311728164059576</v>
      </c>
      <c r="N46" s="94">
        <v>140.88973395204949729311678268</v>
      </c>
      <c r="O46" s="94">
        <v>140.94457899857795075218920739</v>
      </c>
      <c r="P46" s="94">
        <v>130.44174687523388967891624878</v>
      </c>
      <c r="Q46" s="94">
        <v>93.40967594740912606341840681</v>
      </c>
      <c r="R46" s="94">
        <v>134.21127011451238679739540454</v>
      </c>
      <c r="S46" s="94">
        <v>174.43500077339520494972931168</v>
      </c>
      <c r="T46" s="1032">
        <v>259.80097148417034653094828231</v>
      </c>
      <c r="U46" s="113"/>
      <c r="V46" s="278">
        <v>183.09432085377289283823351173</v>
      </c>
      <c r="W46" s="94">
        <v>195.17197944914043299060731727</v>
      </c>
      <c r="X46" s="279">
        <v>188.69756533070590852747671869</v>
      </c>
      <c r="Y46" s="113"/>
      <c r="Z46" s="278">
        <v>194.0208509890551260166683402</v>
      </c>
      <c r="AA46" s="94">
        <v>191.60714768485826692222334308</v>
      </c>
      <c r="AB46" s="279">
        <v>189.64597296479370523554927872</v>
      </c>
      <c r="AC46" s="113"/>
      <c r="AD46" s="278">
        <v>183.09432085377289283823351173</v>
      </c>
      <c r="AE46" s="94">
        <v>195.17197944914043299060731727</v>
      </c>
      <c r="AF46" s="279">
        <v>188.69756533070590852747671869</v>
      </c>
      <c r="AG46" s="113"/>
    </row>
    <row r="47" ht="21.95" customHeight="1">
      <c r="B47" s="40" t="s">
        <v>102</v>
      </c>
      <c r="C47" s="578">
        <v>40.513513345909940637461040640</v>
      </c>
      <c r="D47" s="113">
        <v>44.048679747891104727002800930</v>
      </c>
      <c r="E47" s="113">
        <v>46.068786542611549701043796680</v>
      </c>
      <c r="F47" s="113">
        <v>52.026351342338476048040777810</v>
      </c>
      <c r="G47" s="113">
        <v>46.976620366798358279449705580</v>
      </c>
      <c r="H47" s="1029">
        <v>51.326634148906881995478107160</v>
      </c>
      <c r="I47" s="113">
        <v>67.532808299962879639549119910</v>
      </c>
      <c r="J47" s="113">
        <v>65.992514994231335422322438750</v>
      </c>
      <c r="K47" s="113">
        <v>67.093193466987348857631113730</v>
      </c>
      <c r="L47" s="113">
        <v>65.903714725530202928887074770</v>
      </c>
      <c r="M47" s="113">
        <v>72.11474044260740220538119400</v>
      </c>
      <c r="N47" s="113">
        <v>59.778462780248591519626259370</v>
      </c>
      <c r="O47" s="113">
        <v>68.253535221090913050725377290</v>
      </c>
      <c r="P47" s="113">
        <v>71.159617017483263675711189500</v>
      </c>
      <c r="Q47" s="113">
        <v>70.735972214958855245155369680</v>
      </c>
      <c r="R47" s="113">
        <v>71.475300123114781804945190130</v>
      </c>
      <c r="S47" s="113">
        <v>72.869173543598899458677275600</v>
      </c>
      <c r="T47" s="1029">
        <v>82.15835005311297143658393589</v>
      </c>
      <c r="U47" s="113"/>
      <c r="V47" s="578">
        <v>81.27393849534529118985187917</v>
      </c>
      <c r="W47" s="113">
        <v>36.491729927148496462397180250</v>
      </c>
      <c r="X47" s="579">
        <v>69.735244743231591455304373950</v>
      </c>
      <c r="Y47" s="113"/>
      <c r="Z47" s="578">
        <v>64.703190672275719756196640070</v>
      </c>
      <c r="AA47" s="113">
        <v>50.256541224166499822058835460</v>
      </c>
      <c r="AB47" s="579">
        <v>76.824723000805218871786471480</v>
      </c>
      <c r="AC47" s="113"/>
      <c r="AD47" s="578">
        <v>81.27393849534529118985187917</v>
      </c>
      <c r="AE47" s="113">
        <v>36.491729927148496462397180250</v>
      </c>
      <c r="AF47" s="579">
        <v>69.735244743231591455304373950</v>
      </c>
      <c r="AG47" s="113"/>
    </row>
    <row r="48" ht="21.95" customHeight="1">
      <c r="A48" s="23"/>
      <c r="B48" s="39" t="s">
        <v>23</v>
      </c>
      <c r="C48" s="275" t="s">
        <v>269</v>
      </c>
      <c r="D48" s="276" t="s">
        <v>269</v>
      </c>
      <c r="E48" s="276" t="s">
        <v>269</v>
      </c>
      <c r="F48" s="276" t="s">
        <v>269</v>
      </c>
      <c r="G48" s="276" t="s">
        <v>269</v>
      </c>
      <c r="H48" s="1030" t="s">
        <v>269</v>
      </c>
      <c r="I48" s="276" t="s">
        <v>269</v>
      </c>
      <c r="J48" s="276" t="s">
        <v>269</v>
      </c>
      <c r="K48" s="276" t="s">
        <v>269</v>
      </c>
      <c r="L48" s="276" t="s">
        <v>269</v>
      </c>
      <c r="M48" s="276" t="s">
        <v>281</v>
      </c>
      <c r="N48" s="276" t="s">
        <v>269</v>
      </c>
      <c r="O48" s="276" t="s">
        <v>281</v>
      </c>
      <c r="P48" s="276" t="s">
        <v>281</v>
      </c>
      <c r="Q48" s="276" t="s">
        <v>269</v>
      </c>
      <c r="R48" s="276" t="s">
        <v>269</v>
      </c>
      <c r="S48" s="276" t="s">
        <v>281</v>
      </c>
      <c r="T48" s="1030" t="s">
        <v>271</v>
      </c>
      <c r="U48" s="113"/>
      <c r="V48" s="275" t="s">
        <v>271</v>
      </c>
      <c r="W48" s="276" t="s">
        <v>269</v>
      </c>
      <c r="X48" s="277" t="s">
        <v>269</v>
      </c>
      <c r="Y48" s="113"/>
      <c r="Z48" s="275" t="s">
        <v>269</v>
      </c>
      <c r="AA48" s="276" t="s">
        <v>269</v>
      </c>
      <c r="AB48" s="277" t="s">
        <v>271</v>
      </c>
      <c r="AC48" s="113"/>
      <c r="AD48" s="275" t="s">
        <v>271</v>
      </c>
      <c r="AE48" s="276" t="s">
        <v>269</v>
      </c>
      <c r="AF48" s="277" t="s">
        <v>269</v>
      </c>
      <c r="AG48" s="113"/>
    </row>
    <row r="49" ht="21.95" customHeight="1">
      <c r="B49" s="25" t="s">
        <v>70</v>
      </c>
      <c r="F49" s="4"/>
      <c r="G49" s="4"/>
      <c r="H49" s="4"/>
      <c r="I49" s="4"/>
      <c r="J49" s="4"/>
      <c r="K49" s="4"/>
      <c r="L49" s="4"/>
      <c r="M49" s="4"/>
      <c r="N49" s="4"/>
      <c r="O49" s="4"/>
      <c r="P49" s="4"/>
      <c r="Q49" s="4"/>
      <c r="S49" s="98"/>
      <c r="T49" s="98"/>
      <c r="U49" s="9"/>
      <c r="V49" s="98"/>
      <c r="W49" s="98"/>
      <c r="X49" s="98"/>
      <c r="Y49" s="9"/>
      <c r="Z49" s="98"/>
      <c r="AA49" s="98"/>
      <c r="AB49" s="98"/>
      <c r="AC49" s="9"/>
      <c r="AD49" s="98"/>
      <c r="AE49" s="98"/>
      <c r="AF49" s="98"/>
      <c r="AG49" s="9"/>
    </row>
    <row r="50" ht="21.95" customHeight="1">
      <c r="B50" s="37" t="s">
        <v>19</v>
      </c>
      <c r="C50" s="575">
        <v>-48.193626235947581924014962850</v>
      </c>
      <c r="D50" s="576">
        <v>-29.443243603879962494556760700</v>
      </c>
      <c r="E50" s="576">
        <v>6.3031539208373786913457812300</v>
      </c>
      <c r="F50" s="576">
        <v>-11.168846855874879209763430080</v>
      </c>
      <c r="G50" s="576">
        <v>-30.411861658704948112175257590</v>
      </c>
      <c r="H50" s="1027">
        <v>-24.350467640527873239832505450</v>
      </c>
      <c r="I50" s="576">
        <v>45.348219032429558745348219030</v>
      </c>
      <c r="J50" s="576">
        <v>106.81584292687902981424975322</v>
      </c>
      <c r="K50" s="576">
        <v>112.92326085091782466975467490</v>
      </c>
      <c r="L50" s="576">
        <v>122.41321762349799732977303071</v>
      </c>
      <c r="M50" s="576">
        <v>300.25780149109238860989338393</v>
      </c>
      <c r="N50" s="576">
        <v>87.48126007589571215894906871</v>
      </c>
      <c r="O50" s="576">
        <v>51.144056158357195182365007180</v>
      </c>
      <c r="P50" s="576">
        <v>41.531463065473817752004353590</v>
      </c>
      <c r="Q50" s="576">
        <v>28.204575409988681519518254110</v>
      </c>
      <c r="R50" s="576">
        <v>34.788222164992703236329298650</v>
      </c>
      <c r="S50" s="576">
        <v>61.748421407798968492424364140</v>
      </c>
      <c r="T50" s="1027">
        <v>54.047351972175777970609607260</v>
      </c>
      <c r="U50" s="113"/>
      <c r="V50" s="575">
        <v>-17.345037901148051372008744520</v>
      </c>
      <c r="W50" s="576">
        <v>-52.138562415091744216081502640</v>
      </c>
      <c r="X50" s="577">
        <v>84.75946982514273021582185234</v>
      </c>
      <c r="Y50" s="113"/>
      <c r="Z50" s="575">
        <v>-18.868021354416232794626922570</v>
      </c>
      <c r="AA50" s="576">
        <v>-23.293847492367481746500691100</v>
      </c>
      <c r="AB50" s="577">
        <v>51.300487084063047285464098080</v>
      </c>
      <c r="AC50" s="113"/>
      <c r="AD50" s="575">
        <v>-17.345037901148051372008744520</v>
      </c>
      <c r="AE50" s="576">
        <v>-52.138562415091744216081502640</v>
      </c>
      <c r="AF50" s="577">
        <v>84.75946982514273021582185234</v>
      </c>
      <c r="AG50" s="113"/>
    </row>
    <row r="51" ht="21.95" customHeight="1">
      <c r="B51" s="38" t="s">
        <v>35</v>
      </c>
      <c r="C51" s="273">
        <v>-5.1091668420526662718265154700</v>
      </c>
      <c r="D51" s="92">
        <v>5.6923007564015183245372027400</v>
      </c>
      <c r="E51" s="92">
        <v>6.9671832908872402079293969100</v>
      </c>
      <c r="F51" s="92">
        <v>-3.7803205438575652121643161300</v>
      </c>
      <c r="G51" s="92">
        <v>-3.4666592330120527942225213500</v>
      </c>
      <c r="H51" s="1028">
        <v>1.5134875084022124302153288900</v>
      </c>
      <c r="I51" s="92">
        <v>-0.3775337819466090291287177500</v>
      </c>
      <c r="J51" s="92">
        <v>-1.6250425801419272848709761900</v>
      </c>
      <c r="K51" s="92">
        <v>-2.9701683813209134368357706200</v>
      </c>
      <c r="L51" s="92">
        <v>4.1441208441715044350203625200</v>
      </c>
      <c r="M51" s="92">
        <v>-6.5121293831574765041068893900</v>
      </c>
      <c r="N51" s="92">
        <v>-0.1288868156657011361122809500</v>
      </c>
      <c r="O51" s="92">
        <v>-10.284841415300182574795700110</v>
      </c>
      <c r="P51" s="92">
        <v>-12.390280441084574427584129730</v>
      </c>
      <c r="Q51" s="92">
        <v>-16.503173231287019360990126140</v>
      </c>
      <c r="R51" s="92">
        <v>-1.8886329810980112978407439500</v>
      </c>
      <c r="S51" s="92">
        <v>4.274466388133805713747834100</v>
      </c>
      <c r="T51" s="1028">
        <v>-3.7622825778233853913412384500</v>
      </c>
      <c r="U51" s="113"/>
      <c r="V51" s="273">
        <v>-3.2602536832049706596440238700</v>
      </c>
      <c r="W51" s="92">
        <v>6.5964135528885600264955505400</v>
      </c>
      <c r="X51" s="274">
        <v>-3.317286701045977819650463500</v>
      </c>
      <c r="Y51" s="113"/>
      <c r="Z51" s="273">
        <v>13.216851755589695885676048210</v>
      </c>
      <c r="AA51" s="92">
        <v>-1.2440432519971876943649888600</v>
      </c>
      <c r="AB51" s="274">
        <v>-1.0235394366864442897413396200</v>
      </c>
      <c r="AC51" s="113"/>
      <c r="AD51" s="273">
        <v>-3.2602536832049706596440238700</v>
      </c>
      <c r="AE51" s="92">
        <v>6.5964135528885600264955505400</v>
      </c>
      <c r="AF51" s="274">
        <v>-3.317286701045977819650463500</v>
      </c>
      <c r="AG51" s="113"/>
    </row>
    <row r="52" ht="21.95" customHeight="1">
      <c r="B52" s="40" t="s">
        <v>102</v>
      </c>
      <c r="C52" s="578">
        <v>-45.404237648730655453741089320</v>
      </c>
      <c r="D52" s="113">
        <v>-33.243239203640298056245307430</v>
      </c>
      <c r="E52" s="113">
        <v>-0.6207785879937548829035065300</v>
      </c>
      <c r="F52" s="113">
        <v>-7.6788099417698154724460161100</v>
      </c>
      <c r="G52" s="113">
        <v>-27.912845667211694248110508090</v>
      </c>
      <c r="H52" s="1029">
        <v>-25.478343601178455342672220090</v>
      </c>
      <c r="I52" s="113">
        <v>45.899037185339058730852903530</v>
      </c>
      <c r="J52" s="113">
        <v>110.23220578810737611381949331</v>
      </c>
      <c r="K52" s="113">
        <v>119.44102890716368606486103645</v>
      </c>
      <c r="L52" s="113">
        <v>113.56291245310896703444958099</v>
      </c>
      <c r="M52" s="113">
        <v>328.13875088837783293835668306</v>
      </c>
      <c r="N52" s="113">
        <v>87.72321054423159196940162513</v>
      </c>
      <c r="O52" s="113">
        <v>68.471034931808693377909915290</v>
      </c>
      <c r="P52" s="113">
        <v>61.547672767400332606654070180</v>
      </c>
      <c r="Q52" s="113">
        <v>53.544248771413311194620369300</v>
      </c>
      <c r="R52" s="113">
        <v>37.382880557585755251614722720</v>
      </c>
      <c r="S52" s="113">
        <v>55.117956495441310244899552240</v>
      </c>
      <c r="T52" s="1029">
        <v>60.069623530657175015961886980</v>
      </c>
      <c r="U52" s="113"/>
      <c r="V52" s="578">
        <v>-14.559459533643427811937575430</v>
      </c>
      <c r="W52" s="113">
        <v>-55.100330311618348182905290970</v>
      </c>
      <c r="X52" s="579">
        <v>91.09876369919955576768213360</v>
      </c>
      <c r="Y52" s="113"/>
      <c r="Z52" s="578">
        <v>-28.339308691669080533619156620</v>
      </c>
      <c r="AA52" s="113">
        <v>-22.327568854033928955621543140</v>
      </c>
      <c r="AB52" s="579">
        <v>52.865121891561987281910522510</v>
      </c>
      <c r="AC52" s="113"/>
      <c r="AD52" s="578">
        <v>-14.559459533643427811937575430</v>
      </c>
      <c r="AE52" s="113">
        <v>-55.100330311618348182905290970</v>
      </c>
      <c r="AF52" s="579">
        <v>91.09876369919955576768213360</v>
      </c>
      <c r="AG52" s="113"/>
    </row>
    <row r="53" ht="21.95" customHeight="1">
      <c r="A53" s="23"/>
      <c r="B53" s="39" t="s">
        <v>23</v>
      </c>
      <c r="C53" s="275" t="s">
        <v>269</v>
      </c>
      <c r="D53" s="276" t="s">
        <v>269</v>
      </c>
      <c r="E53" s="276" t="s">
        <v>271</v>
      </c>
      <c r="F53" s="276" t="s">
        <v>281</v>
      </c>
      <c r="G53" s="276" t="s">
        <v>269</v>
      </c>
      <c r="H53" s="1030" t="s">
        <v>269</v>
      </c>
      <c r="I53" s="276" t="s">
        <v>285</v>
      </c>
      <c r="J53" s="276" t="s">
        <v>285</v>
      </c>
      <c r="K53" s="276" t="s">
        <v>285</v>
      </c>
      <c r="L53" s="276" t="s">
        <v>285</v>
      </c>
      <c r="M53" s="276" t="s">
        <v>285</v>
      </c>
      <c r="N53" s="276" t="s">
        <v>285</v>
      </c>
      <c r="O53" s="276" t="s">
        <v>285</v>
      </c>
      <c r="P53" s="276" t="s">
        <v>285</v>
      </c>
      <c r="Q53" s="276" t="s">
        <v>285</v>
      </c>
      <c r="R53" s="276" t="s">
        <v>285</v>
      </c>
      <c r="S53" s="276" t="s">
        <v>285</v>
      </c>
      <c r="T53" s="1030" t="s">
        <v>285</v>
      </c>
      <c r="U53" s="113"/>
      <c r="V53" s="275" t="s">
        <v>281</v>
      </c>
      <c r="W53" s="276" t="s">
        <v>269</v>
      </c>
      <c r="X53" s="277" t="s">
        <v>285</v>
      </c>
      <c r="Y53" s="113"/>
      <c r="Z53" s="275" t="s">
        <v>269</v>
      </c>
      <c r="AA53" s="276" t="s">
        <v>269</v>
      </c>
      <c r="AB53" s="277" t="s">
        <v>285</v>
      </c>
      <c r="AC53" s="113"/>
      <c r="AD53" s="275" t="s">
        <v>281</v>
      </c>
      <c r="AE53" s="276" t="s">
        <v>269</v>
      </c>
      <c r="AF53" s="277" t="s">
        <v>285</v>
      </c>
      <c r="AG53" s="113"/>
    </row>
    <row r="54" ht="10" customHeight="1">
      <c r="A54" s="23"/>
      <c r="B54" s="146"/>
      <c r="C54" s="113"/>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row>
    <row r="55" ht="10" customHeight="1">
      <c r="B55" s="1033" t="s">
        <v>103</v>
      </c>
      <c r="C55" s="1033"/>
      <c r="D55" s="1033"/>
      <c r="E55" s="1033"/>
      <c r="F55" s="1033"/>
      <c r="G55" s="1033"/>
      <c r="H55" s="1033"/>
      <c r="I55" s="1033"/>
      <c r="J55" s="1033"/>
      <c r="K55" s="1033"/>
      <c r="L55" s="1033"/>
      <c r="M55" s="1033"/>
      <c r="N55" s="1033"/>
      <c r="O55" s="1033"/>
      <c r="P55" s="1033"/>
      <c r="Q55" s="1033"/>
      <c r="R55" s="1033"/>
      <c r="S55" s="1033"/>
      <c r="T55" s="1033"/>
      <c r="AD55" s="233"/>
      <c r="AE55" s="234"/>
      <c r="AF55" s="5"/>
    </row>
    <row r="56" ht="10" customHeight="1">
      <c r="B56" s="146"/>
      <c r="C56" s="93"/>
      <c r="D56" s="93"/>
      <c r="E56" s="93"/>
      <c r="F56" s="4"/>
      <c r="G56" s="4"/>
      <c r="H56" s="4"/>
      <c r="I56" s="4"/>
      <c r="J56" s="4"/>
      <c r="K56" s="4"/>
      <c r="L56" s="4"/>
      <c r="M56" s="4"/>
      <c r="N56" s="4"/>
      <c r="O56" s="4"/>
      <c r="P56" s="4"/>
      <c r="Q56" s="4"/>
      <c r="R56" s="4"/>
      <c r="S56" s="4"/>
      <c r="T56" s="4"/>
      <c r="AD56" s="145"/>
    </row>
    <row r="57" ht="24.95" customHeight="1">
      <c r="B57" s="1034" t="s">
        <v>138</v>
      </c>
      <c r="C57" s="1034"/>
      <c r="D57" s="1034"/>
      <c r="E57" s="1034"/>
      <c r="F57" s="1034"/>
      <c r="G57" s="1034"/>
      <c r="H57" s="1034"/>
      <c r="I57" s="1034"/>
      <c r="J57" s="1034"/>
      <c r="K57" s="1034"/>
      <c r="L57" s="1034"/>
      <c r="M57" s="1034"/>
      <c r="N57" s="1034"/>
      <c r="O57" s="1034"/>
      <c r="P57" s="1034"/>
      <c r="Q57" s="1034"/>
      <c r="R57" s="1034"/>
      <c r="S57" s="1034"/>
      <c r="T57" s="1034"/>
      <c r="U57" s="1034"/>
      <c r="V57" s="1034"/>
      <c r="W57" s="1034"/>
      <c r="X57" s="1034"/>
      <c r="Y57" s="1034"/>
      <c r="Z57" s="1034"/>
      <c r="AA57" s="1034"/>
      <c r="AB57" s="1034"/>
      <c r="AC57" s="1034"/>
      <c r="AD57" s="1034"/>
      <c r="AE57" s="1034"/>
      <c r="AF57" s="1034"/>
    </row>
    <row r="58">
      <c r="A58"/>
    </row>
    <row r="59" s="283" customFormat="1">
      <c r="A59" s="1035"/>
      <c r="B59" s="1035" t="s">
        <v>117</v>
      </c>
      <c r="C59" s="1035"/>
      <c r="D59" s="1035"/>
      <c r="E59" s="1035"/>
      <c r="F59" s="1035"/>
      <c r="G59" s="1035"/>
      <c r="H59" s="1035"/>
      <c r="I59" s="1035"/>
      <c r="J59" s="1035"/>
      <c r="K59" s="1035"/>
      <c r="L59" s="1035"/>
      <c r="M59" s="1035"/>
      <c r="N59" s="1035"/>
      <c r="O59" s="1035"/>
      <c r="P59" s="1035"/>
      <c r="Q59" s="1035"/>
      <c r="R59" s="1035"/>
      <c r="S59" s="1035"/>
      <c r="T59" s="1035"/>
      <c r="U59" s="1035"/>
      <c r="V59" s="1035"/>
      <c r="W59" s="1035"/>
      <c r="X59" s="1035"/>
      <c r="Y59" s="1035"/>
      <c r="Z59" s="1035"/>
      <c r="AA59" s="1035"/>
      <c r="AB59" s="1035"/>
      <c r="AC59" s="1035"/>
      <c r="AD59" s="1035"/>
      <c r="AE59" s="1035"/>
      <c r="AF59" s="1035"/>
      <c r="AG59" s="1035"/>
    </row>
    <row r="60" s="283" customFormat="1">
      <c r="A60" s="1035"/>
      <c r="B60" s="1035" t="s">
        <v>118</v>
      </c>
      <c r="C60" s="1035">
        <v>100</v>
      </c>
      <c r="D60" s="1035">
        <v>100</v>
      </c>
      <c r="E60" s="1035">
        <v>100</v>
      </c>
      <c r="F60" s="1035">
        <v>100</v>
      </c>
      <c r="G60" s="1035">
        <v>100</v>
      </c>
      <c r="H60" s="1035">
        <v>100</v>
      </c>
      <c r="I60" s="1035">
        <v>100</v>
      </c>
      <c r="J60" s="1035">
        <v>100</v>
      </c>
      <c r="K60" s="1035">
        <v>100</v>
      </c>
      <c r="L60" s="1035">
        <v>100</v>
      </c>
      <c r="M60" s="1035">
        <v>100</v>
      </c>
      <c r="N60" s="1035">
        <v>100</v>
      </c>
      <c r="O60" s="1035">
        <v>100</v>
      </c>
      <c r="P60" s="1035">
        <v>100</v>
      </c>
      <c r="Q60" s="1035">
        <v>100</v>
      </c>
      <c r="R60" s="1035">
        <v>100</v>
      </c>
      <c r="S60" s="1035">
        <v>100</v>
      </c>
      <c r="T60" s="1035">
        <v>100</v>
      </c>
      <c r="U60" s="1035"/>
      <c r="V60" s="1035"/>
      <c r="W60" s="1035"/>
      <c r="X60" s="1035"/>
      <c r="Y60" s="1035"/>
      <c r="Z60" s="1035"/>
      <c r="AA60" s="1035"/>
      <c r="AB60" s="1035"/>
      <c r="AC60" s="1035"/>
      <c r="AD60" s="1035"/>
      <c r="AE60" s="1035"/>
      <c r="AF60" s="1035"/>
      <c r="AG60" s="1035"/>
    </row>
    <row r="61" s="283" customFormat="1">
      <c r="A61" s="1035"/>
      <c r="B61" s="1035" t="s">
        <v>119</v>
      </c>
      <c r="C61" s="1035"/>
      <c r="D61" s="1035"/>
      <c r="E61" s="1035"/>
      <c r="F61" s="1035"/>
      <c r="G61" s="1035"/>
      <c r="H61" s="1035"/>
      <c r="I61" s="1035"/>
      <c r="J61" s="1035"/>
      <c r="K61" s="1035"/>
      <c r="L61" s="1035"/>
      <c r="M61" s="1035"/>
      <c r="N61" s="1035"/>
      <c r="O61" s="1035"/>
      <c r="P61" s="1035"/>
      <c r="Q61" s="1035"/>
      <c r="R61" s="1035"/>
      <c r="S61" s="1035"/>
      <c r="T61" s="1035"/>
      <c r="U61" s="1035"/>
      <c r="V61" s="1035"/>
      <c r="W61" s="1035"/>
      <c r="X61" s="1035"/>
      <c r="Y61" s="1035"/>
      <c r="Z61" s="1035"/>
      <c r="AA61" s="1035"/>
      <c r="AB61" s="1035"/>
      <c r="AC61" s="1035"/>
      <c r="AD61" s="1035"/>
      <c r="AE61" s="1035"/>
      <c r="AF61" s="1035"/>
      <c r="AG61" s="1035"/>
    </row>
    <row r="62" s="283" customFormat="1">
      <c r="A62" s="1035"/>
      <c r="B62" s="1035"/>
      <c r="C62" s="1035"/>
      <c r="D62" s="1035"/>
      <c r="E62" s="1035"/>
      <c r="F62" s="1035"/>
      <c r="G62" s="1035"/>
      <c r="H62" s="1035"/>
      <c r="I62" s="1035"/>
      <c r="J62" s="1035"/>
      <c r="K62" s="1035"/>
      <c r="L62" s="1035"/>
      <c r="M62" s="1035"/>
      <c r="N62" s="1035"/>
      <c r="O62" s="1035"/>
      <c r="P62" s="1035"/>
      <c r="Q62" s="1035"/>
      <c r="R62" s="1035"/>
      <c r="S62" s="1035"/>
      <c r="T62" s="1035"/>
      <c r="U62" s="1035"/>
      <c r="V62" s="1035"/>
      <c r="W62" s="1035"/>
      <c r="X62" s="1035"/>
      <c r="Y62" s="1035"/>
      <c r="Z62" s="1035"/>
      <c r="AA62" s="1035"/>
      <c r="AB62" s="1035"/>
      <c r="AC62" s="1035"/>
      <c r="AD62" s="1035"/>
      <c r="AE62" s="1035"/>
      <c r="AF62" s="1035"/>
      <c r="AG62" s="1035"/>
    </row>
    <row r="63" s="283" customFormat="1">
      <c r="A63" s="1035"/>
      <c r="B63" s="1035"/>
      <c r="C63" s="1035"/>
      <c r="D63" s="1035"/>
      <c r="E63" s="1035"/>
      <c r="F63" s="1035"/>
      <c r="G63" s="1035"/>
      <c r="H63" s="1035"/>
      <c r="I63" s="1035"/>
      <c r="J63" s="1035"/>
      <c r="K63" s="1035"/>
      <c r="L63" s="1035"/>
      <c r="M63" s="1035"/>
      <c r="N63" s="1035"/>
      <c r="O63" s="1035"/>
      <c r="P63" s="1035"/>
      <c r="Q63" s="1035"/>
      <c r="R63" s="1035"/>
      <c r="S63" s="1035"/>
      <c r="T63" s="1035"/>
      <c r="U63" s="1035"/>
      <c r="V63" s="1035"/>
      <c r="W63" s="1035"/>
      <c r="X63" s="1035"/>
      <c r="Y63" s="1035"/>
      <c r="Z63" s="1035"/>
      <c r="AA63" s="1035"/>
      <c r="AB63" s="1035"/>
      <c r="AC63" s="1035"/>
      <c r="AD63" s="1035"/>
      <c r="AE63" s="1035"/>
      <c r="AF63" s="1035"/>
      <c r="AG63" s="1035"/>
    </row>
    <row r="64" s="283" customFormat="1">
      <c r="A64" s="1035"/>
      <c r="B64" s="1035"/>
      <c r="C64" s="1035"/>
      <c r="D64" s="1035"/>
      <c r="E64" s="1035"/>
      <c r="F64" s="1035"/>
      <c r="G64" s="1035"/>
      <c r="H64" s="1035"/>
      <c r="I64" s="1035"/>
      <c r="J64" s="1035"/>
      <c r="K64" s="1035"/>
      <c r="L64" s="1035"/>
      <c r="M64" s="1035"/>
      <c r="N64" s="1035"/>
      <c r="O64" s="1035"/>
      <c r="P64" s="1035"/>
      <c r="Q64" s="1035"/>
      <c r="R64" s="1035"/>
      <c r="S64" s="1035"/>
      <c r="T64" s="1035"/>
      <c r="U64" s="1035"/>
      <c r="V64" s="1035"/>
      <c r="W64" s="1035"/>
      <c r="X64" s="1035"/>
      <c r="Y64" s="1035"/>
      <c r="Z64" s="1035"/>
      <c r="AA64" s="1035"/>
      <c r="AB64" s="1035"/>
      <c r="AC64" s="1035"/>
      <c r="AD64" s="1035"/>
      <c r="AE64" s="1035"/>
      <c r="AF64" s="1035"/>
      <c r="AG64" s="1035"/>
    </row>
    <row r="65" s="283" customFormat="1">
      <c r="A65" s="1035"/>
      <c r="B65" s="1035"/>
      <c r="C65" s="1035"/>
      <c r="D65" s="1035"/>
      <c r="E65" s="1035"/>
      <c r="F65" s="1035"/>
      <c r="G65" s="1035"/>
      <c r="H65" s="1035"/>
      <c r="I65" s="1035"/>
      <c r="J65" s="1035"/>
      <c r="K65" s="1035"/>
      <c r="L65" s="1035"/>
      <c r="M65" s="1035"/>
      <c r="N65" s="1035"/>
      <c r="O65" s="1035"/>
      <c r="P65" s="1035"/>
      <c r="Q65" s="1035"/>
      <c r="R65" s="1035"/>
      <c r="S65" s="1035"/>
      <c r="T65" s="1035"/>
      <c r="U65" s="1035"/>
      <c r="V65" s="1035"/>
      <c r="W65" s="1035"/>
      <c r="X65" s="1035"/>
      <c r="Y65" s="1035"/>
      <c r="Z65" s="1035"/>
      <c r="AA65" s="1035"/>
      <c r="AB65" s="1035"/>
      <c r="AC65" s="1035"/>
      <c r="AD65" s="1035"/>
      <c r="AE65" s="1035"/>
      <c r="AF65" s="1035"/>
      <c r="AG65" s="1035"/>
    </row>
    <row r="66" s="283" customFormat="1" ht="10.5" customHeight="1">
      <c r="A66" s="1035"/>
      <c r="B66" s="1035"/>
      <c r="C66" s="1035"/>
      <c r="D66" s="1035"/>
      <c r="E66" s="1035"/>
      <c r="F66" s="1035"/>
      <c r="G66" s="1035"/>
      <c r="H66" s="1035"/>
      <c r="I66" s="1035"/>
      <c r="J66" s="1035"/>
      <c r="K66" s="1035"/>
      <c r="L66" s="1035"/>
      <c r="M66" s="1035"/>
      <c r="N66" s="1035"/>
      <c r="O66" s="1035"/>
      <c r="P66" s="1035"/>
      <c r="Q66" s="1035"/>
      <c r="R66" s="1035"/>
      <c r="S66" s="1035"/>
      <c r="T66" s="1035"/>
      <c r="U66" s="1035"/>
      <c r="V66" s="1035"/>
      <c r="W66" s="1035"/>
      <c r="X66" s="1035"/>
      <c r="Y66" s="1035"/>
      <c r="Z66" s="1035"/>
      <c r="AA66" s="1035"/>
      <c r="AB66" s="1035"/>
      <c r="AC66" s="1035"/>
      <c r="AD66" s="1035"/>
      <c r="AE66" s="1035"/>
      <c r="AF66" s="1035"/>
      <c r="AG66" s="1035"/>
    </row>
    <row r="67" s="283" customFormat="1">
      <c r="A67" s="1035"/>
      <c r="B67" s="1035" t="s">
        <v>37</v>
      </c>
      <c r="C67" s="1035"/>
      <c r="D67" s="1035"/>
      <c r="E67" s="1035"/>
      <c r="F67" s="1035"/>
      <c r="G67" s="1035"/>
      <c r="H67" s="1035"/>
      <c r="I67" s="1035"/>
      <c r="J67" s="1035"/>
      <c r="K67" s="1035"/>
      <c r="L67" s="1035"/>
      <c r="M67" s="1035"/>
      <c r="N67" s="1035"/>
      <c r="O67" s="1035"/>
      <c r="P67" s="1035"/>
      <c r="Q67" s="1035"/>
      <c r="R67" s="1035"/>
      <c r="S67" s="1035"/>
      <c r="T67" s="1035"/>
      <c r="U67" s="1035"/>
      <c r="V67" s="1035"/>
      <c r="W67" s="1035"/>
      <c r="X67" s="1035"/>
      <c r="Y67" s="1035"/>
      <c r="Z67" s="1035"/>
      <c r="AA67" s="1035"/>
      <c r="AB67" s="1035"/>
      <c r="AC67" s="1035"/>
      <c r="AD67" s="1035"/>
      <c r="AE67" s="1035"/>
      <c r="AF67" s="1035"/>
      <c r="AG67" s="1035"/>
    </row>
    <row r="68" s="283" customFormat="1">
      <c r="A68" s="1035"/>
      <c r="B68" s="1035" t="s">
        <v>44</v>
      </c>
      <c r="C68" s="1035"/>
      <c r="D68" s="1035"/>
      <c r="E68" s="1035"/>
      <c r="F68" s="1035"/>
      <c r="G68" s="1035"/>
      <c r="H68" s="1035"/>
      <c r="I68" s="1035"/>
      <c r="J68" s="1035"/>
      <c r="K68" s="1035"/>
      <c r="L68" s="1035"/>
      <c r="M68" s="1035"/>
      <c r="N68" s="1035"/>
      <c r="O68" s="1035"/>
      <c r="P68" s="1035"/>
      <c r="Q68" s="1035"/>
      <c r="R68" s="1035"/>
      <c r="S68" s="1035"/>
      <c r="T68" s="1035"/>
      <c r="U68" s="1035"/>
      <c r="V68" s="1035"/>
      <c r="W68" s="1035"/>
      <c r="X68" s="1035"/>
      <c r="Y68" s="1035"/>
      <c r="Z68" s="1035"/>
      <c r="AA68" s="1035"/>
      <c r="AB68" s="1035"/>
      <c r="AC68" s="1035"/>
      <c r="AD68" s="1035"/>
      <c r="AE68" s="1035"/>
      <c r="AF68" s="1035"/>
      <c r="AG68" s="1035"/>
    </row>
    <row r="69" s="283" customFormat="1">
      <c r="A69" s="1035"/>
      <c r="B69" s="1035" t="s">
        <v>45</v>
      </c>
      <c r="C69" s="1035"/>
      <c r="D69" s="1035"/>
      <c r="E69" s="1035"/>
      <c r="F69" s="1035"/>
      <c r="G69" s="1035"/>
      <c r="H69" s="1035"/>
      <c r="I69" s="1035"/>
      <c r="J69" s="1035"/>
      <c r="K69" s="1035"/>
      <c r="L69" s="1035"/>
      <c r="M69" s="1035"/>
      <c r="N69" s="1035"/>
      <c r="O69" s="1035"/>
      <c r="P69" s="1035"/>
      <c r="Q69" s="1035"/>
      <c r="R69" s="1035"/>
      <c r="S69" s="1035"/>
      <c r="T69" s="1035"/>
      <c r="U69" s="1035"/>
      <c r="V69" s="1035"/>
      <c r="W69" s="1035"/>
      <c r="X69" s="1035"/>
      <c r="Y69" s="1035"/>
      <c r="Z69" s="1035"/>
      <c r="AA69" s="1035"/>
      <c r="AB69" s="1035"/>
      <c r="AC69" s="1035"/>
      <c r="AD69" s="1035"/>
      <c r="AE69" s="1035"/>
      <c r="AF69" s="1035"/>
      <c r="AG69" s="1035"/>
    </row>
    <row r="70" s="283" customFormat="1">
      <c r="A70" s="1035"/>
      <c r="B70" s="1035"/>
      <c r="C70" s="1035"/>
      <c r="D70" s="1035"/>
      <c r="E70" s="1035"/>
      <c r="F70" s="1035"/>
      <c r="G70" s="1035"/>
      <c r="H70" s="1035"/>
      <c r="I70" s="1035"/>
      <c r="J70" s="1035"/>
      <c r="K70" s="1035"/>
      <c r="L70" s="1035"/>
      <c r="M70" s="1035"/>
      <c r="N70" s="1035"/>
      <c r="O70" s="1035"/>
      <c r="P70" s="1035"/>
      <c r="Q70" s="1035"/>
      <c r="R70" s="1035"/>
      <c r="S70" s="1035"/>
      <c r="T70" s="1035"/>
      <c r="U70" s="1035"/>
      <c r="V70" s="1035"/>
      <c r="W70" s="1035"/>
      <c r="X70" s="1035"/>
      <c r="Y70" s="1035"/>
      <c r="Z70" s="1035"/>
      <c r="AA70" s="1035"/>
      <c r="AB70" s="1035"/>
      <c r="AC70" s="1035"/>
      <c r="AD70" s="1035"/>
      <c r="AE70" s="1035"/>
      <c r="AF70" s="1035"/>
      <c r="AG70" s="1035"/>
    </row>
    <row r="71" s="283" customFormat="1">
      <c r="A71" s="1035"/>
      <c r="B71" s="1035"/>
      <c r="C71" s="1035"/>
      <c r="D71" s="1035"/>
      <c r="E71" s="1035"/>
      <c r="F71" s="1035"/>
      <c r="G71" s="1035"/>
      <c r="H71" s="1035"/>
      <c r="I71" s="1035"/>
      <c r="J71" s="1035"/>
      <c r="K71" s="1035"/>
      <c r="L71" s="1035"/>
      <c r="M71" s="1035"/>
      <c r="N71" s="1035"/>
      <c r="O71" s="1035"/>
      <c r="P71" s="1035"/>
      <c r="Q71" s="1035"/>
      <c r="R71" s="1035"/>
      <c r="S71" s="1035"/>
      <c r="T71" s="1035"/>
      <c r="U71" s="1035"/>
      <c r="V71" s="1035"/>
      <c r="W71" s="1035"/>
      <c r="X71" s="1035"/>
      <c r="Y71" s="1035"/>
      <c r="Z71" s="1035"/>
      <c r="AA71" s="1035"/>
      <c r="AB71" s="1035"/>
      <c r="AC71" s="1035"/>
      <c r="AD71" s="1035"/>
      <c r="AE71" s="1035"/>
      <c r="AF71" s="1035"/>
      <c r="AG71" s="1035"/>
    </row>
    <row r="72" s="283" customFormat="1">
      <c r="A72" s="1035"/>
      <c r="B72" s="1035"/>
      <c r="C72" s="1035"/>
      <c r="D72" s="1035"/>
      <c r="E72" s="1035"/>
      <c r="F72" s="1035"/>
      <c r="G72" s="1035"/>
      <c r="H72" s="1035"/>
      <c r="I72" s="1035"/>
      <c r="J72" s="1035"/>
      <c r="K72" s="1035"/>
      <c r="L72" s="1035"/>
      <c r="M72" s="1035"/>
      <c r="N72" s="1035"/>
      <c r="O72" s="1035"/>
      <c r="P72" s="1035"/>
      <c r="Q72" s="1035"/>
      <c r="R72" s="1035"/>
      <c r="S72" s="1035"/>
      <c r="T72" s="1035"/>
      <c r="U72" s="1035"/>
      <c r="V72" s="1035"/>
      <c r="W72" s="1035"/>
      <c r="X72" s="1035"/>
      <c r="Y72" s="1035"/>
      <c r="Z72" s="1035"/>
      <c r="AA72" s="1035"/>
      <c r="AB72" s="1035"/>
      <c r="AC72" s="1035"/>
      <c r="AD72" s="1035"/>
      <c r="AE72" s="1035"/>
      <c r="AF72" s="1035"/>
      <c r="AG72" s="1035"/>
    </row>
    <row r="73" s="283" customFormat="1">
      <c r="A73" s="1035"/>
      <c r="B73" s="1035"/>
      <c r="C73" s="1035"/>
      <c r="D73" s="1035"/>
      <c r="E73" s="1035"/>
      <c r="F73" s="1035"/>
      <c r="G73" s="1035"/>
      <c r="H73" s="1035"/>
      <c r="I73" s="1035"/>
      <c r="J73" s="1035"/>
      <c r="K73" s="1035"/>
      <c r="L73" s="1035"/>
      <c r="M73" s="1035"/>
      <c r="N73" s="1035"/>
      <c r="O73" s="1035"/>
      <c r="P73" s="1035"/>
      <c r="Q73" s="1035"/>
      <c r="R73" s="1035"/>
      <c r="S73" s="1035"/>
      <c r="T73" s="1035"/>
      <c r="U73" s="1035"/>
      <c r="V73" s="1035"/>
      <c r="W73" s="1035"/>
      <c r="X73" s="1035"/>
      <c r="Y73" s="1035"/>
      <c r="Z73" s="1035"/>
      <c r="AA73" s="1035"/>
      <c r="AB73" s="1035"/>
      <c r="AC73" s="1035"/>
      <c r="AD73" s="1035"/>
      <c r="AE73" s="1035"/>
      <c r="AF73" s="1035"/>
      <c r="AG73" s="1035"/>
    </row>
    <row r="74" s="283" customFormat="1"/>
    <row r="75" s="283" customFormat="1"/>
    <row r="76" s="283" customFormat="1"/>
    <row r="77" s="283" customFormat="1"/>
    <row r="78" s="283" customFormat="1"/>
    <row r="79" s="283" customFormat="1"/>
    <row r="80" s="283" customFormat="1"/>
    <row r="81" s="283" customFormat="1"/>
    <row r="82" s="283" customFormat="1"/>
    <row r="83" s="283" customFormat="1"/>
    <row r="84" s="283" customFormat="1"/>
    <row r="85" s="283" customFormat="1"/>
    <row r="86" s="283" customFormat="1"/>
    <row r="87" s="283" customFormat="1"/>
    <row r="88" s="283" customFormat="1"/>
    <row r="89" s="283" customFormat="1"/>
    <row r="90" s="283" customFormat="1"/>
    <row r="91" s="283" customFormat="1"/>
    <row r="92" s="283" customFormat="1"/>
    <row r="93" s="283" customFormat="1"/>
    <row r="94" s="283" customFormat="1"/>
  </sheetData>
  <mergeCells count="25">
    <mergeCell ref="X18:AG18"/>
    <mergeCell ref="V19:X19"/>
    <mergeCell ref="AD19:AF19"/>
    <mergeCell ref="B2:AE2"/>
    <mergeCell ref="B57:AF57"/>
    <mergeCell ref="AA1:AF1"/>
    <mergeCell ref="AD43:AF43"/>
    <mergeCell ref="AD31:AF31"/>
    <mergeCell ref="B43:B44"/>
    <mergeCell ref="Z31:AB31"/>
    <mergeCell ref="Z43:AB43"/>
    <mergeCell ref="V31:X31"/>
    <mergeCell ref="B31:B32"/>
    <mergeCell ref="V43:X43"/>
    <mergeCell ref="B3:T3"/>
    <mergeCell ref="U3:AF3"/>
    <mergeCell ref="B4:AE4"/>
    <mergeCell ref="B19:B20"/>
    <mergeCell ref="Z19:AB19"/>
    <mergeCell ref="C19:H19"/>
    <mergeCell ref="C31:H31"/>
    <mergeCell ref="C43:H43"/>
    <mergeCell ref="I19:T19"/>
    <mergeCell ref="I31:T31"/>
    <mergeCell ref="I43:T43"/>
  </mergeCells>
  <phoneticPr fontId="0" type="noConversion"/>
  <printOptions horizontalCentered="1" verticalCentered="1"/>
  <pageMargins left="0.25" right="0.25" top="0.25" bottom="0.25" header="0" footer="0"/>
  <pageSetup scale="45" fitToWidth="1" fitToHeight="1" orientation="landscape" r:id="rId1"/>
  <headerFooter alignWithMargins="0">
    <oddHeader/>
    <oddFooter/>
  </headerFooter>
  <rowBreaks count="1" manualBreakCount="1">
    <brk id="58" max="16383" man="1"/>
  </rowBreaks>
  <colBreaks count="1" manualBreakCount="1">
    <brk id="34" max="1048575" man="1"/>
  </colBreaks>
  <drawing r:id="rId31"/>
</worksheet>
</file>

<file path=xl/worksheets/sheet8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5">
    <pageSetUpPr fitToPage="1"/>
  </sheetPr>
  <dimension ref="A1:BW153"/>
  <sheetViews>
    <sheetView showGridLines="0" zoomScale="85" workbookViewId="0"/>
  </sheetViews>
  <sheetFormatPr defaultRowHeight="12.75"/>
  <cols>
    <col min="1" max="1" width="1" customWidth="1"/>
    <col min="2" max="2" width="1.28515625" style="21" customWidth="1"/>
    <col min="3" max="3" width="9" customWidth="1"/>
    <col min="4" max="4" width="40.7109375" customWidth="1"/>
    <col min="5" max="5" width="28.7109375" customWidth="1"/>
    <col min="6" max="6" width="11.7109375" customWidth="1"/>
    <col min="7" max="7" width="14.7109375" customWidth="1"/>
    <col min="8" max="44" width="2.7109375" customWidth="1"/>
    <col min="45" max="69" width="2.42578125" style="237" customWidth="1"/>
    <col min="70" max="75" width="9.140625" style="237" customWidth="1"/>
  </cols>
  <sheetData>
    <row r="1" ht="23.25" customHeight="1">
      <c r="B1" s="6" t="s">
        <v>183</v>
      </c>
      <c r="D1" s="6"/>
      <c r="E1" s="6"/>
      <c r="AS1" s="237"/>
    </row>
    <row r="2" ht="15" customHeight="1">
      <c r="B2" s="0"/>
      <c r="C2" s="1068" t="s">
        <v>258</v>
      </c>
      <c r="D2" s="1068"/>
      <c r="E2" s="1068"/>
      <c r="F2" s="1068"/>
      <c r="G2" s="1068"/>
      <c r="H2" s="1068"/>
      <c r="I2" s="1068"/>
      <c r="J2" s="1068"/>
      <c r="K2" s="1068"/>
      <c r="L2" s="1068"/>
      <c r="M2" s="1068"/>
      <c r="N2" s="1068"/>
      <c r="O2" s="1068"/>
      <c r="P2" s="1068"/>
      <c r="Q2" s="1068"/>
      <c r="R2" s="1068"/>
      <c r="S2" s="1068"/>
      <c r="T2" s="1068"/>
      <c r="U2" s="1068"/>
      <c r="V2" s="1068"/>
      <c r="W2" s="1068"/>
      <c r="X2" s="1068"/>
      <c r="Y2" s="1068"/>
      <c r="Z2" s="1068"/>
      <c r="AA2" s="1068"/>
      <c r="AB2" s="1068"/>
      <c r="AC2" s="1068"/>
      <c r="AD2" s="1068"/>
      <c r="AE2" s="1068"/>
      <c r="AF2" s="1068"/>
      <c r="AG2" s="1068"/>
      <c r="AH2" s="1068"/>
      <c r="AI2" s="1068"/>
      <c r="AJ2" s="1068"/>
      <c r="AK2" s="1068"/>
      <c r="AL2" s="1068"/>
      <c r="AM2" s="1068"/>
      <c r="AN2" s="1068"/>
      <c r="AO2" s="1068"/>
      <c r="AP2" s="1068"/>
      <c r="AQ2" s="0"/>
    </row>
    <row r="3" ht="15" customHeight="1">
      <c r="B3" s="0"/>
      <c r="C3" s="1068" t="s">
        <v>259</v>
      </c>
      <c r="D3" s="1068"/>
      <c r="E3" s="1068"/>
      <c r="F3" s="1068"/>
      <c r="G3" s="1068"/>
      <c r="H3" s="1068"/>
      <c r="I3" s="1068"/>
      <c r="J3" s="1068"/>
      <c r="K3" s="1068"/>
      <c r="L3" s="1068"/>
      <c r="M3" s="1068"/>
      <c r="N3" s="1068"/>
      <c r="O3" s="1068"/>
      <c r="P3" s="1068"/>
      <c r="Q3" s="1068"/>
      <c r="R3" s="1068"/>
      <c r="S3" s="1068"/>
      <c r="T3" s="1068"/>
      <c r="U3" s="1068"/>
      <c r="V3" s="1068"/>
      <c r="W3" s="1068"/>
      <c r="X3" s="1068"/>
      <c r="Y3" s="1068"/>
      <c r="Z3" s="1068"/>
      <c r="AA3" s="1068"/>
      <c r="AB3" s="1068"/>
      <c r="AC3" s="1068"/>
      <c r="AD3" s="1068"/>
      <c r="AE3" s="1068"/>
      <c r="AF3" s="1068"/>
      <c r="AG3" s="1068"/>
      <c r="AH3" s="1068"/>
      <c r="AI3" s="1068"/>
      <c r="AJ3" s="1068"/>
      <c r="AK3" s="1068"/>
      <c r="AL3" s="1068"/>
      <c r="AM3" s="1068"/>
      <c r="AN3" s="1068"/>
      <c r="AO3" s="1068"/>
      <c r="AP3" s="1068"/>
      <c r="AQ3" s="0"/>
    </row>
    <row r="4" ht="15" customHeight="1">
      <c r="B4" s="0"/>
      <c r="C4" s="1068" t="s">
        <v>286</v>
      </c>
      <c r="D4" s="1068"/>
      <c r="E4" s="1068"/>
      <c r="F4" s="1068"/>
      <c r="G4" s="1068"/>
      <c r="H4" s="1068"/>
      <c r="I4" s="1068"/>
      <c r="J4" s="1068"/>
      <c r="K4" s="1068"/>
      <c r="L4" s="1068"/>
      <c r="M4" s="1068"/>
      <c r="N4" s="1068"/>
      <c r="O4" s="1068"/>
      <c r="P4" s="1068"/>
      <c r="Q4" s="1068"/>
      <c r="R4" s="1068"/>
      <c r="S4" s="1068"/>
      <c r="T4" s="1068"/>
      <c r="U4" s="1068"/>
      <c r="V4" s="1068"/>
      <c r="W4" s="1068"/>
      <c r="X4" s="1068"/>
      <c r="Y4" s="1068"/>
      <c r="Z4" s="1068"/>
      <c r="AA4" s="1068"/>
      <c r="AB4" s="1068"/>
      <c r="AC4" s="1068"/>
      <c r="AD4" s="1068"/>
      <c r="AE4" s="1068"/>
      <c r="AF4" s="1068"/>
      <c r="AG4" s="1068"/>
      <c r="AH4" s="1068"/>
      <c r="AI4" s="1068"/>
      <c r="AJ4" s="1068"/>
      <c r="AK4" s="1068"/>
      <c r="AL4" s="1068"/>
      <c r="AM4" s="1068"/>
      <c r="AN4" s="1068"/>
      <c r="AO4" s="1068"/>
      <c r="AP4" s="1068"/>
      <c r="AQ4" s="0"/>
    </row>
    <row r="5" ht="12.75" customHeight="1">
      <c r="C5" s="67"/>
      <c r="D5" s="67"/>
      <c r="E5" s="67"/>
    </row>
    <row r="6" ht="18" customHeight="1">
      <c r="B6" s="68"/>
      <c r="C6" s="68" t="s">
        <v>7</v>
      </c>
      <c r="D6" s="69"/>
      <c r="E6" s="69"/>
      <c r="F6" s="69"/>
      <c r="H6" s="1069" t="s">
        <v>288</v>
      </c>
      <c r="I6" s="1069"/>
      <c r="J6" s="1069"/>
      <c r="K6" s="1069"/>
      <c r="L6" s="1069"/>
      <c r="M6" s="1069"/>
      <c r="N6" s="1069"/>
      <c r="O6" s="1069"/>
      <c r="P6" s="1069"/>
      <c r="Q6" s="1069"/>
      <c r="R6" s="1069"/>
      <c r="S6" s="1069"/>
      <c r="T6" s="1069"/>
      <c r="U6" s="1069"/>
      <c r="Z6" s="1069" t="s">
        <v>289</v>
      </c>
      <c r="AA6" s="1069"/>
      <c r="AB6" s="1069"/>
      <c r="AC6" s="1069"/>
      <c r="AD6" s="1069"/>
      <c r="AE6" s="1069"/>
      <c r="AF6" s="1069"/>
      <c r="AG6" s="1069"/>
      <c r="AH6" s="1069"/>
      <c r="AI6" s="1069"/>
      <c r="AJ6" s="1069"/>
      <c r="AK6" s="1069"/>
      <c r="AL6" s="1069"/>
      <c r="AM6" s="1069"/>
    </row>
    <row r="7" ht="15" customHeight="1">
      <c r="D7" s="93" t="s">
        <v>291</v>
      </c>
      <c r="E7" s="71"/>
      <c r="F7" s="71"/>
      <c r="H7" s="1070" t="s">
        <v>0</v>
      </c>
      <c r="I7" s="1070"/>
      <c r="J7" s="1070" t="s">
        <v>1</v>
      </c>
      <c r="K7" s="1070"/>
      <c r="L7" s="1070" t="s">
        <v>2</v>
      </c>
      <c r="M7" s="1070"/>
      <c r="N7" s="1070" t="s">
        <v>3</v>
      </c>
      <c r="O7" s="1070"/>
      <c r="P7" s="1070" t="s">
        <v>4</v>
      </c>
      <c r="Q7" s="1070"/>
      <c r="R7" s="1070" t="s">
        <v>5</v>
      </c>
      <c r="S7" s="1070"/>
      <c r="T7" s="1070" t="s">
        <v>6</v>
      </c>
      <c r="U7" s="1070"/>
      <c r="Z7" s="1070" t="s">
        <v>0</v>
      </c>
      <c r="AA7" s="1070"/>
      <c r="AB7" s="1070" t="s">
        <v>1</v>
      </c>
      <c r="AC7" s="1070"/>
      <c r="AD7" s="1070" t="s">
        <v>2</v>
      </c>
      <c r="AE7" s="1070"/>
      <c r="AF7" s="1070" t="s">
        <v>3</v>
      </c>
      <c r="AG7" s="1070"/>
      <c r="AH7" s="1070" t="s">
        <v>4</v>
      </c>
      <c r="AI7" s="1070"/>
      <c r="AJ7" s="1070" t="s">
        <v>5</v>
      </c>
      <c r="AK7" s="1070"/>
      <c r="AL7" s="1070" t="s">
        <v>6</v>
      </c>
      <c r="AM7" s="1070"/>
    </row>
    <row r="8" ht="15" customHeight="1">
      <c r="D8" s="175" t="s">
        <v>293</v>
      </c>
      <c r="E8" s="71"/>
      <c r="F8" s="71"/>
      <c r="G8" s="71"/>
      <c r="H8" s="1071">
        <v>1</v>
      </c>
      <c r="I8" s="1071"/>
      <c r="J8" s="1072">
        <v>2</v>
      </c>
      <c r="K8" s="1072"/>
      <c r="L8" s="1072">
        <v>3</v>
      </c>
      <c r="M8" s="1072"/>
      <c r="N8" s="1072">
        <v>4</v>
      </c>
      <c r="O8" s="1072"/>
      <c r="P8" s="1072">
        <v>5</v>
      </c>
      <c r="Q8" s="1072"/>
      <c r="R8" s="1072">
        <v>6</v>
      </c>
      <c r="S8" s="1072"/>
      <c r="T8" s="1073">
        <v>7</v>
      </c>
      <c r="U8" s="1073"/>
      <c r="Z8" s="1071"/>
      <c r="AA8" s="1071"/>
      <c r="AB8" s="1072"/>
      <c r="AC8" s="1072"/>
      <c r="AD8" s="1072"/>
      <c r="AE8" s="1072"/>
      <c r="AF8" s="1072"/>
      <c r="AG8" s="1072"/>
      <c r="AH8" s="1072"/>
      <c r="AI8" s="1072"/>
      <c r="AJ8" s="1072"/>
      <c r="AK8" s="1072"/>
      <c r="AL8" s="1073">
        <v>1</v>
      </c>
      <c r="AM8" s="1073"/>
    </row>
    <row r="9" ht="15" customHeight="1">
      <c r="D9" s="175" t="s">
        <v>295</v>
      </c>
      <c r="H9" s="1074">
        <v>8</v>
      </c>
      <c r="I9" s="1074"/>
      <c r="J9" s="1075">
        <v>9</v>
      </c>
      <c r="K9" s="1075"/>
      <c r="L9" s="1075">
        <v>10</v>
      </c>
      <c r="M9" s="1075"/>
      <c r="N9" s="1075">
        <v>11</v>
      </c>
      <c r="O9" s="1075"/>
      <c r="P9" s="1075">
        <v>12</v>
      </c>
      <c r="Q9" s="1075"/>
      <c r="R9" s="1075">
        <v>13</v>
      </c>
      <c r="S9" s="1075"/>
      <c r="T9" s="1076">
        <v>14</v>
      </c>
      <c r="U9" s="1076"/>
      <c r="Z9" s="1074">
        <v>2</v>
      </c>
      <c r="AA9" s="1074"/>
      <c r="AB9" s="1075">
        <v>3</v>
      </c>
      <c r="AC9" s="1075"/>
      <c r="AD9" s="1075">
        <v>4</v>
      </c>
      <c r="AE9" s="1075"/>
      <c r="AF9" s="1075">
        <v>5</v>
      </c>
      <c r="AG9" s="1075"/>
      <c r="AH9" s="1075">
        <v>6</v>
      </c>
      <c r="AI9" s="1075"/>
      <c r="AJ9" s="1075">
        <v>7</v>
      </c>
      <c r="AK9" s="1075"/>
      <c r="AL9" s="1076">
        <v>8</v>
      </c>
      <c r="AM9" s="1076"/>
    </row>
    <row r="10" ht="15" customHeight="1">
      <c r="D10" t="s">
        <v>297</v>
      </c>
      <c r="H10" s="1077">
        <v>15</v>
      </c>
      <c r="I10" s="1077"/>
      <c r="J10" s="1078">
        <v>16</v>
      </c>
      <c r="K10" s="1078"/>
      <c r="L10" s="1078">
        <v>17</v>
      </c>
      <c r="M10" s="1078"/>
      <c r="N10" s="1078">
        <v>18</v>
      </c>
      <c r="O10" s="1078"/>
      <c r="P10" s="1078">
        <v>19</v>
      </c>
      <c r="Q10" s="1078"/>
      <c r="R10" s="1078">
        <v>20</v>
      </c>
      <c r="S10" s="1078"/>
      <c r="T10" s="1079">
        <v>21</v>
      </c>
      <c r="U10" s="1079"/>
      <c r="Z10" s="1077">
        <v>9</v>
      </c>
      <c r="AA10" s="1077"/>
      <c r="AB10" s="1078">
        <v>10</v>
      </c>
      <c r="AC10" s="1078"/>
      <c r="AD10" s="1078">
        <v>11</v>
      </c>
      <c r="AE10" s="1078"/>
      <c r="AF10" s="1078">
        <v>12</v>
      </c>
      <c r="AG10" s="1078"/>
      <c r="AH10" s="1078">
        <v>13</v>
      </c>
      <c r="AI10" s="1078"/>
      <c r="AJ10" s="1078">
        <v>14</v>
      </c>
      <c r="AK10" s="1078"/>
      <c r="AL10" s="1079">
        <v>15</v>
      </c>
      <c r="AM10" s="1079"/>
    </row>
    <row r="11" ht="15" customHeight="1">
      <c r="D11" t="s">
        <v>299</v>
      </c>
      <c r="H11" s="1074">
        <v>22</v>
      </c>
      <c r="I11" s="1074"/>
      <c r="J11" s="1075">
        <v>23</v>
      </c>
      <c r="K11" s="1075"/>
      <c r="L11" s="1075">
        <v>24</v>
      </c>
      <c r="M11" s="1075"/>
      <c r="N11" s="1075">
        <v>25</v>
      </c>
      <c r="O11" s="1075"/>
      <c r="P11" s="1075">
        <v>26</v>
      </c>
      <c r="Q11" s="1075"/>
      <c r="R11" s="1075">
        <v>27</v>
      </c>
      <c r="S11" s="1075"/>
      <c r="T11" s="1076">
        <v>28</v>
      </c>
      <c r="U11" s="1076"/>
      <c r="Z11" s="1074">
        <v>16</v>
      </c>
      <c r="AA11" s="1074"/>
      <c r="AB11" s="1075">
        <v>17</v>
      </c>
      <c r="AC11" s="1075"/>
      <c r="AD11" s="1075">
        <v>18</v>
      </c>
      <c r="AE11" s="1075"/>
      <c r="AF11" s="1075">
        <v>19</v>
      </c>
      <c r="AG11" s="1075"/>
      <c r="AH11" s="1075">
        <v>20</v>
      </c>
      <c r="AI11" s="1075"/>
      <c r="AJ11" s="1075">
        <v>21</v>
      </c>
      <c r="AK11" s="1075"/>
      <c r="AL11" s="1076">
        <v>22</v>
      </c>
      <c r="AM11" s="1076"/>
      <c r="AN11" t="s">
        <v>27</v>
      </c>
    </row>
    <row r="12" ht="15" customHeight="1">
      <c r="A12" s="68"/>
      <c r="H12" s="1077">
        <v>29</v>
      </c>
      <c r="I12" s="1077"/>
      <c r="J12" s="1078">
        <v>30</v>
      </c>
      <c r="K12" s="1078"/>
      <c r="L12" s="1078">
        <v>31</v>
      </c>
      <c r="M12" s="1078"/>
      <c r="N12" s="1078"/>
      <c r="O12" s="1078"/>
      <c r="P12" s="1078"/>
      <c r="Q12" s="1078"/>
      <c r="R12" s="1078"/>
      <c r="S12" s="1078"/>
      <c r="T12" s="1079"/>
      <c r="U12" s="1079"/>
      <c r="Z12" s="1077">
        <v>23</v>
      </c>
      <c r="AA12" s="1077"/>
      <c r="AB12" s="1078">
        <v>24</v>
      </c>
      <c r="AC12" s="1078"/>
      <c r="AD12" s="1078">
        <v>25</v>
      </c>
      <c r="AE12" s="1078"/>
      <c r="AF12" s="1078">
        <v>26</v>
      </c>
      <c r="AG12" s="1078"/>
      <c r="AH12" s="1078">
        <v>27</v>
      </c>
      <c r="AI12" s="1078"/>
      <c r="AJ12" s="1078">
        <v>28</v>
      </c>
      <c r="AK12" s="1078"/>
      <c r="AL12" s="1079">
        <v>29</v>
      </c>
      <c r="AM12" s="1079"/>
    </row>
    <row r="13" ht="15" customHeight="1">
      <c r="C13" s="72"/>
      <c r="D13" s="73"/>
      <c r="E13" s="73"/>
      <c r="F13" s="73"/>
      <c r="G13" s="73"/>
      <c r="H13" s="1080" t="s">
        <v>27</v>
      </c>
      <c r="I13" s="1080"/>
      <c r="J13" s="1081" t="s">
        <v>27</v>
      </c>
      <c r="K13" s="1081"/>
      <c r="L13" s="1081" t="s">
        <v>27</v>
      </c>
      <c r="M13" s="1081"/>
      <c r="N13" s="1081" t="s">
        <v>27</v>
      </c>
      <c r="O13" s="1081"/>
      <c r="P13" s="1081" t="s">
        <v>27</v>
      </c>
      <c r="Q13" s="1081"/>
      <c r="R13" s="1081" t="s">
        <v>27</v>
      </c>
      <c r="S13" s="1081"/>
      <c r="T13" s="1082" t="s">
        <v>27</v>
      </c>
      <c r="U13" s="1082"/>
      <c r="Z13" s="1080" t="n">
        <v>30</v>
      </c>
      <c r="AA13" s="1080"/>
      <c r="AB13" s="1081" t="n">
        <v>31</v>
      </c>
      <c r="AC13" s="1081"/>
      <c r="AD13" s="1081" t="s">
        <v>27</v>
      </c>
      <c r="AE13" s="1081"/>
      <c r="AF13" s="1081" t="s">
        <v>27</v>
      </c>
      <c r="AG13" s="1081"/>
      <c r="AH13" s="1081" t="s">
        <v>27</v>
      </c>
      <c r="AI13" s="1081"/>
      <c r="AJ13" s="1081" t="s">
        <v>27</v>
      </c>
      <c r="AK13" s="1081"/>
      <c r="AL13" s="1082" t="s">
        <v>27</v>
      </c>
      <c r="AM13" s="1082"/>
    </row>
    <row r="14" ht="15" customHeight="1">
      <c r="A14" s="68"/>
      <c r="C14" s="68" t="s">
        <v>8</v>
      </c>
      <c r="F14" s="64"/>
    </row>
    <row r="15" ht="15" customHeight="1">
      <c r="D15" s="70" t="s">
        <v>301</v>
      </c>
      <c r="F15" s="64"/>
      <c r="P15" s="1083"/>
      <c r="Q15" s="1083"/>
      <c r="R15" s="1083"/>
      <c r="S15" s="1083"/>
      <c r="T15" s="1083"/>
      <c r="U15" s="1083"/>
      <c r="V15" s="1083"/>
      <c r="W15" s="0"/>
      <c r="X15" s="1083"/>
      <c r="Y15" s="1083"/>
      <c r="Z15" s="1083"/>
      <c r="AA15" s="1083"/>
      <c r="AB15" s="1083"/>
      <c r="AC15" s="1083"/>
      <c r="AD15" s="1083"/>
      <c r="AE15" s="0"/>
      <c r="AF15" s="1083"/>
      <c r="AG15" s="1083"/>
      <c r="AH15" s="1083"/>
      <c r="AI15" s="1083"/>
      <c r="AJ15" s="1083"/>
      <c r="AK15" s="1083"/>
      <c r="AL15" s="1083"/>
      <c r="AM15" s="0"/>
      <c r="AN15" s="0"/>
    </row>
    <row r="16" ht="15" customHeight="1">
      <c r="C16" s="70"/>
      <c r="D16" s="73" t="s">
        <v>293</v>
      </c>
      <c r="F16" s="64"/>
      <c r="P16" s="21"/>
      <c r="Q16" s="21"/>
      <c r="R16" s="21"/>
      <c r="S16" s="21"/>
      <c r="T16" s="21"/>
      <c r="U16" s="21"/>
      <c r="V16" s="21"/>
      <c r="W16" s="0"/>
      <c r="X16" s="21"/>
      <c r="Y16" s="21"/>
      <c r="Z16" s="21"/>
      <c r="AA16" s="21"/>
      <c r="AB16" s="21"/>
      <c r="AC16" s="21"/>
      <c r="AD16" s="21"/>
      <c r="AE16" s="0"/>
      <c r="AF16" s="21"/>
      <c r="AG16" s="21"/>
      <c r="AH16" s="21"/>
      <c r="AI16" s="21"/>
      <c r="AJ16" s="21"/>
      <c r="AK16" s="21"/>
      <c r="AL16" s="21"/>
      <c r="AM16" s="0"/>
      <c r="AN16" s="0"/>
    </row>
    <row r="17" ht="15" customHeight="1">
      <c r="C17" s="70"/>
      <c r="D17" s="73" t="s">
        <v>304</v>
      </c>
      <c r="F17" s="64"/>
      <c r="P17" s="21"/>
      <c r="Q17" s="21"/>
      <c r="R17" s="21"/>
      <c r="S17" s="21"/>
      <c r="T17" s="21"/>
      <c r="U17" s="21"/>
      <c r="V17" s="21"/>
      <c r="W17" s="0"/>
      <c r="X17" s="21"/>
      <c r="Y17" s="21"/>
      <c r="Z17" s="21"/>
      <c r="AA17" s="21"/>
      <c r="AB17" s="21"/>
      <c r="AC17" s="21"/>
      <c r="AD17" s="21"/>
      <c r="AE17" s="0"/>
      <c r="AF17" s="21"/>
      <c r="AG17" s="21"/>
      <c r="AH17" s="21"/>
      <c r="AI17" s="21"/>
      <c r="AJ17" s="21"/>
      <c r="AK17" s="21"/>
      <c r="AL17" s="21"/>
      <c r="AM17" s="0"/>
      <c r="AN17" s="0"/>
    </row>
    <row r="18" ht="15" customHeight="1">
      <c r="C18" s="70"/>
      <c r="D18" s="71" t="s">
        <v>297</v>
      </c>
      <c r="F18" s="64"/>
      <c r="P18" s="21"/>
      <c r="Q18" s="21"/>
      <c r="R18" s="21"/>
      <c r="S18" s="21"/>
      <c r="T18" s="21"/>
      <c r="U18" s="21"/>
      <c r="V18" s="21"/>
      <c r="W18" s="0"/>
      <c r="X18" s="21"/>
      <c r="Y18" s="21"/>
      <c r="Z18" s="21"/>
      <c r="AA18" s="21"/>
      <c r="AB18" s="21"/>
      <c r="AC18" s="21"/>
      <c r="AD18" s="21"/>
      <c r="AE18" s="0"/>
      <c r="AF18" s="21"/>
      <c r="AG18" s="21"/>
      <c r="AH18" s="21"/>
      <c r="AI18" s="21"/>
      <c r="AJ18" s="21"/>
      <c r="AK18" s="21"/>
      <c r="AL18" s="21"/>
      <c r="AM18" s="0"/>
      <c r="AN18" s="0"/>
    </row>
    <row r="19" ht="15" customHeight="1">
      <c r="C19" s="74"/>
      <c r="D19" s="71" t="s">
        <v>299</v>
      </c>
      <c r="F19" s="64"/>
      <c r="P19" s="21"/>
      <c r="Q19" s="21"/>
      <c r="R19" s="21"/>
      <c r="S19" s="21"/>
      <c r="T19" s="21"/>
      <c r="U19" s="21"/>
      <c r="V19" s="21"/>
      <c r="W19" s="0"/>
      <c r="X19" s="21"/>
      <c r="Y19" s="21"/>
      <c r="Z19" s="21"/>
      <c r="AA19" s="21"/>
      <c r="AB19" s="21"/>
      <c r="AC19" s="21"/>
      <c r="AD19" s="21"/>
      <c r="AE19" s="0"/>
      <c r="AF19" s="21"/>
      <c r="AG19" s="21"/>
      <c r="AH19" s="21"/>
      <c r="AI19" s="21"/>
      <c r="AJ19" s="21"/>
      <c r="AK19" s="21"/>
      <c r="AL19" s="21"/>
      <c r="AM19" s="0"/>
      <c r="AN19" s="0"/>
    </row>
    <row r="20" ht="15" customHeight="1">
      <c r="C20" s="74"/>
      <c r="D20" s="71"/>
      <c r="F20" s="64"/>
      <c r="P20" s="21"/>
      <c r="Q20" s="21"/>
      <c r="R20" s="21"/>
      <c r="S20" s="21"/>
      <c r="T20" s="21"/>
      <c r="U20" s="21"/>
      <c r="V20" s="21"/>
      <c r="W20" s="0"/>
      <c r="X20" s="21"/>
      <c r="Y20" s="21"/>
      <c r="Z20" s="21"/>
      <c r="AA20" s="21"/>
      <c r="AB20" s="21"/>
      <c r="AC20" s="21"/>
      <c r="AD20" s="21"/>
      <c r="AE20" s="0"/>
      <c r="AF20" s="21"/>
      <c r="AG20" s="21"/>
      <c r="AH20" s="21"/>
      <c r="AI20" s="21"/>
      <c r="AJ20" s="21"/>
      <c r="AK20" s="21"/>
      <c r="AL20" s="21"/>
      <c r="AM20" s="0"/>
      <c r="AN20" s="0"/>
    </row>
    <row r="21" ht="30" customHeight="1">
      <c r="R21" s="1014">
        <v>2018</v>
      </c>
      <c r="S21" s="1014"/>
      <c r="T21" s="1014"/>
      <c r="U21" s="1014"/>
      <c r="V21" s="1014"/>
      <c r="W21" s="1014"/>
      <c r="X21" s="1014"/>
      <c r="Y21" s="1014"/>
      <c r="Z21" s="1014"/>
      <c r="AA21" s="1014"/>
      <c r="AB21" s="1014"/>
      <c r="AC21" s="1014"/>
      <c r="AD21" s="1016">
        <v>2019</v>
      </c>
      <c r="AE21" s="1016"/>
      <c r="AF21" s="1016"/>
      <c r="AG21" s="1016"/>
      <c r="AH21" s="1016"/>
      <c r="AI21" s="1016"/>
      <c r="AJ21" s="1016"/>
      <c r="AK21" s="1016"/>
      <c r="AL21" s="1016"/>
      <c r="AM21" s="1016"/>
      <c r="AN21" s="1016"/>
      <c r="AO21" s="1016"/>
    </row>
    <row r="22" s="5" customFormat="1" ht="30" customHeight="1">
      <c r="B22" s="76"/>
      <c r="C22" s="77" t="s">
        <v>73</v>
      </c>
      <c r="D22" s="77" t="s">
        <v>21</v>
      </c>
      <c r="E22" s="177" t="s">
        <v>287</v>
      </c>
      <c r="F22" s="10" t="s">
        <v>62</v>
      </c>
      <c r="G22" s="10" t="s">
        <v>63</v>
      </c>
      <c r="H22" s="1084" t="s">
        <v>34</v>
      </c>
      <c r="I22" s="1084"/>
      <c r="J22" s="1084"/>
      <c r="K22" s="1084"/>
      <c r="L22" s="1084" t="s">
        <v>64</v>
      </c>
      <c r="M22" s="1084"/>
      <c r="N22" s="1084"/>
      <c r="O22" s="1084"/>
      <c r="R22" s="619" t="s">
        <v>277</v>
      </c>
      <c r="S22" s="620" t="s">
        <v>278</v>
      </c>
      <c r="T22" s="620" t="s">
        <v>279</v>
      </c>
      <c r="U22" s="620" t="s">
        <v>280</v>
      </c>
      <c r="V22" s="620" t="s">
        <v>282</v>
      </c>
      <c r="W22" s="620" t="s">
        <v>283</v>
      </c>
      <c r="X22" s="620" t="s">
        <v>268</v>
      </c>
      <c r="Y22" s="620" t="s">
        <v>270</v>
      </c>
      <c r="Z22" s="620" t="s">
        <v>272</v>
      </c>
      <c r="AA22" s="620" t="s">
        <v>273</v>
      </c>
      <c r="AB22" s="620" t="s">
        <v>274</v>
      </c>
      <c r="AC22" s="1036" t="s">
        <v>276</v>
      </c>
      <c r="AD22" s="620" t="s">
        <v>277</v>
      </c>
      <c r="AE22" s="620" t="s">
        <v>278</v>
      </c>
      <c r="AF22" s="620" t="s">
        <v>279</v>
      </c>
      <c r="AG22" s="620" t="s">
        <v>280</v>
      </c>
      <c r="AH22" s="620" t="s">
        <v>282</v>
      </c>
      <c r="AI22" s="620" t="s">
        <v>283</v>
      </c>
      <c r="AJ22" s="620" t="s">
        <v>268</v>
      </c>
      <c r="AK22" s="620" t="s">
        <v>270</v>
      </c>
      <c r="AL22" s="620" t="s">
        <v>272</v>
      </c>
      <c r="AM22" s="620" t="s">
        <v>273</v>
      </c>
      <c r="AN22" s="620" t="s">
        <v>274</v>
      </c>
      <c r="AO22" s="1036" t="s">
        <v>276</v>
      </c>
      <c r="AP22" s="78"/>
      <c r="AQ22" s="78"/>
      <c r="AR22" s="78"/>
      <c r="AS22" s="237"/>
      <c r="AT22" s="237"/>
      <c r="AU22" s="237"/>
      <c r="AV22" s="237"/>
      <c r="AW22" s="237"/>
      <c r="AX22" s="237"/>
      <c r="AY22" s="237"/>
      <c r="AZ22" s="237"/>
      <c r="BA22" s="237"/>
      <c r="BB22" s="237"/>
      <c r="BC22" s="237"/>
      <c r="BD22" s="237"/>
      <c r="BE22" s="237"/>
      <c r="BF22" s="237"/>
      <c r="BG22" s="237"/>
      <c r="BH22" s="237"/>
      <c r="BI22" s="237"/>
      <c r="BJ22" s="237"/>
      <c r="BK22" s="237"/>
      <c r="BL22" s="237"/>
      <c r="BM22" s="237"/>
      <c r="BN22" s="237"/>
      <c r="BO22" s="237"/>
      <c r="BP22" s="237"/>
      <c r="BQ22" s="237"/>
      <c r="BR22" s="237"/>
      <c r="BS22" s="237"/>
      <c r="BT22" s="237"/>
      <c r="BU22" s="237"/>
      <c r="BV22" s="237"/>
      <c r="BW22" s="237"/>
    </row>
    <row r="23" s="0" customFormat="1" ht="18" customHeight="1">
      <c r="B23" s="21"/>
      <c r="C23" s="1037">
        <v>56387</v>
      </c>
      <c r="D23" s="1037" t="s">
        <v>264</v>
      </c>
      <c r="E23" s="1037" t="s">
        <v>307</v>
      </c>
      <c r="F23" s="1037" t="s">
        <v>308</v>
      </c>
      <c r="G23" s="1037" t="s">
        <v>309</v>
      </c>
      <c r="H23" s="1038" t="s">
        <v>310</v>
      </c>
      <c r="I23" s="1038"/>
      <c r="J23" s="1038"/>
      <c r="K23" s="1038"/>
      <c r="L23" s="1038" t="s">
        <v>311</v>
      </c>
      <c r="M23" s="1038"/>
      <c r="N23" s="1038"/>
      <c r="O23" s="1038"/>
      <c r="P23" s="80"/>
      <c r="Q23" s="4"/>
      <c r="R23" s="1039" t="s">
        <v>312</v>
      </c>
      <c r="S23" s="1040" t="s">
        <v>312</v>
      </c>
      <c r="T23" s="1040" t="s">
        <v>312</v>
      </c>
      <c r="U23" s="1040" t="s">
        <v>312</v>
      </c>
      <c r="V23" s="1040" t="s">
        <v>312</v>
      </c>
      <c r="W23" s="1040" t="s">
        <v>312</v>
      </c>
      <c r="X23" s="1040" t="s">
        <v>312</v>
      </c>
      <c r="Y23" s="1040" t="s">
        <v>312</v>
      </c>
      <c r="Z23" s="1040" t="s">
        <v>312</v>
      </c>
      <c r="AA23" s="1040" t="s">
        <v>312</v>
      </c>
      <c r="AB23" s="1040" t="s">
        <v>312</v>
      </c>
      <c r="AC23" s="1040" t="s">
        <v>312</v>
      </c>
      <c r="AD23" s="1040" t="s">
        <v>312</v>
      </c>
      <c r="AE23" s="1040" t="s">
        <v>312</v>
      </c>
      <c r="AF23" s="1040" t="s">
        <v>312</v>
      </c>
      <c r="AG23" s="1040" t="s">
        <v>312</v>
      </c>
      <c r="AH23" s="1040" t="s">
        <v>312</v>
      </c>
      <c r="AI23" s="1040" t="s">
        <v>312</v>
      </c>
      <c r="AJ23" s="1040" t="s">
        <v>312</v>
      </c>
      <c r="AK23" s="1040" t="s">
        <v>312</v>
      </c>
      <c r="AL23" s="1040" t="s">
        <v>312</v>
      </c>
      <c r="AM23" s="1040" t="s">
        <v>312</v>
      </c>
      <c r="AN23" s="1040" t="s">
        <v>312</v>
      </c>
      <c r="AO23" s="1041" t="s">
        <v>312</v>
      </c>
      <c r="AP23" s="79"/>
      <c r="AQ23" s="79"/>
      <c r="AR23" s="79"/>
      <c r="AS23" s="237"/>
      <c r="AT23" s="237"/>
      <c r="AU23" s="237"/>
      <c r="AV23" s="237"/>
      <c r="AW23" s="237"/>
      <c r="AX23" s="237"/>
      <c r="AY23" s="237"/>
      <c r="AZ23" s="237"/>
      <c r="BA23" s="237"/>
      <c r="BB23" s="237"/>
      <c r="BC23" s="237"/>
      <c r="BD23" s="237"/>
      <c r="BE23" s="237"/>
      <c r="BF23" s="237"/>
      <c r="BG23" s="237"/>
      <c r="BH23" s="237"/>
      <c r="BI23" s="237"/>
      <c r="BJ23" s="237"/>
      <c r="BK23" s="237"/>
      <c r="BL23" s="237"/>
      <c r="BM23" s="237"/>
      <c r="BN23" s="237"/>
      <c r="BO23" s="237"/>
      <c r="BP23" s="237"/>
      <c r="BQ23" s="237"/>
      <c r="BR23" s="237"/>
      <c r="BS23" s="237"/>
      <c r="BT23" s="237"/>
      <c r="BU23" s="237"/>
      <c r="BV23" s="237"/>
      <c r="BW23" s="237"/>
    </row>
    <row r="24" s="0" customFormat="1" ht="18" customHeight="1">
      <c r="B24" s="21"/>
      <c r="C24" s="1042">
        <v>33931</v>
      </c>
      <c r="D24" s="1042" t="s">
        <v>313</v>
      </c>
      <c r="E24" s="1042" t="s">
        <v>307</v>
      </c>
      <c r="F24" s="1042" t="s">
        <v>314</v>
      </c>
      <c r="G24" s="1042" t="s">
        <v>315</v>
      </c>
      <c r="H24" s="1043" t="s">
        <v>316</v>
      </c>
      <c r="I24" s="1043"/>
      <c r="J24" s="1043"/>
      <c r="K24" s="1043"/>
      <c r="L24" s="1043" t="s">
        <v>317</v>
      </c>
      <c r="M24" s="1043"/>
      <c r="N24" s="1043"/>
      <c r="O24" s="1043"/>
      <c r="P24" s="80"/>
      <c r="Q24" s="4"/>
      <c r="R24" s="1044" t="s">
        <v>312</v>
      </c>
      <c r="S24" s="1045" t="s">
        <v>312</v>
      </c>
      <c r="T24" s="1045" t="s">
        <v>312</v>
      </c>
      <c r="U24" s="1045" t="s">
        <v>312</v>
      </c>
      <c r="V24" s="1045" t="s">
        <v>312</v>
      </c>
      <c r="W24" s="1045" t="s">
        <v>312</v>
      </c>
      <c r="X24" s="1045" t="s">
        <v>312</v>
      </c>
      <c r="Y24" s="1045" t="s">
        <v>312</v>
      </c>
      <c r="Z24" s="1045" t="s">
        <v>312</v>
      </c>
      <c r="AA24" s="1045" t="s">
        <v>312</v>
      </c>
      <c r="AB24" s="1045" t="s">
        <v>312</v>
      </c>
      <c r="AC24" s="1045" t="s">
        <v>312</v>
      </c>
      <c r="AD24" s="1045" t="s">
        <v>312</v>
      </c>
      <c r="AE24" s="1045" t="s">
        <v>312</v>
      </c>
      <c r="AF24" s="1045" t="s">
        <v>312</v>
      </c>
      <c r="AG24" s="1045" t="s">
        <v>312</v>
      </c>
      <c r="AH24" s="1045" t="s">
        <v>312</v>
      </c>
      <c r="AI24" s="1045" t="s">
        <v>312</v>
      </c>
      <c r="AJ24" s="1045" t="s">
        <v>312</v>
      </c>
      <c r="AK24" s="1045" t="s">
        <v>312</v>
      </c>
      <c r="AL24" s="1045" t="s">
        <v>312</v>
      </c>
      <c r="AM24" s="1045" t="s">
        <v>312</v>
      </c>
      <c r="AN24" s="1045" t="s">
        <v>312</v>
      </c>
      <c r="AO24" s="1046" t="s">
        <v>312</v>
      </c>
      <c r="AP24" s="79"/>
      <c r="AQ24" s="79"/>
      <c r="AR24" s="79"/>
      <c r="AS24" s="237"/>
      <c r="AT24" s="237"/>
      <c r="AU24" s="237"/>
      <c r="AV24" s="237"/>
      <c r="AW24" s="237"/>
      <c r="AX24" s="237"/>
      <c r="AY24" s="237"/>
      <c r="AZ24" s="237"/>
      <c r="BA24" s="237"/>
      <c r="BB24" s="237"/>
      <c r="BC24" s="237"/>
      <c r="BD24" s="237"/>
      <c r="BE24" s="237"/>
      <c r="BF24" s="237"/>
      <c r="BG24" s="237"/>
      <c r="BH24" s="237"/>
      <c r="BI24" s="237"/>
      <c r="BJ24" s="237"/>
      <c r="BK24" s="237"/>
      <c r="BL24" s="237"/>
      <c r="BM24" s="237"/>
      <c r="BN24" s="237"/>
      <c r="BO24" s="237"/>
      <c r="BP24" s="237"/>
      <c r="BQ24" s="237"/>
      <c r="BR24" s="237"/>
      <c r="BS24" s="237"/>
      <c r="BT24" s="237"/>
      <c r="BU24" s="237"/>
      <c r="BV24" s="237"/>
      <c r="BW24" s="237"/>
    </row>
    <row r="25" s="0" customFormat="1" ht="18" customHeight="1">
      <c r="B25" s="21"/>
      <c r="C25" s="1037">
        <v>34401</v>
      </c>
      <c r="D25" s="1037" t="s">
        <v>318</v>
      </c>
      <c r="E25" s="1037" t="s">
        <v>307</v>
      </c>
      <c r="F25" s="1037" t="s">
        <v>319</v>
      </c>
      <c r="G25" s="1037" t="s">
        <v>320</v>
      </c>
      <c r="H25" s="1038" t="s">
        <v>321</v>
      </c>
      <c r="I25" s="1038"/>
      <c r="J25" s="1038"/>
      <c r="K25" s="1038"/>
      <c r="L25" s="1038" t="s">
        <v>322</v>
      </c>
      <c r="M25" s="1038"/>
      <c r="N25" s="1038"/>
      <c r="O25" s="1038"/>
      <c r="P25" s="80"/>
      <c r="Q25" s="4"/>
      <c r="R25" s="1039" t="s">
        <v>312</v>
      </c>
      <c r="S25" s="1040" t="s">
        <v>312</v>
      </c>
      <c r="T25" s="1040" t="s">
        <v>312</v>
      </c>
      <c r="U25" s="1040" t="s">
        <v>312</v>
      </c>
      <c r="V25" s="1040" t="s">
        <v>312</v>
      </c>
      <c r="W25" s="1040" t="s">
        <v>312</v>
      </c>
      <c r="X25" s="1040" t="s">
        <v>312</v>
      </c>
      <c r="Y25" s="1040" t="s">
        <v>312</v>
      </c>
      <c r="Z25" s="1040" t="s">
        <v>312</v>
      </c>
      <c r="AA25" s="1040" t="s">
        <v>312</v>
      </c>
      <c r="AB25" s="1040" t="s">
        <v>312</v>
      </c>
      <c r="AC25" s="1040" t="s">
        <v>312</v>
      </c>
      <c r="AD25" s="1040" t="s">
        <v>312</v>
      </c>
      <c r="AE25" s="1040" t="s">
        <v>312</v>
      </c>
      <c r="AF25" s="1040" t="s">
        <v>312</v>
      </c>
      <c r="AG25" s="1040" t="s">
        <v>312</v>
      </c>
      <c r="AH25" s="1040" t="s">
        <v>312</v>
      </c>
      <c r="AI25" s="1040" t="s">
        <v>312</v>
      </c>
      <c r="AJ25" s="1040" t="s">
        <v>312</v>
      </c>
      <c r="AK25" s="1040" t="s">
        <v>312</v>
      </c>
      <c r="AL25" s="1040" t="s">
        <v>312</v>
      </c>
      <c r="AM25" s="1040" t="s">
        <v>312</v>
      </c>
      <c r="AN25" s="1040" t="s">
        <v>312</v>
      </c>
      <c r="AO25" s="1041" t="s">
        <v>312</v>
      </c>
      <c r="AP25" s="79"/>
      <c r="AQ25" s="79"/>
      <c r="AR25" s="79"/>
      <c r="AS25" s="237"/>
      <c r="AT25" s="237"/>
      <c r="AU25" s="237"/>
      <c r="AV25" s="237"/>
      <c r="AW25" s="237"/>
      <c r="AX25" s="237"/>
      <c r="AY25" s="237"/>
      <c r="AZ25" s="237"/>
      <c r="BA25" s="237"/>
      <c r="BB25" s="237"/>
      <c r="BC25" s="237"/>
      <c r="BD25" s="237"/>
      <c r="BE25" s="237"/>
      <c r="BF25" s="237"/>
      <c r="BG25" s="237"/>
      <c r="BH25" s="237"/>
      <c r="BI25" s="237"/>
      <c r="BJ25" s="237"/>
      <c r="BK25" s="237"/>
      <c r="BL25" s="237"/>
      <c r="BM25" s="237"/>
      <c r="BN25" s="237"/>
      <c r="BO25" s="237"/>
      <c r="BP25" s="237"/>
      <c r="BQ25" s="237"/>
      <c r="BR25" s="237"/>
      <c r="BS25" s="237"/>
      <c r="BT25" s="237"/>
      <c r="BU25" s="237"/>
      <c r="BV25" s="237"/>
      <c r="BW25" s="237"/>
    </row>
    <row r="26" s="0" customFormat="1" ht="18" customHeight="1">
      <c r="B26" s="21"/>
      <c r="C26" s="1042">
        <v>39070</v>
      </c>
      <c r="D26" s="1042" t="s">
        <v>323</v>
      </c>
      <c r="E26" s="1042" t="s">
        <v>307</v>
      </c>
      <c r="F26" s="1042" t="s">
        <v>324</v>
      </c>
      <c r="G26" s="1042" t="s">
        <v>325</v>
      </c>
      <c r="H26" s="1043" t="s">
        <v>326</v>
      </c>
      <c r="I26" s="1043"/>
      <c r="J26" s="1043"/>
      <c r="K26" s="1043"/>
      <c r="L26" s="1043" t="s">
        <v>327</v>
      </c>
      <c r="M26" s="1043"/>
      <c r="N26" s="1043"/>
      <c r="O26" s="1043"/>
      <c r="P26" s="80"/>
      <c r="Q26" s="4"/>
      <c r="R26" s="1044" t="s">
        <v>312</v>
      </c>
      <c r="S26" s="1045" t="s">
        <v>312</v>
      </c>
      <c r="T26" s="1045" t="s">
        <v>312</v>
      </c>
      <c r="U26" s="1045" t="s">
        <v>312</v>
      </c>
      <c r="V26" s="1045" t="s">
        <v>312</v>
      </c>
      <c r="W26" s="1045" t="s">
        <v>312</v>
      </c>
      <c r="X26" s="1045" t="s">
        <v>312</v>
      </c>
      <c r="Y26" s="1045" t="s">
        <v>312</v>
      </c>
      <c r="Z26" s="1045" t="s">
        <v>312</v>
      </c>
      <c r="AA26" s="1045" t="s">
        <v>312</v>
      </c>
      <c r="AB26" s="1045" t="s">
        <v>312</v>
      </c>
      <c r="AC26" s="1045" t="s">
        <v>312</v>
      </c>
      <c r="AD26" s="1045" t="s">
        <v>312</v>
      </c>
      <c r="AE26" s="1045" t="s">
        <v>312</v>
      </c>
      <c r="AF26" s="1045" t="s">
        <v>312</v>
      </c>
      <c r="AG26" s="1045" t="s">
        <v>312</v>
      </c>
      <c r="AH26" s="1045" t="s">
        <v>312</v>
      </c>
      <c r="AI26" s="1045" t="s">
        <v>312</v>
      </c>
      <c r="AJ26" s="1045" t="s">
        <v>312</v>
      </c>
      <c r="AK26" s="1045" t="s">
        <v>312</v>
      </c>
      <c r="AL26" s="1045" t="s">
        <v>312</v>
      </c>
      <c r="AM26" s="1045" t="s">
        <v>312</v>
      </c>
      <c r="AN26" s="1045" t="s">
        <v>312</v>
      </c>
      <c r="AO26" s="1046" t="s">
        <v>312</v>
      </c>
      <c r="AP26" s="79"/>
      <c r="AQ26" s="79"/>
      <c r="AR26" s="79"/>
      <c r="AS26" s="237"/>
      <c r="AT26" s="237"/>
      <c r="AU26" s="237"/>
      <c r="AV26" s="237"/>
      <c r="AW26" s="237"/>
      <c r="AX26" s="237"/>
      <c r="AY26" s="237"/>
      <c r="AZ26" s="237"/>
      <c r="BA26" s="237"/>
      <c r="BB26" s="237"/>
      <c r="BC26" s="237"/>
      <c r="BD26" s="237"/>
      <c r="BE26" s="237"/>
      <c r="BF26" s="237"/>
      <c r="BG26" s="237"/>
      <c r="BH26" s="237"/>
      <c r="BI26" s="237"/>
      <c r="BJ26" s="237"/>
      <c r="BK26" s="237"/>
      <c r="BL26" s="237"/>
      <c r="BM26" s="237"/>
      <c r="BN26" s="237"/>
      <c r="BO26" s="237"/>
      <c r="BP26" s="237"/>
      <c r="BQ26" s="237"/>
      <c r="BR26" s="237"/>
      <c r="BS26" s="237"/>
      <c r="BT26" s="237"/>
      <c r="BU26" s="237"/>
      <c r="BV26" s="237"/>
      <c r="BW26" s="237"/>
    </row>
    <row r="27" s="0" customFormat="1" ht="18" customHeight="1">
      <c r="B27" s="21"/>
      <c r="C27" s="1037">
        <v>44117</v>
      </c>
      <c r="D27" s="1037" t="s">
        <v>328</v>
      </c>
      <c r="E27" s="1037" t="s">
        <v>307</v>
      </c>
      <c r="F27" s="1037" t="s">
        <v>329</v>
      </c>
      <c r="G27" s="1037" t="s">
        <v>330</v>
      </c>
      <c r="H27" s="1038" t="s">
        <v>331</v>
      </c>
      <c r="I27" s="1038"/>
      <c r="J27" s="1038"/>
      <c r="K27" s="1038"/>
      <c r="L27" s="1038" t="s">
        <v>332</v>
      </c>
      <c r="M27" s="1038"/>
      <c r="N27" s="1038"/>
      <c r="O27" s="1038"/>
      <c r="P27" s="80"/>
      <c r="Q27" s="4"/>
      <c r="R27" s="1039" t="s">
        <v>312</v>
      </c>
      <c r="S27" s="1040" t="s">
        <v>312</v>
      </c>
      <c r="T27" s="1040" t="s">
        <v>312</v>
      </c>
      <c r="U27" s="1040" t="s">
        <v>312</v>
      </c>
      <c r="V27" s="1040" t="s">
        <v>312</v>
      </c>
      <c r="W27" s="1040" t="s">
        <v>312</v>
      </c>
      <c r="X27" s="1040" t="s">
        <v>312</v>
      </c>
      <c r="Y27" s="1040" t="s">
        <v>312</v>
      </c>
      <c r="Z27" s="1040" t="s">
        <v>312</v>
      </c>
      <c r="AA27" s="1040" t="s">
        <v>312</v>
      </c>
      <c r="AB27" s="1040" t="s">
        <v>312</v>
      </c>
      <c r="AC27" s="1040" t="s">
        <v>312</v>
      </c>
      <c r="AD27" s="1040" t="s">
        <v>312</v>
      </c>
      <c r="AE27" s="1040" t="s">
        <v>312</v>
      </c>
      <c r="AF27" s="1040" t="s">
        <v>312</v>
      </c>
      <c r="AG27" s="1040" t="s">
        <v>312</v>
      </c>
      <c r="AH27" s="1040" t="s">
        <v>312</v>
      </c>
      <c r="AI27" s="1040" t="s">
        <v>312</v>
      </c>
      <c r="AJ27" s="1040" t="s">
        <v>312</v>
      </c>
      <c r="AK27" s="1040" t="s">
        <v>312</v>
      </c>
      <c r="AL27" s="1040" t="s">
        <v>312</v>
      </c>
      <c r="AM27" s="1040" t="s">
        <v>312</v>
      </c>
      <c r="AN27" s="1040" t="s">
        <v>312</v>
      </c>
      <c r="AO27" s="1041" t="s">
        <v>312</v>
      </c>
      <c r="AP27" s="79"/>
      <c r="AQ27" s="79"/>
      <c r="AR27" s="79"/>
      <c r="AS27" s="237"/>
      <c r="AT27" s="237"/>
      <c r="AU27" s="237"/>
      <c r="AV27" s="237"/>
      <c r="AW27" s="237"/>
      <c r="AX27" s="237"/>
      <c r="AY27" s="237"/>
      <c r="AZ27" s="237"/>
      <c r="BA27" s="237"/>
      <c r="BB27" s="237"/>
      <c r="BC27" s="237"/>
      <c r="BD27" s="237"/>
      <c r="BE27" s="237"/>
      <c r="BF27" s="237"/>
      <c r="BG27" s="237"/>
      <c r="BH27" s="237"/>
      <c r="BI27" s="237"/>
      <c r="BJ27" s="237"/>
      <c r="BK27" s="237"/>
      <c r="BL27" s="237"/>
      <c r="BM27" s="237"/>
      <c r="BN27" s="237"/>
      <c r="BO27" s="237"/>
      <c r="BP27" s="237"/>
      <c r="BQ27" s="237"/>
      <c r="BR27" s="237"/>
      <c r="BS27" s="237"/>
      <c r="BT27" s="237"/>
      <c r="BU27" s="237"/>
      <c r="BV27" s="237"/>
      <c r="BW27" s="237"/>
    </row>
    <row r="28" s="0" customFormat="1" ht="18" customHeight="1">
      <c r="B28" s="21"/>
      <c r="C28" s="1042">
        <v>53909</v>
      </c>
      <c r="D28" s="1042" t="s">
        <v>333</v>
      </c>
      <c r="E28" s="1042" t="s">
        <v>307</v>
      </c>
      <c r="F28" s="1042" t="s">
        <v>334</v>
      </c>
      <c r="G28" s="1042" t="s">
        <v>335</v>
      </c>
      <c r="H28" s="1043" t="s">
        <v>336</v>
      </c>
      <c r="I28" s="1043"/>
      <c r="J28" s="1043"/>
      <c r="K28" s="1043"/>
      <c r="L28" s="1043" t="s">
        <v>337</v>
      </c>
      <c r="M28" s="1043"/>
      <c r="N28" s="1043"/>
      <c r="O28" s="1043"/>
      <c r="P28" s="80"/>
      <c r="Q28" s="4"/>
      <c r="R28" s="1044" t="s">
        <v>312</v>
      </c>
      <c r="S28" s="1045" t="s">
        <v>312</v>
      </c>
      <c r="T28" s="1045" t="s">
        <v>312</v>
      </c>
      <c r="U28" s="1045" t="s">
        <v>312</v>
      </c>
      <c r="V28" s="1045" t="s">
        <v>312</v>
      </c>
      <c r="W28" s="1045" t="s">
        <v>312</v>
      </c>
      <c r="X28" s="1045" t="s">
        <v>312</v>
      </c>
      <c r="Y28" s="1045" t="s">
        <v>312</v>
      </c>
      <c r="Z28" s="1045" t="s">
        <v>312</v>
      </c>
      <c r="AA28" s="1045" t="s">
        <v>312</v>
      </c>
      <c r="AB28" s="1045" t="s">
        <v>312</v>
      </c>
      <c r="AC28" s="1045" t="s">
        <v>312</v>
      </c>
      <c r="AD28" s="1045" t="s">
        <v>312</v>
      </c>
      <c r="AE28" s="1045" t="s">
        <v>312</v>
      </c>
      <c r="AF28" s="1045" t="s">
        <v>312</v>
      </c>
      <c r="AG28" s="1045" t="s">
        <v>312</v>
      </c>
      <c r="AH28" s="1045" t="s">
        <v>312</v>
      </c>
      <c r="AI28" s="1045" t="s">
        <v>312</v>
      </c>
      <c r="AJ28" s="1045" t="s">
        <v>312</v>
      </c>
      <c r="AK28" s="1045" t="s">
        <v>312</v>
      </c>
      <c r="AL28" s="1045" t="s">
        <v>312</v>
      </c>
      <c r="AM28" s="1045" t="s">
        <v>312</v>
      </c>
      <c r="AN28" s="1045" t="s">
        <v>312</v>
      </c>
      <c r="AO28" s="1046" t="s">
        <v>312</v>
      </c>
      <c r="AP28" s="79"/>
      <c r="AQ28" s="79"/>
      <c r="AR28" s="79"/>
      <c r="AS28" s="237"/>
      <c r="AT28" s="237"/>
      <c r="AU28" s="237"/>
      <c r="AV28" s="237"/>
      <c r="AW28" s="237"/>
      <c r="AX28" s="237"/>
      <c r="AY28" s="237"/>
      <c r="AZ28" s="237"/>
      <c r="BA28" s="237"/>
      <c r="BB28" s="237"/>
      <c r="BC28" s="237"/>
      <c r="BD28" s="237"/>
      <c r="BE28" s="237"/>
      <c r="BF28" s="237"/>
      <c r="BG28" s="237"/>
      <c r="BH28" s="237"/>
      <c r="BI28" s="237"/>
      <c r="BJ28" s="237"/>
      <c r="BK28" s="237"/>
      <c r="BL28" s="237"/>
      <c r="BM28" s="237"/>
      <c r="BN28" s="237"/>
      <c r="BO28" s="237"/>
      <c r="BP28" s="237"/>
      <c r="BQ28" s="237"/>
      <c r="BR28" s="237"/>
      <c r="BS28" s="237"/>
      <c r="BT28" s="237"/>
      <c r="BU28" s="237"/>
      <c r="BV28" s="237"/>
      <c r="BW28" s="237"/>
    </row>
    <row r="29" s="0" customFormat="1" ht="18" customHeight="1">
      <c r="B29" s="21"/>
      <c r="C29" s="181"/>
      <c r="D29" s="181"/>
      <c r="E29" s="181"/>
      <c r="F29" s="201"/>
      <c r="G29" s="181"/>
      <c r="H29" s="1038">
        <v>563</v>
      </c>
      <c r="I29" s="1038"/>
      <c r="J29" s="1038"/>
      <c r="K29" s="1038"/>
      <c r="L29" s="1091"/>
      <c r="M29" s="1091"/>
      <c r="N29" s="1091"/>
      <c r="O29" s="1091"/>
      <c r="P29" s="80"/>
      <c r="Q29" s="4"/>
      <c r="R29" s="182"/>
      <c r="S29" s="182"/>
      <c r="T29" s="182"/>
      <c r="U29" s="182"/>
      <c r="V29" s="182"/>
      <c r="W29" s="182"/>
      <c r="X29" s="182"/>
      <c r="Y29" s="182"/>
      <c r="Z29" s="182"/>
      <c r="AA29" s="182"/>
      <c r="AB29" s="182"/>
      <c r="AC29" s="182"/>
      <c r="AD29" s="182"/>
      <c r="AE29" s="182"/>
      <c r="AF29" s="182"/>
      <c r="AG29" s="182"/>
      <c r="AH29" s="182"/>
      <c r="AI29" s="182"/>
      <c r="AJ29" s="182"/>
      <c r="AK29" s="182"/>
      <c r="AL29" s="182"/>
      <c r="AM29" s="182"/>
      <c r="AN29" s="182"/>
      <c r="AO29" s="182"/>
      <c r="AP29" s="79"/>
      <c r="AQ29" s="79"/>
      <c r="AR29" s="79"/>
      <c r="AS29" s="237"/>
      <c r="AT29" s="237"/>
      <c r="AU29" s="237"/>
      <c r="AV29" s="237"/>
      <c r="AW29" s="237"/>
      <c r="AX29" s="237"/>
      <c r="AY29" s="237"/>
      <c r="AZ29" s="237"/>
      <c r="BA29" s="237"/>
      <c r="BB29" s="237"/>
      <c r="BC29" s="237"/>
      <c r="BD29" s="237"/>
      <c r="BE29" s="237"/>
      <c r="BF29" s="237"/>
      <c r="BG29" s="237"/>
      <c r="BH29" s="237"/>
      <c r="BI29" s="237"/>
      <c r="BJ29" s="237"/>
      <c r="BK29" s="237"/>
      <c r="BL29" s="237"/>
      <c r="BM29" s="237"/>
      <c r="BN29" s="237"/>
      <c r="BO29" s="237"/>
      <c r="BP29" s="237"/>
      <c r="BQ29" s="237"/>
      <c r="BR29" s="237"/>
      <c r="BS29" s="237"/>
      <c r="BT29" s="237"/>
      <c r="BU29" s="237"/>
      <c r="BV29" s="237"/>
      <c r="BW29" s="237"/>
    </row>
    <row r="30" s="0" customFormat="1" ht="18" customHeight="1">
      <c r="B30" s="21"/>
      <c r="C30" s="181"/>
      <c r="D30" s="181"/>
      <c r="E30" s="181"/>
      <c r="F30" s="201"/>
      <c r="G30" s="181"/>
      <c r="H30" s="1017"/>
      <c r="I30" s="1017"/>
      <c r="J30" s="1017"/>
      <c r="K30" s="1017"/>
      <c r="L30" s="1091"/>
      <c r="M30" s="1091"/>
      <c r="N30" s="1091"/>
      <c r="O30" s="1091"/>
      <c r="P30" s="80"/>
      <c r="Q30" s="4"/>
      <c r="R30" s="182"/>
      <c r="S30" s="182"/>
      <c r="T30" s="182"/>
      <c r="U30" s="182"/>
      <c r="V30" s="182"/>
      <c r="W30" s="182"/>
      <c r="X30" s="1047" t="s">
        <v>338</v>
      </c>
      <c r="Y30" s="182"/>
      <c r="Z30" s="182"/>
      <c r="AA30" s="182"/>
      <c r="AB30" s="182"/>
      <c r="AC30" s="182"/>
      <c r="AD30" s="182"/>
      <c r="AE30" s="182"/>
      <c r="AF30" s="182"/>
      <c r="AG30" s="182"/>
      <c r="AH30" s="182"/>
      <c r="AI30" s="182"/>
      <c r="AJ30" s="182"/>
      <c r="AK30" s="182"/>
      <c r="AL30" s="182"/>
      <c r="AM30" s="182"/>
      <c r="AN30" s="182"/>
      <c r="AO30" s="182"/>
      <c r="AP30" s="79"/>
      <c r="AQ30" s="79"/>
      <c r="AR30" s="79"/>
      <c r="AS30" s="237"/>
      <c r="AT30" s="237"/>
      <c r="AU30" s="237"/>
      <c r="AV30" s="237"/>
      <c r="AW30" s="237"/>
      <c r="AX30" s="237"/>
      <c r="AY30" s="237"/>
      <c r="AZ30" s="237"/>
      <c r="BA30" s="237"/>
      <c r="BB30" s="237"/>
      <c r="BC30" s="237"/>
      <c r="BD30" s="237"/>
      <c r="BE30" s="237"/>
      <c r="BF30" s="237"/>
      <c r="BG30" s="237"/>
      <c r="BH30" s="237"/>
      <c r="BI30" s="237"/>
      <c r="BJ30" s="237"/>
      <c r="BK30" s="237"/>
      <c r="BL30" s="237"/>
      <c r="BM30" s="237"/>
      <c r="BN30" s="237"/>
      <c r="BO30" s="237"/>
      <c r="BP30" s="237"/>
      <c r="BQ30" s="237"/>
      <c r="BR30" s="237"/>
      <c r="BS30" s="237"/>
      <c r="BT30" s="237"/>
      <c r="BU30" s="237"/>
      <c r="BV30" s="237"/>
      <c r="BW30" s="237"/>
    </row>
    <row r="31" s="0" customFormat="1" ht="18" customHeight="1">
      <c r="B31" s="21"/>
      <c r="C31" s="181"/>
      <c r="D31" s="181"/>
      <c r="E31" s="181"/>
      <c r="F31" s="201"/>
      <c r="G31" s="181"/>
      <c r="H31" s="1017"/>
      <c r="I31" s="1017"/>
      <c r="J31" s="1017"/>
      <c r="K31" s="1017"/>
      <c r="L31" s="1091"/>
      <c r="M31" s="1091"/>
      <c r="N31" s="1091"/>
      <c r="O31" s="1091"/>
      <c r="P31" s="80"/>
      <c r="Q31" s="4"/>
      <c r="R31" s="182"/>
      <c r="S31" s="182"/>
      <c r="T31" s="182"/>
      <c r="U31" s="182"/>
      <c r="V31" s="182"/>
      <c r="W31" s="182"/>
      <c r="X31" s="182"/>
      <c r="Y31" s="182"/>
      <c r="Z31" s="182"/>
      <c r="AA31" s="1048" t="s">
        <v>339</v>
      </c>
      <c r="AB31" s="1047" t="s">
        <v>340</v>
      </c>
      <c r="AC31" s="182"/>
      <c r="AD31" s="182"/>
      <c r="AE31" s="182"/>
      <c r="AF31" s="182"/>
      <c r="AG31" s="182"/>
      <c r="AH31" s="182"/>
      <c r="AI31" s="182"/>
      <c r="AJ31" s="182"/>
      <c r="AK31" s="182"/>
      <c r="AL31" s="182"/>
      <c r="AM31" s="182"/>
      <c r="AN31" s="182"/>
      <c r="AO31" s="182"/>
      <c r="AP31" s="48"/>
      <c r="AQ31" s="48"/>
      <c r="AR31" s="48"/>
      <c r="AS31" s="237"/>
      <c r="AT31" s="237"/>
      <c r="AU31" s="237"/>
      <c r="AV31" s="237"/>
      <c r="AW31" s="237"/>
      <c r="AX31" s="237"/>
      <c r="AY31" s="237"/>
      <c r="AZ31" s="237"/>
      <c r="BA31" s="237"/>
      <c r="BB31" s="237"/>
      <c r="BC31" s="237"/>
      <c r="BD31" s="237"/>
      <c r="BE31" s="237"/>
      <c r="BF31" s="237"/>
      <c r="BG31" s="237"/>
      <c r="BH31" s="237"/>
      <c r="BI31" s="237"/>
      <c r="BJ31" s="237"/>
      <c r="BK31" s="237"/>
      <c r="BL31" s="237"/>
      <c r="BM31" s="237"/>
      <c r="BN31" s="237"/>
      <c r="BO31" s="237"/>
      <c r="BP31" s="237"/>
      <c r="BQ31" s="237"/>
      <c r="BR31" s="237"/>
      <c r="BS31" s="237"/>
      <c r="BT31" s="237"/>
      <c r="BU31" s="237"/>
      <c r="BV31" s="237"/>
      <c r="BW31" s="237"/>
    </row>
    <row r="32" s="0" customFormat="1" ht="18" customHeight="1">
      <c r="B32" s="21"/>
      <c r="C32" s="181"/>
      <c r="D32" s="181"/>
      <c r="E32" s="181"/>
      <c r="F32" s="201"/>
      <c r="G32" s="181"/>
      <c r="H32" s="1017"/>
      <c r="I32" s="1017"/>
      <c r="J32" s="1017"/>
      <c r="K32" s="1017"/>
      <c r="L32" s="1091"/>
      <c r="M32" s="1091"/>
      <c r="N32" s="1091"/>
      <c r="O32" s="1091"/>
      <c r="P32" s="80"/>
      <c r="Q32" s="4"/>
      <c r="R32" s="182"/>
      <c r="S32" s="182"/>
      <c r="T32" s="182"/>
      <c r="U32" s="182"/>
      <c r="V32" s="182"/>
      <c r="W32" s="182"/>
      <c r="X32" s="182"/>
      <c r="Y32" s="182"/>
      <c r="Z32" s="182"/>
      <c r="AA32" s="1048" t="s">
        <v>312</v>
      </c>
      <c r="AB32" s="1047" t="s">
        <v>341</v>
      </c>
      <c r="AC32" s="182"/>
      <c r="AD32" s="182"/>
      <c r="AE32" s="182"/>
      <c r="AF32" s="182"/>
      <c r="AG32" s="182"/>
      <c r="AH32" s="182"/>
      <c r="AI32" s="182"/>
      <c r="AJ32" s="182"/>
      <c r="AK32" s="182"/>
      <c r="AL32" s="182"/>
      <c r="AM32" s="182"/>
      <c r="AN32" s="182"/>
      <c r="AO32" s="182"/>
      <c r="AP32" s="79"/>
      <c r="AQ32" s="79"/>
      <c r="AR32" s="79"/>
      <c r="AS32" s="237"/>
      <c r="AT32" s="237"/>
      <c r="AU32" s="237"/>
      <c r="AV32" s="237"/>
      <c r="AW32" s="237"/>
      <c r="AX32" s="237"/>
      <c r="AY32" s="237"/>
      <c r="AZ32" s="237"/>
      <c r="BA32" s="237"/>
      <c r="BB32" s="237"/>
      <c r="BC32" s="237"/>
      <c r="BD32" s="237"/>
      <c r="BE32" s="237"/>
      <c r="BF32" s="237"/>
      <c r="BG32" s="237"/>
      <c r="BH32" s="237"/>
      <c r="BI32" s="237"/>
      <c r="BJ32" s="237"/>
      <c r="BK32" s="237"/>
      <c r="BL32" s="237"/>
      <c r="BM32" s="237"/>
      <c r="BN32" s="237"/>
      <c r="BO32" s="237"/>
      <c r="BP32" s="237"/>
      <c r="BQ32" s="237"/>
      <c r="BR32" s="237"/>
      <c r="BS32" s="237"/>
      <c r="BT32" s="237"/>
      <c r="BU32" s="237"/>
      <c r="BV32" s="237"/>
      <c r="BW32" s="237"/>
    </row>
    <row r="33" s="0" customFormat="1" ht="18" customHeight="1">
      <c r="B33" s="21"/>
      <c r="C33" s="181"/>
      <c r="D33" s="181"/>
      <c r="E33" s="181"/>
      <c r="F33" s="201"/>
      <c r="G33" s="181"/>
      <c r="H33" s="1017"/>
      <c r="I33" s="1017"/>
      <c r="J33" s="1017"/>
      <c r="K33" s="1017"/>
      <c r="L33" s="1091"/>
      <c r="M33" s="1091"/>
      <c r="N33" s="1091"/>
      <c r="O33" s="1091"/>
      <c r="P33" s="80"/>
      <c r="Q33" s="4"/>
      <c r="R33" s="182"/>
      <c r="S33" s="182"/>
      <c r="T33" s="182"/>
      <c r="U33" s="182"/>
      <c r="V33" s="182"/>
      <c r="W33" s="182"/>
      <c r="X33" s="182"/>
      <c r="Y33" s="182"/>
      <c r="Z33" s="182"/>
      <c r="AA33" s="182"/>
      <c r="AB33" s="182"/>
      <c r="AC33" s="182"/>
      <c r="AD33" s="182"/>
      <c r="AE33" s="182"/>
      <c r="AF33" s="182"/>
      <c r="AG33" s="182"/>
      <c r="AH33" s="182"/>
      <c r="AI33" s="182"/>
      <c r="AJ33" s="182"/>
      <c r="AK33" s="182"/>
      <c r="AL33" s="182"/>
      <c r="AM33" s="182"/>
      <c r="AN33" s="182"/>
      <c r="AO33" s="182"/>
      <c r="AP33" s="79"/>
      <c r="AQ33" s="79"/>
      <c r="AR33" s="79"/>
      <c r="AS33" s="237"/>
      <c r="AT33" s="237"/>
      <c r="AU33" s="237"/>
      <c r="AV33" s="237"/>
      <c r="AW33" s="237"/>
      <c r="AX33" s="237"/>
      <c r="AY33" s="237"/>
      <c r="AZ33" s="237"/>
      <c r="BA33" s="237"/>
      <c r="BB33" s="237"/>
      <c r="BC33" s="237"/>
      <c r="BD33" s="237"/>
      <c r="BE33" s="237"/>
      <c r="BF33" s="237"/>
      <c r="BG33" s="237"/>
      <c r="BH33" s="237"/>
      <c r="BI33" s="237"/>
      <c r="BJ33" s="237"/>
      <c r="BK33" s="237"/>
      <c r="BL33" s="237"/>
      <c r="BM33" s="237"/>
      <c r="BN33" s="237"/>
      <c r="BO33" s="237"/>
      <c r="BP33" s="237"/>
      <c r="BQ33" s="237"/>
      <c r="BR33" s="237"/>
      <c r="BS33" s="237"/>
      <c r="BT33" s="237"/>
      <c r="BU33" s="237"/>
      <c r="BV33" s="237"/>
      <c r="BW33" s="237"/>
    </row>
    <row r="34" s="0" customFormat="1" ht="18" customHeight="1">
      <c r="B34" s="21"/>
      <c r="C34" s="181"/>
      <c r="D34" s="181"/>
      <c r="E34" s="181"/>
      <c r="F34" s="201"/>
      <c r="G34" s="181"/>
      <c r="H34" s="1017"/>
      <c r="I34" s="1017"/>
      <c r="J34" s="1017"/>
      <c r="K34" s="1017"/>
      <c r="L34" s="1091"/>
      <c r="M34" s="1091"/>
      <c r="N34" s="1091"/>
      <c r="O34" s="1091"/>
      <c r="P34" s="80"/>
      <c r="Q34" s="4"/>
      <c r="R34" s="182"/>
      <c r="S34" s="182"/>
      <c r="T34" s="182"/>
      <c r="U34" s="182"/>
      <c r="V34" s="182"/>
      <c r="W34" s="182"/>
      <c r="X34" s="182"/>
      <c r="Y34" s="182"/>
      <c r="Z34" s="182"/>
      <c r="AA34" s="182"/>
      <c r="AB34" s="182"/>
      <c r="AC34" s="182"/>
      <c r="AD34" s="182"/>
      <c r="AE34" s="182"/>
      <c r="AF34" s="182"/>
      <c r="AG34" s="182"/>
      <c r="AH34" s="182"/>
      <c r="AI34" s="182"/>
      <c r="AJ34" s="182"/>
      <c r="AK34" s="182"/>
      <c r="AL34" s="182"/>
      <c r="AM34" s="182"/>
      <c r="AN34" s="182"/>
      <c r="AO34" s="182"/>
      <c r="AP34" s="48"/>
      <c r="AQ34" s="48"/>
      <c r="AR34" s="48"/>
      <c r="AS34" s="237"/>
      <c r="AT34" s="237"/>
      <c r="AU34" s="237"/>
      <c r="AV34" s="237"/>
      <c r="AW34" s="237"/>
      <c r="AX34" s="237"/>
      <c r="AY34" s="237"/>
      <c r="AZ34" s="237"/>
      <c r="BA34" s="237"/>
      <c r="BB34" s="237"/>
      <c r="BC34" s="237"/>
      <c r="BD34" s="237"/>
      <c r="BE34" s="237"/>
      <c r="BF34" s="237"/>
      <c r="BG34" s="237"/>
      <c r="BH34" s="237"/>
      <c r="BI34" s="237"/>
      <c r="BJ34" s="237"/>
      <c r="BK34" s="237"/>
      <c r="BL34" s="237"/>
      <c r="BM34" s="237"/>
      <c r="BN34" s="237"/>
      <c r="BO34" s="237"/>
      <c r="BP34" s="237"/>
      <c r="BQ34" s="237"/>
      <c r="BR34" s="237"/>
      <c r="BS34" s="237"/>
      <c r="BT34" s="237"/>
      <c r="BU34" s="237"/>
      <c r="BV34" s="237"/>
      <c r="BW34" s="237"/>
    </row>
    <row r="35" s="0" customFormat="1" ht="18" customHeight="1">
      <c r="B35" s="21"/>
      <c r="C35" s="181"/>
      <c r="D35" s="181"/>
      <c r="E35" s="181"/>
      <c r="F35" s="201"/>
      <c r="G35" s="181"/>
      <c r="H35" s="1017"/>
      <c r="I35" s="1017"/>
      <c r="J35" s="1017"/>
      <c r="K35" s="1017"/>
      <c r="L35" s="1091"/>
      <c r="M35" s="1091"/>
      <c r="N35" s="1091"/>
      <c r="O35" s="1091"/>
      <c r="P35" s="80"/>
      <c r="Q35" s="4"/>
      <c r="R35" s="182"/>
      <c r="S35" s="182"/>
      <c r="T35" s="182"/>
      <c r="U35" s="182"/>
      <c r="V35" s="182"/>
      <c r="W35" s="182"/>
      <c r="X35" s="182"/>
      <c r="Y35" s="182"/>
      <c r="Z35" s="182"/>
      <c r="AA35" s="182"/>
      <c r="AB35" s="182"/>
      <c r="AC35" s="182"/>
      <c r="AD35" s="182"/>
      <c r="AE35" s="182"/>
      <c r="AF35" s="182"/>
      <c r="AG35" s="182"/>
      <c r="AH35" s="182"/>
      <c r="AI35" s="182"/>
      <c r="AJ35" s="182"/>
      <c r="AK35" s="182"/>
      <c r="AL35" s="182"/>
      <c r="AM35" s="182"/>
      <c r="AN35" s="182"/>
      <c r="AO35" s="182"/>
      <c r="AP35" s="79"/>
      <c r="AQ35" s="79"/>
      <c r="AR35" s="79"/>
      <c r="AS35" s="237"/>
      <c r="AT35" s="237"/>
      <c r="AU35" s="237"/>
      <c r="AV35" s="237"/>
      <c r="AW35" s="237"/>
      <c r="AX35" s="237"/>
      <c r="AY35" s="237"/>
      <c r="AZ35" s="237"/>
      <c r="BA35" s="237"/>
      <c r="BB35" s="237"/>
      <c r="BC35" s="237"/>
      <c r="BD35" s="237"/>
      <c r="BE35" s="237"/>
      <c r="BF35" s="237"/>
      <c r="BG35" s="237"/>
      <c r="BH35" s="237"/>
      <c r="BI35" s="237"/>
      <c r="BJ35" s="237"/>
      <c r="BK35" s="237"/>
      <c r="BL35" s="237"/>
      <c r="BM35" s="237"/>
      <c r="BN35" s="237"/>
      <c r="BO35" s="237"/>
      <c r="BP35" s="237"/>
      <c r="BQ35" s="237"/>
      <c r="BR35" s="237"/>
      <c r="BS35" s="237"/>
      <c r="BT35" s="237"/>
      <c r="BU35" s="237"/>
      <c r="BV35" s="237"/>
      <c r="BW35" s="237"/>
    </row>
    <row r="36" s="0" customFormat="1" ht="18" customHeight="1">
      <c r="B36" s="21"/>
      <c r="C36" s="181"/>
      <c r="D36" s="181"/>
      <c r="E36" s="181"/>
      <c r="F36" s="201"/>
      <c r="G36" s="181"/>
      <c r="H36" s="1017"/>
      <c r="I36" s="1017"/>
      <c r="J36" s="1017"/>
      <c r="K36" s="1017"/>
      <c r="L36" s="1091"/>
      <c r="M36" s="1091"/>
      <c r="N36" s="1091"/>
      <c r="O36" s="1091"/>
      <c r="P36" s="80"/>
      <c r="Q36" s="4"/>
      <c r="R36" s="182"/>
      <c r="S36" s="182"/>
      <c r="T36" s="182"/>
      <c r="U36" s="182"/>
      <c r="V36" s="182"/>
      <c r="W36" s="182"/>
      <c r="X36" s="182"/>
      <c r="Y36" s="182"/>
      <c r="Z36" s="182"/>
      <c r="AA36" s="182"/>
      <c r="AB36" s="182"/>
      <c r="AC36" s="182"/>
      <c r="AD36" s="182"/>
      <c r="AE36" s="182"/>
      <c r="AF36" s="182"/>
      <c r="AG36" s="182"/>
      <c r="AH36" s="182"/>
      <c r="AI36" s="182"/>
      <c r="AJ36" s="182"/>
      <c r="AK36" s="182"/>
      <c r="AL36" s="182"/>
      <c r="AM36" s="182"/>
      <c r="AN36" s="182"/>
      <c r="AO36" s="182"/>
      <c r="AP36" s="79"/>
      <c r="AQ36" s="79"/>
      <c r="AR36" s="79"/>
      <c r="AS36" s="237"/>
      <c r="AT36" s="237"/>
      <c r="AU36" s="237"/>
      <c r="AV36" s="237"/>
      <c r="AW36" s="237"/>
      <c r="AX36" s="237"/>
      <c r="AY36" s="237"/>
      <c r="AZ36" s="237"/>
      <c r="BA36" s="237"/>
      <c r="BB36" s="237"/>
      <c r="BC36" s="237"/>
      <c r="BD36" s="237"/>
      <c r="BE36" s="237"/>
      <c r="BF36" s="237"/>
      <c r="BG36" s="237"/>
      <c r="BH36" s="237"/>
      <c r="BI36" s="237"/>
      <c r="BJ36" s="237"/>
      <c r="BK36" s="237"/>
      <c r="BL36" s="237"/>
      <c r="BM36" s="237"/>
      <c r="BN36" s="237"/>
      <c r="BO36" s="237"/>
      <c r="BP36" s="237"/>
      <c r="BQ36" s="237"/>
      <c r="BR36" s="237"/>
      <c r="BS36" s="237"/>
      <c r="BT36" s="237"/>
      <c r="BU36" s="237"/>
      <c r="BV36" s="237"/>
      <c r="BW36" s="237"/>
    </row>
    <row r="37" s="0" customFormat="1" ht="18" customHeight="1">
      <c r="B37" s="21"/>
      <c r="C37" s="181"/>
      <c r="D37" s="181"/>
      <c r="E37" s="181"/>
      <c r="F37" s="201"/>
      <c r="G37" s="181"/>
      <c r="H37" s="1017"/>
      <c r="I37" s="1017"/>
      <c r="J37" s="1017"/>
      <c r="K37" s="1017"/>
      <c r="L37" s="1091"/>
      <c r="M37" s="1091"/>
      <c r="N37" s="1091"/>
      <c r="O37" s="1091"/>
      <c r="P37" s="80"/>
      <c r="Q37" s="4"/>
      <c r="R37" s="182"/>
      <c r="S37" s="182"/>
      <c r="T37" s="182"/>
      <c r="U37" s="182"/>
      <c r="V37" s="182"/>
      <c r="W37" s="182"/>
      <c r="X37" s="182"/>
      <c r="Y37" s="182"/>
      <c r="Z37" s="182"/>
      <c r="AA37" s="182"/>
      <c r="AB37" s="182"/>
      <c r="AC37" s="182"/>
      <c r="AD37" s="182"/>
      <c r="AE37" s="182"/>
      <c r="AF37" s="182"/>
      <c r="AG37" s="182"/>
      <c r="AH37" s="182"/>
      <c r="AI37" s="182"/>
      <c r="AJ37" s="182"/>
      <c r="AK37" s="182"/>
      <c r="AL37" s="182"/>
      <c r="AM37" s="182"/>
      <c r="AN37" s="182"/>
      <c r="AO37" s="182"/>
      <c r="AP37" s="79"/>
      <c r="AQ37" s="79"/>
      <c r="AR37" s="79"/>
      <c r="AS37" s="237"/>
      <c r="AT37" s="237"/>
      <c r="AU37" s="237"/>
      <c r="AV37" s="237"/>
      <c r="AW37" s="237"/>
      <c r="AX37" s="237"/>
      <c r="AY37" s="237"/>
      <c r="AZ37" s="237"/>
      <c r="BA37" s="237"/>
      <c r="BB37" s="237"/>
      <c r="BC37" s="237"/>
      <c r="BD37" s="237"/>
      <c r="BE37" s="237"/>
      <c r="BF37" s="237"/>
      <c r="BG37" s="237"/>
      <c r="BH37" s="237"/>
      <c r="BI37" s="237"/>
      <c r="BJ37" s="237"/>
      <c r="BK37" s="237"/>
      <c r="BL37" s="237"/>
      <c r="BM37" s="237"/>
      <c r="BN37" s="237"/>
      <c r="BO37" s="237"/>
      <c r="BP37" s="237"/>
      <c r="BQ37" s="237"/>
      <c r="BR37" s="237"/>
      <c r="BS37" s="237"/>
      <c r="BT37" s="237"/>
      <c r="BU37" s="237"/>
      <c r="BV37" s="237"/>
      <c r="BW37" s="237"/>
    </row>
    <row r="38" s="0" customFormat="1" ht="18" customHeight="1">
      <c r="B38" s="21"/>
      <c r="C38" s="181"/>
      <c r="D38" s="181"/>
      <c r="E38" s="181"/>
      <c r="F38" s="201"/>
      <c r="G38" s="181"/>
      <c r="H38" s="1017"/>
      <c r="I38" s="1017"/>
      <c r="J38" s="1017"/>
      <c r="K38" s="1017"/>
      <c r="L38" s="1091"/>
      <c r="M38" s="1091"/>
      <c r="N38" s="1091"/>
      <c r="O38" s="1091"/>
      <c r="P38" s="80"/>
      <c r="Q38" s="4"/>
      <c r="R38" s="182"/>
      <c r="S38" s="182"/>
      <c r="T38" s="182"/>
      <c r="U38" s="182"/>
      <c r="V38" s="182"/>
      <c r="W38" s="182"/>
      <c r="X38" s="182"/>
      <c r="Y38" s="182"/>
      <c r="Z38" s="182"/>
      <c r="AA38" s="182"/>
      <c r="AB38" s="182"/>
      <c r="AC38" s="182"/>
      <c r="AD38" s="182"/>
      <c r="AE38" s="182"/>
      <c r="AF38" s="182"/>
      <c r="AG38" s="182"/>
      <c r="AH38" s="182"/>
      <c r="AI38" s="182"/>
      <c r="AJ38" s="182"/>
      <c r="AK38" s="182"/>
      <c r="AL38" s="182"/>
      <c r="AM38" s="182"/>
      <c r="AN38" s="182"/>
      <c r="AO38" s="182"/>
      <c r="AP38" s="79"/>
      <c r="AQ38" s="79"/>
      <c r="AR38" s="79"/>
      <c r="AS38" s="237"/>
      <c r="AT38" s="237"/>
      <c r="AU38" s="237"/>
      <c r="AV38" s="237"/>
      <c r="AW38" s="237"/>
      <c r="AX38" s="237"/>
      <c r="AY38" s="237"/>
      <c r="AZ38" s="237"/>
      <c r="BA38" s="237"/>
      <c r="BB38" s="237"/>
      <c r="BC38" s="237"/>
      <c r="BD38" s="237"/>
      <c r="BE38" s="237"/>
      <c r="BF38" s="237"/>
      <c r="BG38" s="237"/>
      <c r="BH38" s="237"/>
      <c r="BI38" s="237"/>
      <c r="BJ38" s="237"/>
      <c r="BK38" s="237"/>
      <c r="BL38" s="237"/>
      <c r="BM38" s="237"/>
      <c r="BN38" s="237"/>
      <c r="BO38" s="237"/>
      <c r="BP38" s="237"/>
      <c r="BQ38" s="237"/>
      <c r="BR38" s="237"/>
      <c r="BS38" s="237"/>
      <c r="BT38" s="237"/>
      <c r="BU38" s="237"/>
      <c r="BV38" s="237"/>
      <c r="BW38" s="237"/>
    </row>
    <row r="39" ht="18" customHeight="1">
      <c r="C39" s="181"/>
      <c r="D39" s="181"/>
      <c r="E39" s="181"/>
      <c r="F39" s="201"/>
      <c r="G39" s="181"/>
      <c r="H39" s="1017"/>
      <c r="I39" s="1017"/>
      <c r="J39" s="1017"/>
      <c r="K39" s="1017"/>
      <c r="L39" s="1091"/>
      <c r="M39" s="1091"/>
      <c r="N39" s="1091"/>
      <c r="O39" s="1091"/>
      <c r="P39" s="80"/>
      <c r="Q39" s="4"/>
      <c r="R39" s="182"/>
      <c r="S39" s="182"/>
      <c r="T39" s="182"/>
      <c r="U39" s="182"/>
      <c r="V39" s="182"/>
      <c r="W39" s="182"/>
      <c r="X39" s="182"/>
      <c r="Y39" s="182"/>
      <c r="Z39" s="182"/>
      <c r="AA39" s="182"/>
      <c r="AB39" s="182"/>
      <c r="AC39" s="182"/>
      <c r="AD39" s="182"/>
      <c r="AE39" s="182"/>
      <c r="AF39" s="182"/>
      <c r="AG39" s="182"/>
      <c r="AH39" s="182"/>
      <c r="AI39" s="182"/>
      <c r="AJ39" s="182"/>
      <c r="AK39" s="182"/>
      <c r="AL39" s="182"/>
      <c r="AM39" s="182"/>
      <c r="AN39" s="182"/>
      <c r="AO39" s="182"/>
      <c r="AP39" s="4"/>
      <c r="AQ39" s="79"/>
      <c r="AR39" s="79"/>
    </row>
    <row r="40" ht="18" customHeight="1">
      <c r="C40" s="181"/>
      <c r="D40" s="181"/>
      <c r="E40" s="181"/>
      <c r="F40" s="201"/>
      <c r="G40" s="181"/>
      <c r="H40" s="1017"/>
      <c r="I40" s="1017"/>
      <c r="J40" s="1017"/>
      <c r="K40" s="1017"/>
      <c r="L40" s="1091"/>
      <c r="M40" s="1091"/>
      <c r="N40" s="1091"/>
      <c r="O40" s="1091"/>
      <c r="P40" s="80"/>
      <c r="Q40" s="4"/>
      <c r="R40" s="182"/>
      <c r="S40" s="182"/>
      <c r="T40" s="182"/>
      <c r="U40" s="182"/>
      <c r="V40" s="182"/>
      <c r="W40" s="182"/>
      <c r="X40" s="182"/>
      <c r="Y40" s="182"/>
      <c r="Z40" s="182"/>
      <c r="AA40" s="182"/>
      <c r="AB40" s="182"/>
      <c r="AC40" s="182"/>
      <c r="AD40" s="182"/>
      <c r="AE40" s="182"/>
      <c r="AF40" s="182"/>
      <c r="AG40" s="182"/>
      <c r="AH40" s="182"/>
      <c r="AI40" s="182"/>
      <c r="AJ40" s="182"/>
      <c r="AK40" s="182"/>
      <c r="AL40" s="182"/>
      <c r="AM40" s="182"/>
      <c r="AN40" s="182"/>
      <c r="AO40" s="182"/>
      <c r="AP40" s="4"/>
      <c r="AQ40" s="79"/>
      <c r="AR40" s="79"/>
    </row>
    <row r="41" ht="18" customHeight="1">
      <c r="C41" s="181"/>
      <c r="D41" s="181"/>
      <c r="E41" s="181"/>
      <c r="F41" s="201"/>
      <c r="G41" s="181"/>
      <c r="H41" s="1017"/>
      <c r="I41" s="1017"/>
      <c r="J41" s="1017"/>
      <c r="K41" s="1017"/>
      <c r="L41" s="1091"/>
      <c r="M41" s="1091"/>
      <c r="N41" s="1091"/>
      <c r="O41" s="1091"/>
      <c r="P41" s="80"/>
      <c r="Q41" s="4"/>
      <c r="R41" s="182"/>
      <c r="S41" s="182"/>
      <c r="T41" s="182"/>
      <c r="U41" s="182"/>
      <c r="V41" s="182"/>
      <c r="W41" s="182"/>
      <c r="X41" s="182"/>
      <c r="Y41" s="182"/>
      <c r="Z41" s="182"/>
      <c r="AA41" s="182"/>
      <c r="AB41" s="182"/>
      <c r="AC41" s="182"/>
      <c r="AD41" s="182"/>
      <c r="AE41" s="182"/>
      <c r="AF41" s="182"/>
      <c r="AG41" s="182"/>
      <c r="AH41" s="182"/>
      <c r="AI41" s="182"/>
      <c r="AJ41" s="182"/>
      <c r="AK41" s="182"/>
      <c r="AL41" s="182"/>
      <c r="AM41" s="182"/>
      <c r="AN41" s="182"/>
      <c r="AO41" s="182"/>
      <c r="AP41" s="4"/>
      <c r="AQ41" s="79"/>
      <c r="AR41" s="79"/>
    </row>
    <row r="42" ht="18" customHeight="1">
      <c r="C42" s="181"/>
      <c r="D42" s="181"/>
      <c r="E42" s="181"/>
      <c r="F42" s="201"/>
      <c r="G42" s="181"/>
      <c r="H42" s="1017"/>
      <c r="I42" s="1017"/>
      <c r="J42" s="1017"/>
      <c r="K42" s="1017"/>
      <c r="L42" s="1091"/>
      <c r="M42" s="1091"/>
      <c r="N42" s="1091"/>
      <c r="O42" s="1091"/>
      <c r="P42" s="80"/>
      <c r="Q42" s="4"/>
      <c r="R42" s="182"/>
      <c r="S42" s="182"/>
      <c r="T42" s="182"/>
      <c r="U42" s="182"/>
      <c r="V42" s="182"/>
      <c r="W42" s="182"/>
      <c r="X42" s="182"/>
      <c r="Y42" s="182"/>
      <c r="Z42" s="182"/>
      <c r="AA42" s="182"/>
      <c r="AB42" s="182"/>
      <c r="AC42" s="182"/>
      <c r="AD42" s="182"/>
      <c r="AE42" s="182"/>
      <c r="AF42" s="182"/>
      <c r="AG42" s="182"/>
      <c r="AH42" s="182"/>
      <c r="AI42" s="182"/>
      <c r="AJ42" s="182"/>
      <c r="AK42" s="182"/>
      <c r="AL42" s="182"/>
      <c r="AM42" s="182"/>
      <c r="AN42" s="182"/>
      <c r="AO42" s="182"/>
      <c r="AP42" s="4"/>
      <c r="AQ42" s="79"/>
      <c r="AR42" s="79"/>
    </row>
    <row r="43" ht="18" customHeight="1">
      <c r="C43" s="181"/>
      <c r="D43" s="181"/>
      <c r="E43" s="181"/>
      <c r="F43" s="201"/>
      <c r="G43" s="181"/>
      <c r="H43" s="1017"/>
      <c r="I43" s="1017"/>
      <c r="J43" s="1017"/>
      <c r="K43" s="1017"/>
      <c r="L43" s="1091"/>
      <c r="M43" s="1091"/>
      <c r="N43" s="1091"/>
      <c r="O43" s="1091"/>
      <c r="P43" s="80"/>
      <c r="Q43" s="4"/>
      <c r="R43" s="182"/>
      <c r="S43" s="182"/>
      <c r="T43" s="182"/>
      <c r="U43" s="182"/>
      <c r="V43" s="182"/>
      <c r="W43" s="182"/>
      <c r="X43" s="182"/>
      <c r="Y43" s="182"/>
      <c r="Z43" s="182"/>
      <c r="AA43" s="182"/>
      <c r="AB43" s="182"/>
      <c r="AC43" s="182"/>
      <c r="AD43" s="182"/>
      <c r="AE43" s="182"/>
      <c r="AF43" s="182"/>
      <c r="AG43" s="182"/>
      <c r="AH43" s="182"/>
      <c r="AI43" s="182"/>
      <c r="AJ43" s="182"/>
      <c r="AK43" s="182"/>
      <c r="AL43" s="182"/>
      <c r="AM43" s="182"/>
      <c r="AN43" s="182"/>
      <c r="AO43" s="182"/>
      <c r="AP43" s="4"/>
      <c r="AQ43" s="79"/>
      <c r="AR43" s="79"/>
    </row>
    <row r="44" ht="18" customHeight="1">
      <c r="C44" s="181"/>
      <c r="D44" s="181"/>
      <c r="E44" s="181"/>
      <c r="F44" s="201"/>
      <c r="G44" s="181"/>
      <c r="H44" s="1017"/>
      <c r="I44" s="1017"/>
      <c r="J44" s="1017"/>
      <c r="K44" s="1017"/>
      <c r="L44" s="1091"/>
      <c r="M44" s="1091"/>
      <c r="N44" s="1091"/>
      <c r="O44" s="1091"/>
      <c r="P44" s="80"/>
      <c r="Q44" s="4"/>
      <c r="R44" s="182"/>
      <c r="S44" s="182"/>
      <c r="T44" s="182"/>
      <c r="U44" s="182"/>
      <c r="V44" s="182"/>
      <c r="W44" s="182"/>
      <c r="X44" s="182"/>
      <c r="Y44" s="182"/>
      <c r="Z44" s="182"/>
      <c r="AA44" s="182"/>
      <c r="AB44" s="182"/>
      <c r="AC44" s="182"/>
      <c r="AD44" s="182"/>
      <c r="AE44" s="182"/>
      <c r="AF44" s="182"/>
      <c r="AG44" s="182"/>
      <c r="AH44" s="182"/>
      <c r="AI44" s="182"/>
      <c r="AJ44" s="182"/>
      <c r="AK44" s="182"/>
      <c r="AL44" s="182"/>
      <c r="AM44" s="182"/>
      <c r="AN44" s="182"/>
      <c r="AO44" s="182"/>
      <c r="AP44" s="4"/>
      <c r="AQ44" s="79"/>
      <c r="AR44" s="79"/>
    </row>
    <row r="45" ht="18" customHeight="1">
      <c r="C45" s="181"/>
      <c r="D45" s="181"/>
      <c r="E45" s="181"/>
      <c r="F45" s="201"/>
      <c r="G45" s="181"/>
      <c r="H45" s="1017"/>
      <c r="I45" s="1017"/>
      <c r="J45" s="1017"/>
      <c r="K45" s="1017"/>
      <c r="L45" s="1091"/>
      <c r="M45" s="1091"/>
      <c r="N45" s="1091"/>
      <c r="O45" s="1091"/>
      <c r="P45" s="80"/>
      <c r="Q45" s="4"/>
      <c r="R45" s="182"/>
      <c r="S45" s="182"/>
      <c r="T45" s="182"/>
      <c r="U45" s="182"/>
      <c r="V45" s="182"/>
      <c r="W45" s="182"/>
      <c r="X45" s="182"/>
      <c r="Y45" s="182"/>
      <c r="Z45" s="182"/>
      <c r="AA45" s="182"/>
      <c r="AB45" s="182"/>
      <c r="AC45" s="182"/>
      <c r="AD45" s="182"/>
      <c r="AE45" s="182"/>
      <c r="AF45" s="182"/>
      <c r="AG45" s="182"/>
      <c r="AH45" s="182"/>
      <c r="AI45" s="182"/>
      <c r="AJ45" s="182"/>
      <c r="AK45" s="182"/>
      <c r="AL45" s="182"/>
      <c r="AM45" s="182"/>
      <c r="AN45" s="182"/>
      <c r="AO45" s="182"/>
      <c r="AP45" s="4"/>
      <c r="AQ45" s="79"/>
      <c r="AR45" s="79"/>
    </row>
    <row r="46" ht="18" customHeight="1">
      <c r="C46" s="181"/>
      <c r="D46" s="181"/>
      <c r="E46" s="181"/>
      <c r="F46" s="201"/>
      <c r="G46" s="181"/>
      <c r="H46" s="1017"/>
      <c r="I46" s="1017"/>
      <c r="J46" s="1017"/>
      <c r="K46" s="1017"/>
      <c r="L46" s="1091"/>
      <c r="M46" s="1091"/>
      <c r="N46" s="1091"/>
      <c r="O46" s="1091"/>
      <c r="P46" s="80"/>
      <c r="Q46" s="4"/>
      <c r="R46" s="182"/>
      <c r="S46" s="182"/>
      <c r="T46" s="182"/>
      <c r="U46" s="182"/>
      <c r="V46" s="182"/>
      <c r="W46" s="182"/>
      <c r="X46" s="182"/>
      <c r="Y46" s="182"/>
      <c r="Z46" s="182"/>
      <c r="AA46" s="182"/>
      <c r="AB46" s="182"/>
      <c r="AC46" s="182"/>
      <c r="AD46" s="182"/>
      <c r="AE46" s="182"/>
      <c r="AF46" s="182"/>
      <c r="AG46" s="182"/>
      <c r="AH46" s="182"/>
      <c r="AI46" s="182"/>
      <c r="AJ46" s="182"/>
      <c r="AK46" s="182"/>
      <c r="AL46" s="182"/>
      <c r="AM46" s="182"/>
      <c r="AN46" s="182"/>
      <c r="AO46" s="182"/>
      <c r="AP46" s="4"/>
      <c r="AQ46" s="79"/>
      <c r="AR46" s="79"/>
    </row>
    <row r="47" ht="0" hidden="1" customHeight="1">
      <c r="C47" s="181"/>
      <c r="D47" s="181"/>
      <c r="E47" s="181"/>
      <c r="F47" s="201"/>
      <c r="G47" s="181"/>
      <c r="H47" s="1017"/>
      <c r="I47" s="1017"/>
      <c r="J47" s="1017"/>
      <c r="K47" s="1017"/>
      <c r="L47" s="1091"/>
      <c r="M47" s="1091"/>
      <c r="N47" s="1091"/>
      <c r="O47" s="1091"/>
      <c r="P47" s="80"/>
      <c r="Q47" s="4"/>
      <c r="R47" s="182"/>
      <c r="S47" s="182"/>
      <c r="T47" s="182"/>
      <c r="U47" s="182"/>
      <c r="V47" s="182"/>
      <c r="W47" s="182"/>
      <c r="X47" s="182"/>
      <c r="Y47" s="182"/>
      <c r="Z47" s="182"/>
      <c r="AA47" s="182"/>
      <c r="AB47" s="182"/>
      <c r="AC47" s="182"/>
      <c r="AD47" s="182"/>
      <c r="AE47" s="182"/>
      <c r="AF47" s="182"/>
      <c r="AG47" s="182"/>
      <c r="AH47" s="182"/>
      <c r="AI47" s="182"/>
      <c r="AJ47" s="182"/>
      <c r="AK47" s="182"/>
      <c r="AL47" s="182"/>
      <c r="AM47" s="182"/>
      <c r="AN47" s="182"/>
      <c r="AO47" s="182"/>
      <c r="AP47" s="4"/>
      <c r="AQ47" s="79"/>
      <c r="AR47" s="79"/>
    </row>
    <row r="48" ht="0" hidden="1" customHeight="1">
      <c r="C48" s="181"/>
      <c r="D48" s="181"/>
      <c r="E48" s="181"/>
      <c r="F48" s="201"/>
      <c r="G48" s="181"/>
      <c r="H48" s="1017"/>
      <c r="I48" s="1017"/>
      <c r="J48" s="1017"/>
      <c r="K48" s="1017"/>
      <c r="L48" s="1091"/>
      <c r="M48" s="1091"/>
      <c r="N48" s="1091"/>
      <c r="O48" s="1091"/>
      <c r="P48" s="80"/>
      <c r="Q48" s="4"/>
      <c r="R48" s="182"/>
      <c r="S48" s="182"/>
      <c r="T48" s="182"/>
      <c r="U48" s="182"/>
      <c r="V48" s="182"/>
      <c r="W48" s="182"/>
      <c r="X48" s="182"/>
      <c r="Y48" s="182"/>
      <c r="Z48" s="182"/>
      <c r="AA48" s="182"/>
      <c r="AB48" s="182"/>
      <c r="AC48" s="182"/>
      <c r="AD48" s="182"/>
      <c r="AE48" s="182"/>
      <c r="AF48" s="182"/>
      <c r="AG48" s="182"/>
      <c r="AH48" s="182"/>
      <c r="AI48" s="182"/>
      <c r="AJ48" s="182"/>
      <c r="AK48" s="182"/>
      <c r="AL48" s="182"/>
      <c r="AM48" s="182"/>
      <c r="AN48" s="182"/>
      <c r="AO48" s="182"/>
      <c r="AP48" s="4"/>
      <c r="AQ48" s="79"/>
      <c r="AR48" s="79"/>
    </row>
    <row r="49" ht="0" hidden="1" customHeight="1">
      <c r="C49" s="181"/>
      <c r="D49" s="181"/>
      <c r="E49" s="181"/>
      <c r="F49" s="201"/>
      <c r="G49" s="181"/>
      <c r="H49" s="1017"/>
      <c r="I49" s="1017"/>
      <c r="J49" s="1017"/>
      <c r="K49" s="1017"/>
      <c r="L49" s="1091"/>
      <c r="M49" s="1091"/>
      <c r="N49" s="1091"/>
      <c r="O49" s="1091"/>
      <c r="P49" s="80"/>
      <c r="Q49" s="4"/>
      <c r="R49" s="182"/>
      <c r="S49" s="182"/>
      <c r="T49" s="182"/>
      <c r="U49" s="182"/>
      <c r="V49" s="182"/>
      <c r="W49" s="182"/>
      <c r="X49" s="182"/>
      <c r="Y49" s="182"/>
      <c r="Z49" s="182"/>
      <c r="AA49" s="182"/>
      <c r="AB49" s="182"/>
      <c r="AC49" s="182"/>
      <c r="AD49" s="182"/>
      <c r="AE49" s="182"/>
      <c r="AF49" s="182"/>
      <c r="AG49" s="182"/>
      <c r="AH49" s="182"/>
      <c r="AI49" s="182"/>
      <c r="AJ49" s="182"/>
      <c r="AK49" s="182"/>
      <c r="AL49" s="182"/>
      <c r="AM49" s="182"/>
      <c r="AN49" s="182"/>
      <c r="AO49" s="182"/>
      <c r="AP49" s="4"/>
      <c r="AQ49" s="79"/>
      <c r="AR49" s="79"/>
    </row>
    <row r="50" ht="0" hidden="1" customHeight="1">
      <c r="C50" s="181"/>
      <c r="D50" s="181"/>
      <c r="E50" s="181"/>
      <c r="F50" s="201"/>
      <c r="G50" s="181"/>
      <c r="H50" s="1017"/>
      <c r="I50" s="1017"/>
      <c r="J50" s="1017"/>
      <c r="K50" s="1017"/>
      <c r="L50" s="1091"/>
      <c r="M50" s="1091"/>
      <c r="N50" s="1091"/>
      <c r="O50" s="1091"/>
      <c r="P50" s="80"/>
      <c r="Q50" s="4"/>
      <c r="R50" s="182"/>
      <c r="S50" s="182"/>
      <c r="T50" s="182"/>
      <c r="U50" s="182"/>
      <c r="V50" s="182"/>
      <c r="W50" s="182"/>
      <c r="X50" s="182"/>
      <c r="Y50" s="182"/>
      <c r="Z50" s="182"/>
      <c r="AA50" s="182"/>
      <c r="AB50" s="182"/>
      <c r="AC50" s="182"/>
      <c r="AD50" s="182"/>
      <c r="AE50" s="182"/>
      <c r="AF50" s="182"/>
      <c r="AG50" s="182"/>
      <c r="AH50" s="182"/>
      <c r="AI50" s="182"/>
      <c r="AJ50" s="182"/>
      <c r="AK50" s="182"/>
      <c r="AL50" s="182"/>
      <c r="AM50" s="182"/>
      <c r="AN50" s="182"/>
      <c r="AO50" s="182"/>
      <c r="AP50" s="4"/>
      <c r="AQ50" s="79"/>
      <c r="AR50" s="79"/>
    </row>
    <row r="51" ht="0" hidden="1" customHeight="1">
      <c r="C51" s="181"/>
      <c r="D51" s="181"/>
      <c r="E51" s="181"/>
      <c r="F51" s="201"/>
      <c r="G51" s="181"/>
      <c r="H51" s="1017"/>
      <c r="I51" s="1017"/>
      <c r="J51" s="1017"/>
      <c r="K51" s="1017"/>
      <c r="L51" s="1091"/>
      <c r="M51" s="1091"/>
      <c r="N51" s="1091"/>
      <c r="O51" s="1091"/>
      <c r="P51" s="80"/>
      <c r="Q51" s="4"/>
      <c r="R51" s="182"/>
      <c r="S51" s="182"/>
      <c r="T51" s="182"/>
      <c r="U51" s="182"/>
      <c r="V51" s="182"/>
      <c r="W51" s="182"/>
      <c r="X51" s="182"/>
      <c r="Y51" s="182"/>
      <c r="Z51" s="182"/>
      <c r="AA51" s="182"/>
      <c r="AB51" s="182"/>
      <c r="AC51" s="182"/>
      <c r="AD51" s="182"/>
      <c r="AE51" s="182"/>
      <c r="AF51" s="182"/>
      <c r="AG51" s="182"/>
      <c r="AH51" s="182"/>
      <c r="AI51" s="182"/>
      <c r="AJ51" s="182"/>
      <c r="AK51" s="182"/>
      <c r="AL51" s="182"/>
      <c r="AM51" s="182"/>
      <c r="AN51" s="182"/>
      <c r="AO51" s="182"/>
      <c r="AP51" s="4"/>
      <c r="AQ51" s="79"/>
      <c r="AR51" s="79"/>
    </row>
    <row r="52" s="0" customFormat="1" ht="0" hidden="1" customHeight="1">
      <c r="B52" s="21"/>
      <c r="C52" s="181"/>
      <c r="D52" s="181"/>
      <c r="E52" s="181"/>
      <c r="F52" s="201"/>
      <c r="G52" s="181"/>
      <c r="H52" s="1017"/>
      <c r="I52" s="1017"/>
      <c r="J52" s="1017"/>
      <c r="K52" s="1017"/>
      <c r="L52" s="1091"/>
      <c r="M52" s="1091"/>
      <c r="N52" s="1091"/>
      <c r="O52" s="1091"/>
      <c r="P52" s="80"/>
      <c r="Q52" s="4"/>
      <c r="R52" s="182"/>
      <c r="S52" s="182"/>
      <c r="T52" s="182"/>
      <c r="U52" s="182"/>
      <c r="V52" s="182"/>
      <c r="W52" s="182"/>
      <c r="X52" s="182"/>
      <c r="Y52" s="182"/>
      <c r="Z52" s="182"/>
      <c r="AA52" s="182"/>
      <c r="AB52" s="182"/>
      <c r="AC52" s="182"/>
      <c r="AD52" s="182"/>
      <c r="AE52" s="182"/>
      <c r="AF52" s="182"/>
      <c r="AG52" s="182"/>
      <c r="AH52" s="182"/>
      <c r="AI52" s="182"/>
      <c r="AJ52" s="182"/>
      <c r="AK52" s="182"/>
      <c r="AL52" s="182"/>
      <c r="AM52" s="182"/>
      <c r="AN52" s="182"/>
      <c r="AO52" s="182"/>
      <c r="AP52" s="79"/>
      <c r="AQ52" s="79"/>
      <c r="AR52" s="79"/>
      <c r="AS52" s="237"/>
      <c r="AT52" s="237"/>
      <c r="AU52" s="237"/>
      <c r="AV52" s="237"/>
      <c r="AW52" s="237"/>
      <c r="AX52" s="237"/>
      <c r="AY52" s="237"/>
      <c r="AZ52" s="237"/>
      <c r="BA52" s="237"/>
      <c r="BB52" s="237"/>
      <c r="BC52" s="237"/>
      <c r="BD52" s="237"/>
      <c r="BE52" s="237"/>
      <c r="BF52" s="237"/>
      <c r="BG52" s="237"/>
      <c r="BH52" s="237"/>
      <c r="BI52" s="237"/>
      <c r="BJ52" s="237"/>
      <c r="BK52" s="237"/>
      <c r="BL52" s="237"/>
      <c r="BM52" s="237"/>
      <c r="BN52" s="237"/>
      <c r="BO52" s="237"/>
      <c r="BP52" s="237"/>
      <c r="BQ52" s="237"/>
      <c r="BR52" s="237"/>
      <c r="BS52" s="237"/>
      <c r="BT52" s="237"/>
      <c r="BU52" s="237"/>
      <c r="BV52" s="237"/>
      <c r="BW52" s="237"/>
    </row>
    <row r="53" s="0" customFormat="1" ht="0" hidden="1" customHeight="1">
      <c r="B53" s="21"/>
      <c r="C53" s="181"/>
      <c r="D53" s="181"/>
      <c r="E53" s="181"/>
      <c r="F53" s="201"/>
      <c r="G53" s="181"/>
      <c r="H53" s="1017"/>
      <c r="I53" s="1017"/>
      <c r="J53" s="1017"/>
      <c r="K53" s="1017"/>
      <c r="L53" s="1091"/>
      <c r="M53" s="1091"/>
      <c r="N53" s="1091"/>
      <c r="O53" s="1091"/>
      <c r="P53" s="80"/>
      <c r="Q53" s="4"/>
      <c r="R53" s="182"/>
      <c r="S53" s="182"/>
      <c r="T53" s="182"/>
      <c r="U53" s="182"/>
      <c r="V53" s="182"/>
      <c r="W53" s="182"/>
      <c r="X53" s="182"/>
      <c r="Y53" s="182"/>
      <c r="Z53" s="182"/>
      <c r="AA53" s="182"/>
      <c r="AB53" s="182"/>
      <c r="AC53" s="182"/>
      <c r="AD53" s="182"/>
      <c r="AE53" s="182"/>
      <c r="AF53" s="182"/>
      <c r="AG53" s="182"/>
      <c r="AH53" s="182"/>
      <c r="AI53" s="182"/>
      <c r="AJ53" s="182"/>
      <c r="AK53" s="182"/>
      <c r="AL53" s="182"/>
      <c r="AM53" s="182"/>
      <c r="AN53" s="182"/>
      <c r="AO53" s="182"/>
      <c r="AP53" s="79"/>
      <c r="AQ53" s="79"/>
      <c r="AR53" s="79"/>
      <c r="AS53" s="237"/>
      <c r="AT53" s="237"/>
      <c r="AU53" s="237"/>
      <c r="AV53" s="237"/>
      <c r="AW53" s="237"/>
      <c r="AX53" s="237"/>
      <c r="AY53" s="237"/>
      <c r="AZ53" s="237"/>
      <c r="BA53" s="237"/>
      <c r="BB53" s="237"/>
      <c r="BC53" s="237"/>
      <c r="BD53" s="237"/>
      <c r="BE53" s="237"/>
      <c r="BF53" s="237"/>
      <c r="BG53" s="237"/>
      <c r="BH53" s="237"/>
      <c r="BI53" s="237"/>
      <c r="BJ53" s="237"/>
      <c r="BK53" s="237"/>
      <c r="BL53" s="237"/>
      <c r="BM53" s="237"/>
      <c r="BN53" s="237"/>
      <c r="BO53" s="237"/>
      <c r="BP53" s="237"/>
      <c r="BQ53" s="237"/>
      <c r="BR53" s="237"/>
      <c r="BS53" s="237"/>
      <c r="BT53" s="237"/>
      <c r="BU53" s="237"/>
      <c r="BV53" s="237"/>
      <c r="BW53" s="237"/>
    </row>
    <row r="54" s="0" customFormat="1" ht="0" hidden="1" customHeight="1">
      <c r="B54" s="21"/>
      <c r="C54" s="181"/>
      <c r="D54" s="181"/>
      <c r="E54" s="181"/>
      <c r="F54" s="201"/>
      <c r="G54" s="181"/>
      <c r="H54" s="1017"/>
      <c r="I54" s="1017"/>
      <c r="J54" s="1017"/>
      <c r="K54" s="1017"/>
      <c r="L54" s="1091"/>
      <c r="M54" s="1091"/>
      <c r="N54" s="1091"/>
      <c r="O54" s="1091"/>
      <c r="P54" s="80"/>
      <c r="Q54" s="4"/>
      <c r="R54" s="182"/>
      <c r="S54" s="182"/>
      <c r="T54" s="182"/>
      <c r="U54" s="182"/>
      <c r="V54" s="182"/>
      <c r="W54" s="182"/>
      <c r="X54" s="182"/>
      <c r="Y54" s="182"/>
      <c r="Z54" s="182"/>
      <c r="AA54" s="182"/>
      <c r="AB54" s="182"/>
      <c r="AC54" s="182"/>
      <c r="AD54" s="182"/>
      <c r="AE54" s="182"/>
      <c r="AF54" s="182"/>
      <c r="AG54" s="182"/>
      <c r="AH54" s="182"/>
      <c r="AI54" s="182"/>
      <c r="AJ54" s="182"/>
      <c r="AK54" s="182"/>
      <c r="AL54" s="182"/>
      <c r="AM54" s="182"/>
      <c r="AN54" s="182"/>
      <c r="AO54" s="182"/>
      <c r="AP54" s="48"/>
      <c r="AQ54" s="48"/>
      <c r="AR54" s="48"/>
      <c r="AS54" s="237"/>
      <c r="AT54" s="237"/>
      <c r="AU54" s="237"/>
      <c r="AV54" s="237"/>
      <c r="AW54" s="237"/>
      <c r="AX54" s="237"/>
      <c r="AY54" s="237"/>
      <c r="AZ54" s="237"/>
      <c r="BA54" s="237"/>
      <c r="BB54" s="237"/>
      <c r="BC54" s="237"/>
      <c r="BD54" s="237"/>
      <c r="BE54" s="237"/>
      <c r="BF54" s="237"/>
      <c r="BG54" s="237"/>
      <c r="BH54" s="237"/>
      <c r="BI54" s="237"/>
      <c r="BJ54" s="237"/>
      <c r="BK54" s="237"/>
      <c r="BL54" s="237"/>
      <c r="BM54" s="237"/>
      <c r="BN54" s="237"/>
      <c r="BO54" s="237"/>
      <c r="BP54" s="237"/>
      <c r="BQ54" s="237"/>
      <c r="BR54" s="237"/>
      <c r="BS54" s="237"/>
      <c r="BT54" s="237"/>
      <c r="BU54" s="237"/>
      <c r="BV54" s="237"/>
      <c r="BW54" s="237"/>
    </row>
    <row r="55" s="0" customFormat="1" ht="0" hidden="1" customHeight="1">
      <c r="B55" s="21"/>
      <c r="C55" s="181"/>
      <c r="D55" s="181"/>
      <c r="E55" s="181"/>
      <c r="F55" s="201"/>
      <c r="G55" s="181"/>
      <c r="H55" s="1017"/>
      <c r="I55" s="1017"/>
      <c r="J55" s="1017"/>
      <c r="K55" s="1017"/>
      <c r="L55" s="1091"/>
      <c r="M55" s="1091"/>
      <c r="N55" s="1091"/>
      <c r="O55" s="1091"/>
      <c r="P55" s="80"/>
      <c r="Q55" s="4"/>
      <c r="R55" s="182"/>
      <c r="S55" s="182"/>
      <c r="T55" s="182"/>
      <c r="U55" s="182"/>
      <c r="V55" s="182"/>
      <c r="W55" s="182"/>
      <c r="X55" s="182"/>
      <c r="Y55" s="182"/>
      <c r="Z55" s="182"/>
      <c r="AA55" s="182"/>
      <c r="AB55" s="182"/>
      <c r="AC55" s="182"/>
      <c r="AD55" s="182"/>
      <c r="AE55" s="182"/>
      <c r="AF55" s="182"/>
      <c r="AG55" s="182"/>
      <c r="AH55" s="182"/>
      <c r="AI55" s="182"/>
      <c r="AJ55" s="182"/>
      <c r="AK55" s="182"/>
      <c r="AL55" s="182"/>
      <c r="AM55" s="182"/>
      <c r="AN55" s="182"/>
      <c r="AO55" s="182"/>
      <c r="AP55" s="79"/>
      <c r="AQ55" s="79"/>
      <c r="AR55" s="79"/>
      <c r="AS55" s="237"/>
      <c r="AT55" s="237"/>
      <c r="AU55" s="237"/>
      <c r="AV55" s="237"/>
      <c r="AW55" s="237"/>
      <c r="AX55" s="237"/>
      <c r="AY55" s="237"/>
      <c r="AZ55" s="237"/>
      <c r="BA55" s="237"/>
      <c r="BB55" s="237"/>
      <c r="BC55" s="237"/>
      <c r="BD55" s="237"/>
      <c r="BE55" s="237"/>
      <c r="BF55" s="237"/>
      <c r="BG55" s="237"/>
      <c r="BH55" s="237"/>
      <c r="BI55" s="237"/>
      <c r="BJ55" s="237"/>
      <c r="BK55" s="237"/>
      <c r="BL55" s="237"/>
      <c r="BM55" s="237"/>
      <c r="BN55" s="237"/>
      <c r="BO55" s="237"/>
      <c r="BP55" s="237"/>
      <c r="BQ55" s="237"/>
      <c r="BR55" s="237"/>
      <c r="BS55" s="237"/>
      <c r="BT55" s="237"/>
      <c r="BU55" s="237"/>
      <c r="BV55" s="237"/>
      <c r="BW55" s="237"/>
    </row>
    <row r="56" s="0" customFormat="1" ht="0" hidden="1" customHeight="1">
      <c r="B56" s="21"/>
      <c r="C56" s="181"/>
      <c r="D56" s="181"/>
      <c r="E56" s="181"/>
      <c r="F56" s="201"/>
      <c r="G56" s="181"/>
      <c r="H56" s="1017"/>
      <c r="I56" s="1017"/>
      <c r="J56" s="1017"/>
      <c r="K56" s="1017"/>
      <c r="L56" s="1091"/>
      <c r="M56" s="1091"/>
      <c r="N56" s="1091"/>
      <c r="O56" s="1091"/>
      <c r="P56" s="80"/>
      <c r="Q56" s="4"/>
      <c r="R56" s="182"/>
      <c r="S56" s="182"/>
      <c r="T56" s="182"/>
      <c r="U56" s="182"/>
      <c r="V56" s="182"/>
      <c r="W56" s="182"/>
      <c r="X56" s="182"/>
      <c r="Y56" s="182"/>
      <c r="Z56" s="182"/>
      <c r="AA56" s="182"/>
      <c r="AB56" s="182"/>
      <c r="AC56" s="182"/>
      <c r="AD56" s="182"/>
      <c r="AE56" s="182"/>
      <c r="AF56" s="182"/>
      <c r="AG56" s="182"/>
      <c r="AH56" s="182"/>
      <c r="AI56" s="182"/>
      <c r="AJ56" s="182"/>
      <c r="AK56" s="182"/>
      <c r="AL56" s="182"/>
      <c r="AM56" s="182"/>
      <c r="AN56" s="182"/>
      <c r="AO56" s="182"/>
      <c r="AP56" s="79"/>
      <c r="AQ56" s="79"/>
      <c r="AR56" s="79"/>
      <c r="AS56" s="237"/>
      <c r="AT56" s="237"/>
      <c r="AU56" s="237"/>
      <c r="AV56" s="237"/>
      <c r="AW56" s="237"/>
      <c r="AX56" s="237"/>
      <c r="AY56" s="237"/>
      <c r="AZ56" s="237"/>
      <c r="BA56" s="237"/>
      <c r="BB56" s="237"/>
      <c r="BC56" s="237"/>
      <c r="BD56" s="237"/>
      <c r="BE56" s="237"/>
      <c r="BF56" s="237"/>
      <c r="BG56" s="237"/>
      <c r="BH56" s="237"/>
      <c r="BI56" s="237"/>
      <c r="BJ56" s="237"/>
      <c r="BK56" s="237"/>
      <c r="BL56" s="237"/>
      <c r="BM56" s="237"/>
      <c r="BN56" s="237"/>
      <c r="BO56" s="237"/>
      <c r="BP56" s="237"/>
      <c r="BQ56" s="237"/>
      <c r="BR56" s="237"/>
      <c r="BS56" s="237"/>
      <c r="BT56" s="237"/>
      <c r="BU56" s="237"/>
      <c r="BV56" s="237"/>
      <c r="BW56" s="237"/>
    </row>
    <row r="57" s="0" customFormat="1" ht="0" hidden="1" customHeight="1">
      <c r="B57" s="21"/>
      <c r="C57" s="181"/>
      <c r="D57" s="181"/>
      <c r="E57" s="181"/>
      <c r="F57" s="201"/>
      <c r="G57" s="181"/>
      <c r="H57" s="1017"/>
      <c r="I57" s="1017"/>
      <c r="J57" s="1017"/>
      <c r="K57" s="1017"/>
      <c r="L57" s="1091"/>
      <c r="M57" s="1091"/>
      <c r="N57" s="1091"/>
      <c r="O57" s="1091"/>
      <c r="P57" s="80"/>
      <c r="Q57" s="4"/>
      <c r="R57" s="182"/>
      <c r="S57" s="182"/>
      <c r="T57" s="182"/>
      <c r="U57" s="182"/>
      <c r="V57" s="182"/>
      <c r="W57" s="182"/>
      <c r="X57" s="182"/>
      <c r="Y57" s="182"/>
      <c r="Z57" s="182"/>
      <c r="AA57" s="182"/>
      <c r="AB57" s="182"/>
      <c r="AC57" s="182"/>
      <c r="AD57" s="182"/>
      <c r="AE57" s="182"/>
      <c r="AF57" s="182"/>
      <c r="AG57" s="182"/>
      <c r="AH57" s="182"/>
      <c r="AI57" s="182"/>
      <c r="AJ57" s="182"/>
      <c r="AK57" s="182"/>
      <c r="AL57" s="182"/>
      <c r="AM57" s="182"/>
      <c r="AN57" s="182"/>
      <c r="AO57" s="182"/>
      <c r="AP57" s="79"/>
      <c r="AQ57" s="79"/>
      <c r="AR57" s="79"/>
      <c r="AS57" s="237"/>
      <c r="AT57" s="237"/>
      <c r="AU57" s="237"/>
      <c r="AV57" s="237"/>
      <c r="AW57" s="237"/>
      <c r="AX57" s="237"/>
      <c r="AY57" s="237"/>
      <c r="AZ57" s="237"/>
      <c r="BA57" s="237"/>
      <c r="BB57" s="237"/>
      <c r="BC57" s="237"/>
      <c r="BD57" s="237"/>
      <c r="BE57" s="237"/>
      <c r="BF57" s="237"/>
      <c r="BG57" s="237"/>
      <c r="BH57" s="237"/>
      <c r="BI57" s="237"/>
      <c r="BJ57" s="237"/>
      <c r="BK57" s="237"/>
      <c r="BL57" s="237"/>
      <c r="BM57" s="237"/>
      <c r="BN57" s="237"/>
      <c r="BO57" s="237"/>
      <c r="BP57" s="237"/>
      <c r="BQ57" s="237"/>
      <c r="BR57" s="237"/>
      <c r="BS57" s="237"/>
      <c r="BT57" s="237"/>
      <c r="BU57" s="237"/>
      <c r="BV57" s="237"/>
      <c r="BW57" s="237"/>
    </row>
    <row r="58" s="0" customFormat="1" ht="0" hidden="1" customHeight="1">
      <c r="B58" s="21"/>
      <c r="C58" s="181"/>
      <c r="D58" s="181"/>
      <c r="E58" s="181"/>
      <c r="F58" s="201"/>
      <c r="G58" s="181"/>
      <c r="H58" s="1017"/>
      <c r="I58" s="1017"/>
      <c r="J58" s="1017"/>
      <c r="K58" s="1017"/>
      <c r="L58" s="1091"/>
      <c r="M58" s="1091"/>
      <c r="N58" s="1091"/>
      <c r="O58" s="1091"/>
      <c r="P58" s="80"/>
      <c r="Q58" s="4"/>
      <c r="R58" s="182"/>
      <c r="S58" s="182"/>
      <c r="T58" s="182"/>
      <c r="U58" s="182"/>
      <c r="V58" s="182"/>
      <c r="W58" s="182"/>
      <c r="X58" s="182"/>
      <c r="Y58" s="182"/>
      <c r="Z58" s="182"/>
      <c r="AA58" s="182"/>
      <c r="AB58" s="182"/>
      <c r="AC58" s="182"/>
      <c r="AD58" s="182"/>
      <c r="AE58" s="182"/>
      <c r="AF58" s="182"/>
      <c r="AG58" s="182"/>
      <c r="AH58" s="182"/>
      <c r="AI58" s="182"/>
      <c r="AJ58" s="182"/>
      <c r="AK58" s="182"/>
      <c r="AL58" s="182"/>
      <c r="AM58" s="182"/>
      <c r="AN58" s="182"/>
      <c r="AO58" s="182"/>
      <c r="AP58" s="79"/>
      <c r="AQ58" s="79"/>
      <c r="AR58" s="79"/>
      <c r="AS58" s="237"/>
      <c r="AT58" s="237"/>
      <c r="AU58" s="237"/>
      <c r="AV58" s="237"/>
      <c r="AW58" s="237"/>
      <c r="AX58" s="237"/>
      <c r="AY58" s="237"/>
      <c r="AZ58" s="237"/>
      <c r="BA58" s="237"/>
      <c r="BB58" s="237"/>
      <c r="BC58" s="237"/>
      <c r="BD58" s="237"/>
      <c r="BE58" s="237"/>
      <c r="BF58" s="237"/>
      <c r="BG58" s="237"/>
      <c r="BH58" s="237"/>
      <c r="BI58" s="237"/>
      <c r="BJ58" s="237"/>
      <c r="BK58" s="237"/>
      <c r="BL58" s="237"/>
      <c r="BM58" s="237"/>
      <c r="BN58" s="237"/>
      <c r="BO58" s="237"/>
      <c r="BP58" s="237"/>
      <c r="BQ58" s="237"/>
      <c r="BR58" s="237"/>
      <c r="BS58" s="237"/>
      <c r="BT58" s="237"/>
      <c r="BU58" s="237"/>
      <c r="BV58" s="237"/>
      <c r="BW58" s="237"/>
    </row>
    <row r="59" ht="0" hidden="1" customHeight="1">
      <c r="C59" s="181"/>
      <c r="D59" s="181"/>
      <c r="E59" s="181"/>
      <c r="F59" s="201"/>
      <c r="G59" s="181"/>
      <c r="H59" s="1017"/>
      <c r="I59" s="1017"/>
      <c r="J59" s="1017"/>
      <c r="K59" s="1017"/>
      <c r="L59" s="1091"/>
      <c r="M59" s="1091"/>
      <c r="N59" s="1091"/>
      <c r="O59" s="1091"/>
      <c r="P59" s="80"/>
      <c r="Q59" s="4"/>
      <c r="R59" s="182"/>
      <c r="S59" s="182"/>
      <c r="T59" s="182"/>
      <c r="U59" s="182"/>
      <c r="V59" s="182"/>
      <c r="W59" s="182"/>
      <c r="X59" s="182"/>
      <c r="Y59" s="182"/>
      <c r="Z59" s="182"/>
      <c r="AA59" s="182"/>
      <c r="AB59" s="182"/>
      <c r="AC59" s="182"/>
      <c r="AD59" s="182"/>
      <c r="AE59" s="182"/>
      <c r="AF59" s="182"/>
      <c r="AG59" s="182"/>
      <c r="AH59" s="182"/>
      <c r="AI59" s="182"/>
      <c r="AJ59" s="182"/>
      <c r="AK59" s="182"/>
      <c r="AL59" s="182"/>
      <c r="AM59" s="182"/>
      <c r="AN59" s="182"/>
      <c r="AO59" s="182"/>
      <c r="AP59" s="4"/>
      <c r="AQ59" s="79"/>
      <c r="AR59" s="79"/>
    </row>
    <row r="60" ht="0" hidden="1" customHeight="1">
      <c r="C60" s="181"/>
      <c r="D60" s="181"/>
      <c r="E60" s="181"/>
      <c r="F60" s="201"/>
      <c r="G60" s="181"/>
      <c r="H60" s="1017"/>
      <c r="I60" s="1017"/>
      <c r="J60" s="1017"/>
      <c r="K60" s="1017"/>
      <c r="L60" s="1091"/>
      <c r="M60" s="1091"/>
      <c r="N60" s="1091"/>
      <c r="O60" s="1091"/>
      <c r="P60" s="80"/>
      <c r="Q60" s="4"/>
      <c r="R60" s="182"/>
      <c r="S60" s="182"/>
      <c r="T60" s="182"/>
      <c r="U60" s="182"/>
      <c r="V60" s="182"/>
      <c r="W60" s="182"/>
      <c r="X60" s="182"/>
      <c r="Y60" s="182"/>
      <c r="Z60" s="182"/>
      <c r="AA60" s="182"/>
      <c r="AB60" s="182"/>
      <c r="AC60" s="182"/>
      <c r="AD60" s="182"/>
      <c r="AE60" s="182"/>
      <c r="AF60" s="182"/>
      <c r="AG60" s="182"/>
      <c r="AH60" s="182"/>
      <c r="AI60" s="182"/>
      <c r="AJ60" s="182"/>
      <c r="AK60" s="182"/>
      <c r="AL60" s="182"/>
      <c r="AM60" s="182"/>
      <c r="AN60" s="182"/>
      <c r="AO60" s="182"/>
      <c r="AP60" s="4"/>
      <c r="AQ60" s="79"/>
      <c r="AR60" s="79"/>
    </row>
    <row r="61" ht="0" hidden="1" customHeight="1">
      <c r="C61" s="181"/>
      <c r="D61" s="181"/>
      <c r="E61" s="181"/>
      <c r="F61" s="201"/>
      <c r="G61" s="181"/>
      <c r="H61" s="1017"/>
      <c r="I61" s="1017"/>
      <c r="J61" s="1017"/>
      <c r="K61" s="1017"/>
      <c r="L61" s="1091"/>
      <c r="M61" s="1091"/>
      <c r="N61" s="1091"/>
      <c r="O61" s="1091"/>
      <c r="P61" s="80"/>
      <c r="Q61" s="4"/>
      <c r="R61" s="182"/>
      <c r="S61" s="182"/>
      <c r="T61" s="182"/>
      <c r="U61" s="182"/>
      <c r="V61" s="182"/>
      <c r="W61" s="182"/>
      <c r="X61" s="182"/>
      <c r="Y61" s="182"/>
      <c r="Z61" s="182"/>
      <c r="AA61" s="182"/>
      <c r="AB61" s="182"/>
      <c r="AC61" s="182"/>
      <c r="AD61" s="182"/>
      <c r="AE61" s="182"/>
      <c r="AF61" s="182"/>
      <c r="AG61" s="182"/>
      <c r="AH61" s="182"/>
      <c r="AI61" s="182"/>
      <c r="AJ61" s="182"/>
      <c r="AK61" s="182"/>
      <c r="AL61" s="182"/>
      <c r="AM61" s="182"/>
      <c r="AN61" s="182"/>
      <c r="AO61" s="182"/>
      <c r="AP61" s="4"/>
      <c r="AQ61" s="79"/>
      <c r="AR61" s="79"/>
    </row>
    <row r="62" ht="0" hidden="1" customHeight="1">
      <c r="C62" s="181"/>
      <c r="D62" s="181"/>
      <c r="E62" s="181"/>
      <c r="F62" s="201"/>
      <c r="G62" s="181"/>
      <c r="H62" s="1017"/>
      <c r="I62" s="1017"/>
      <c r="J62" s="1017"/>
      <c r="K62" s="1017"/>
      <c r="L62" s="1091"/>
      <c r="M62" s="1091"/>
      <c r="N62" s="1091"/>
      <c r="O62" s="1091"/>
      <c r="P62" s="80"/>
      <c r="Q62" s="4"/>
      <c r="R62" s="182"/>
      <c r="S62" s="182"/>
      <c r="T62" s="182"/>
      <c r="U62" s="182"/>
      <c r="V62" s="182"/>
      <c r="W62" s="182"/>
      <c r="X62" s="182"/>
      <c r="Y62" s="182"/>
      <c r="Z62" s="182"/>
      <c r="AA62" s="182"/>
      <c r="AB62" s="182"/>
      <c r="AC62" s="182"/>
      <c r="AD62" s="182"/>
      <c r="AE62" s="182"/>
      <c r="AF62" s="182"/>
      <c r="AG62" s="182"/>
      <c r="AH62" s="182"/>
      <c r="AI62" s="182"/>
      <c r="AJ62" s="182"/>
      <c r="AK62" s="182"/>
      <c r="AL62" s="182"/>
      <c r="AM62" s="182"/>
      <c r="AN62" s="182"/>
      <c r="AO62" s="182"/>
      <c r="AP62" s="4"/>
      <c r="AQ62" s="79"/>
      <c r="AR62" s="79"/>
    </row>
    <row r="63" ht="0" hidden="1" customHeight="1">
      <c r="C63" s="181"/>
      <c r="D63" s="181"/>
      <c r="E63" s="181"/>
      <c r="F63" s="201"/>
      <c r="G63" s="181"/>
      <c r="H63" s="1017"/>
      <c r="I63" s="1017"/>
      <c r="J63" s="1017"/>
      <c r="K63" s="1017"/>
      <c r="L63" s="1091"/>
      <c r="M63" s="1091"/>
      <c r="N63" s="1091"/>
      <c r="O63" s="1091"/>
      <c r="P63" s="80"/>
      <c r="Q63" s="4"/>
      <c r="R63" s="182"/>
      <c r="S63" s="182"/>
      <c r="T63" s="182"/>
      <c r="U63" s="182"/>
      <c r="V63" s="182"/>
      <c r="W63" s="182"/>
      <c r="X63" s="182"/>
      <c r="Y63" s="182"/>
      <c r="Z63" s="182"/>
      <c r="AA63" s="182"/>
      <c r="AB63" s="182"/>
      <c r="AC63" s="182"/>
      <c r="AD63" s="182"/>
      <c r="AE63" s="182"/>
      <c r="AF63" s="182"/>
      <c r="AG63" s="182"/>
      <c r="AH63" s="182"/>
      <c r="AI63" s="182"/>
      <c r="AJ63" s="182"/>
      <c r="AK63" s="182"/>
      <c r="AL63" s="182"/>
      <c r="AM63" s="182"/>
      <c r="AN63" s="182"/>
      <c r="AO63" s="182"/>
      <c r="AP63" s="4"/>
      <c r="AQ63" s="79"/>
      <c r="AR63" s="79"/>
    </row>
    <row r="64" ht="0" hidden="1" customHeight="1">
      <c r="C64" s="181"/>
      <c r="D64" s="181"/>
      <c r="E64" s="181"/>
      <c r="F64" s="201"/>
      <c r="G64" s="181"/>
      <c r="H64" s="1017"/>
      <c r="I64" s="1017"/>
      <c r="J64" s="1017"/>
      <c r="K64" s="1017"/>
      <c r="L64" s="1091"/>
      <c r="M64" s="1091"/>
      <c r="N64" s="1091"/>
      <c r="O64" s="1091"/>
      <c r="P64" s="80"/>
      <c r="Q64" s="4"/>
      <c r="R64" s="182"/>
      <c r="S64" s="182"/>
      <c r="T64" s="182"/>
      <c r="U64" s="182"/>
      <c r="V64" s="182"/>
      <c r="W64" s="182"/>
      <c r="X64" s="182"/>
      <c r="Y64" s="182"/>
      <c r="Z64" s="182"/>
      <c r="AA64" s="182"/>
      <c r="AB64" s="182"/>
      <c r="AC64" s="182"/>
      <c r="AD64" s="182"/>
      <c r="AE64" s="182"/>
      <c r="AF64" s="182"/>
      <c r="AG64" s="182"/>
      <c r="AH64" s="182"/>
      <c r="AI64" s="182"/>
      <c r="AJ64" s="182"/>
      <c r="AK64" s="182"/>
      <c r="AL64" s="182"/>
      <c r="AM64" s="182"/>
      <c r="AN64" s="182"/>
      <c r="AO64" s="182"/>
      <c r="AP64" s="4"/>
      <c r="AQ64" s="79"/>
      <c r="AR64" s="79"/>
    </row>
    <row r="65" ht="0" hidden="1" customHeight="1">
      <c r="C65" s="181"/>
      <c r="D65" s="181"/>
      <c r="E65" s="181"/>
      <c r="F65" s="201"/>
      <c r="G65" s="181"/>
      <c r="H65" s="1017"/>
      <c r="I65" s="1017"/>
      <c r="J65" s="1017"/>
      <c r="K65" s="1017"/>
      <c r="L65" s="1091"/>
      <c r="M65" s="1091"/>
      <c r="N65" s="1091"/>
      <c r="O65" s="1091"/>
      <c r="P65" s="80"/>
      <c r="Q65" s="4"/>
      <c r="R65" s="182"/>
      <c r="S65" s="182"/>
      <c r="T65" s="182"/>
      <c r="U65" s="182"/>
      <c r="V65" s="182"/>
      <c r="W65" s="182"/>
      <c r="X65" s="182"/>
      <c r="Y65" s="182"/>
      <c r="Z65" s="182"/>
      <c r="AA65" s="182"/>
      <c r="AB65" s="182"/>
      <c r="AC65" s="182"/>
      <c r="AD65" s="182"/>
      <c r="AE65" s="182"/>
      <c r="AF65" s="182"/>
      <c r="AG65" s="182"/>
      <c r="AH65" s="182"/>
      <c r="AI65" s="182"/>
      <c r="AJ65" s="182"/>
      <c r="AK65" s="182"/>
      <c r="AL65" s="182"/>
      <c r="AM65" s="182"/>
      <c r="AN65" s="182"/>
      <c r="AO65" s="182"/>
      <c r="AP65" s="4"/>
      <c r="AQ65" s="79"/>
      <c r="AR65" s="79"/>
    </row>
    <row r="66" ht="0" hidden="1" customHeight="1">
      <c r="C66" s="181"/>
      <c r="D66" s="181"/>
      <c r="E66" s="181"/>
      <c r="F66" s="201"/>
      <c r="G66" s="181"/>
      <c r="H66" s="1017"/>
      <c r="I66" s="1017"/>
      <c r="J66" s="1017"/>
      <c r="K66" s="1017"/>
      <c r="L66" s="1091"/>
      <c r="M66" s="1091"/>
      <c r="N66" s="1091"/>
      <c r="O66" s="1091"/>
      <c r="P66" s="80"/>
      <c r="Q66" s="4"/>
      <c r="R66" s="182"/>
      <c r="S66" s="182"/>
      <c r="T66" s="182"/>
      <c r="U66" s="182"/>
      <c r="V66" s="182"/>
      <c r="W66" s="182"/>
      <c r="X66" s="182"/>
      <c r="Y66" s="182"/>
      <c r="Z66" s="182"/>
      <c r="AA66" s="182"/>
      <c r="AB66" s="182"/>
      <c r="AC66" s="182"/>
      <c r="AD66" s="182"/>
      <c r="AE66" s="182"/>
      <c r="AF66" s="182"/>
      <c r="AG66" s="182"/>
      <c r="AH66" s="182"/>
      <c r="AI66" s="182"/>
      <c r="AJ66" s="182"/>
      <c r="AK66" s="182"/>
      <c r="AL66" s="182"/>
      <c r="AM66" s="182"/>
      <c r="AN66" s="182"/>
      <c r="AO66" s="182"/>
      <c r="AP66" s="4"/>
      <c r="AQ66" s="79"/>
      <c r="AR66" s="79"/>
    </row>
    <row r="67" ht="0" hidden="1" customHeight="1">
      <c r="C67" s="181"/>
      <c r="D67" s="181"/>
      <c r="E67" s="181"/>
      <c r="F67" s="201"/>
      <c r="G67" s="181"/>
      <c r="H67" s="1017"/>
      <c r="I67" s="1017"/>
      <c r="J67" s="1017"/>
      <c r="K67" s="1017"/>
      <c r="L67" s="1091"/>
      <c r="M67" s="1091"/>
      <c r="N67" s="1091"/>
      <c r="O67" s="1091"/>
      <c r="P67" s="80"/>
      <c r="Q67" s="4"/>
      <c r="R67" s="182"/>
      <c r="S67" s="182"/>
      <c r="T67" s="182"/>
      <c r="U67" s="182"/>
      <c r="V67" s="182"/>
      <c r="W67" s="182"/>
      <c r="X67" s="182"/>
      <c r="Y67" s="182"/>
      <c r="Z67" s="182"/>
      <c r="AA67" s="182"/>
      <c r="AB67" s="182"/>
      <c r="AC67" s="182"/>
      <c r="AD67" s="182"/>
      <c r="AE67" s="182"/>
      <c r="AF67" s="182"/>
      <c r="AG67" s="182"/>
      <c r="AH67" s="182"/>
      <c r="AI67" s="182"/>
      <c r="AJ67" s="182"/>
      <c r="AK67" s="182"/>
      <c r="AL67" s="182"/>
      <c r="AM67" s="182"/>
      <c r="AN67" s="182"/>
      <c r="AO67" s="182"/>
      <c r="AP67" s="4"/>
      <c r="AQ67" s="79"/>
      <c r="AR67" s="79"/>
    </row>
    <row r="68" ht="0" hidden="1" customHeight="1">
      <c r="C68" s="181"/>
      <c r="D68" s="181"/>
      <c r="E68" s="181"/>
      <c r="F68" s="201"/>
      <c r="G68" s="181"/>
      <c r="H68" s="1017"/>
      <c r="I68" s="1017"/>
      <c r="J68" s="1017"/>
      <c r="K68" s="1017"/>
      <c r="L68" s="1091"/>
      <c r="M68" s="1091"/>
      <c r="N68" s="1091"/>
      <c r="O68" s="1091"/>
      <c r="P68" s="80"/>
      <c r="Q68" s="4"/>
      <c r="R68" s="182"/>
      <c r="S68" s="182"/>
      <c r="T68" s="182"/>
      <c r="U68" s="182"/>
      <c r="V68" s="182"/>
      <c r="W68" s="182"/>
      <c r="X68" s="182"/>
      <c r="Y68" s="182"/>
      <c r="Z68" s="182"/>
      <c r="AA68" s="182"/>
      <c r="AB68" s="182"/>
      <c r="AC68" s="182"/>
      <c r="AD68" s="182"/>
      <c r="AE68" s="182"/>
      <c r="AF68" s="182"/>
      <c r="AG68" s="182"/>
      <c r="AH68" s="182"/>
      <c r="AI68" s="182"/>
      <c r="AJ68" s="182"/>
      <c r="AK68" s="182"/>
      <c r="AL68" s="182"/>
      <c r="AM68" s="182"/>
      <c r="AN68" s="182"/>
      <c r="AO68" s="182"/>
      <c r="AP68" s="4"/>
      <c r="AQ68" s="79"/>
      <c r="AR68" s="79"/>
    </row>
    <row r="69" ht="0" hidden="1" customHeight="1">
      <c r="C69" s="181"/>
      <c r="D69" s="181"/>
      <c r="E69" s="181"/>
      <c r="F69" s="201"/>
      <c r="G69" s="181"/>
      <c r="H69" s="1017"/>
      <c r="I69" s="1017"/>
      <c r="J69" s="1017"/>
      <c r="K69" s="1017"/>
      <c r="L69" s="1091"/>
      <c r="M69" s="1091"/>
      <c r="N69" s="1091"/>
      <c r="O69" s="1091"/>
      <c r="P69" s="80"/>
      <c r="Q69" s="4"/>
      <c r="R69" s="182"/>
      <c r="S69" s="182"/>
      <c r="T69" s="182"/>
      <c r="U69" s="182"/>
      <c r="V69" s="182"/>
      <c r="W69" s="182"/>
      <c r="X69" s="182"/>
      <c r="Y69" s="182"/>
      <c r="Z69" s="182"/>
      <c r="AA69" s="182"/>
      <c r="AB69" s="182"/>
      <c r="AC69" s="182"/>
      <c r="AD69" s="182"/>
      <c r="AE69" s="182"/>
      <c r="AF69" s="182"/>
      <c r="AG69" s="182"/>
      <c r="AH69" s="182"/>
      <c r="AI69" s="182"/>
      <c r="AJ69" s="182"/>
      <c r="AK69" s="182"/>
      <c r="AL69" s="182"/>
      <c r="AM69" s="182"/>
      <c r="AN69" s="182"/>
      <c r="AO69" s="182"/>
      <c r="AP69" s="4"/>
      <c r="AQ69" s="79"/>
      <c r="AR69" s="79"/>
    </row>
    <row r="70" ht="0" hidden="1" customHeight="1">
      <c r="C70" s="181"/>
      <c r="D70" s="181"/>
      <c r="E70" s="181"/>
      <c r="F70" s="201"/>
      <c r="G70" s="181"/>
      <c r="H70" s="1017"/>
      <c r="I70" s="1017"/>
      <c r="J70" s="1017"/>
      <c r="K70" s="1017"/>
      <c r="L70" s="1091"/>
      <c r="M70" s="1091"/>
      <c r="N70" s="1091"/>
      <c r="O70" s="1091"/>
      <c r="P70" s="80"/>
      <c r="Q70" s="4"/>
      <c r="R70" s="182"/>
      <c r="S70" s="182"/>
      <c r="T70" s="182"/>
      <c r="U70" s="182"/>
      <c r="V70" s="182"/>
      <c r="W70" s="182"/>
      <c r="X70" s="182"/>
      <c r="Y70" s="182"/>
      <c r="Z70" s="182"/>
      <c r="AA70" s="182"/>
      <c r="AB70" s="182"/>
      <c r="AC70" s="182"/>
      <c r="AD70" s="182"/>
      <c r="AE70" s="182"/>
      <c r="AF70" s="182"/>
      <c r="AG70" s="182"/>
      <c r="AH70" s="182"/>
      <c r="AI70" s="182"/>
      <c r="AJ70" s="182"/>
      <c r="AK70" s="182"/>
      <c r="AL70" s="182"/>
      <c r="AM70" s="182"/>
      <c r="AN70" s="182"/>
      <c r="AO70" s="182"/>
      <c r="AP70" s="4"/>
      <c r="AQ70" s="79"/>
      <c r="AR70" s="79"/>
    </row>
    <row r="71" ht="0" hidden="1" customHeight="1">
      <c r="C71" s="181"/>
      <c r="D71" s="181"/>
      <c r="E71" s="181"/>
      <c r="F71" s="201"/>
      <c r="G71" s="181"/>
      <c r="H71" s="1017"/>
      <c r="I71" s="1017"/>
      <c r="J71" s="1017"/>
      <c r="K71" s="1017"/>
      <c r="L71" s="1091"/>
      <c r="M71" s="1091"/>
      <c r="N71" s="1091"/>
      <c r="O71" s="1091"/>
      <c r="P71" s="80"/>
      <c r="Q71" s="4"/>
      <c r="R71" s="182"/>
      <c r="S71" s="182"/>
      <c r="T71" s="182"/>
      <c r="U71" s="182"/>
      <c r="V71" s="182"/>
      <c r="W71" s="182"/>
      <c r="X71" s="182"/>
      <c r="Y71" s="182"/>
      <c r="Z71" s="182"/>
      <c r="AA71" s="182"/>
      <c r="AB71" s="182"/>
      <c r="AC71" s="182"/>
      <c r="AD71" s="182"/>
      <c r="AE71" s="182"/>
      <c r="AF71" s="182"/>
      <c r="AG71" s="182"/>
      <c r="AH71" s="182"/>
      <c r="AI71" s="182"/>
      <c r="AJ71" s="182"/>
      <c r="AK71" s="182"/>
      <c r="AL71" s="182"/>
      <c r="AM71" s="182"/>
      <c r="AN71" s="182"/>
      <c r="AO71" s="182"/>
      <c r="AP71" s="4"/>
      <c r="AQ71" s="79"/>
      <c r="AR71" s="79"/>
    </row>
    <row r="72" ht="0" hidden="1" customHeight="1">
      <c r="C72" s="181"/>
      <c r="D72" s="181"/>
      <c r="E72" s="181"/>
      <c r="F72" s="201"/>
      <c r="G72" s="181"/>
      <c r="H72" s="1017"/>
      <c r="I72" s="1017"/>
      <c r="J72" s="1017"/>
      <c r="K72" s="1017"/>
      <c r="L72" s="1091"/>
      <c r="M72" s="1091"/>
      <c r="N72" s="1091"/>
      <c r="O72" s="1091"/>
      <c r="P72" s="80"/>
      <c r="Q72" s="4"/>
      <c r="R72" s="182"/>
      <c r="S72" s="182"/>
      <c r="T72" s="182"/>
      <c r="U72" s="182"/>
      <c r="V72" s="182"/>
      <c r="W72" s="182"/>
      <c r="X72" s="182"/>
      <c r="Y72" s="182"/>
      <c r="Z72" s="182"/>
      <c r="AA72" s="182"/>
      <c r="AB72" s="182"/>
      <c r="AC72" s="182"/>
      <c r="AD72" s="182"/>
      <c r="AE72" s="182"/>
      <c r="AF72" s="182"/>
      <c r="AG72" s="182"/>
      <c r="AH72" s="182"/>
      <c r="AI72" s="182"/>
      <c r="AJ72" s="182"/>
      <c r="AK72" s="182"/>
      <c r="AL72" s="182"/>
      <c r="AM72" s="182"/>
      <c r="AN72" s="182"/>
      <c r="AO72" s="182"/>
      <c r="AP72" s="4"/>
      <c r="AQ72" s="79"/>
      <c r="AR72" s="79"/>
    </row>
    <row r="73" ht="0" hidden="1" customHeight="1">
      <c r="C73" s="181"/>
      <c r="D73" s="181"/>
      <c r="E73" s="181"/>
      <c r="F73" s="201"/>
      <c r="G73" s="181"/>
      <c r="H73" s="1017"/>
      <c r="I73" s="1017"/>
      <c r="J73" s="1017"/>
      <c r="K73" s="1017"/>
      <c r="L73" s="1091"/>
      <c r="M73" s="1091"/>
      <c r="N73" s="1091"/>
      <c r="O73" s="1091"/>
      <c r="P73" s="80"/>
      <c r="Q73" s="4"/>
      <c r="R73" s="182"/>
      <c r="S73" s="182"/>
      <c r="T73" s="182"/>
      <c r="U73" s="182"/>
      <c r="V73" s="182"/>
      <c r="W73" s="182"/>
      <c r="X73" s="182"/>
      <c r="Y73" s="182"/>
      <c r="Z73" s="182"/>
      <c r="AA73" s="182"/>
      <c r="AB73" s="182"/>
      <c r="AC73" s="182"/>
      <c r="AD73" s="182"/>
      <c r="AE73" s="182"/>
      <c r="AF73" s="182"/>
      <c r="AG73" s="182"/>
      <c r="AH73" s="182"/>
      <c r="AI73" s="182"/>
      <c r="AJ73" s="182"/>
      <c r="AK73" s="182"/>
      <c r="AL73" s="182"/>
      <c r="AM73" s="182"/>
      <c r="AN73" s="182"/>
      <c r="AO73" s="182"/>
      <c r="AP73" s="4"/>
      <c r="AQ73" s="79"/>
      <c r="AR73" s="79"/>
    </row>
    <row r="74" ht="0" hidden="1" customHeight="1">
      <c r="C74" s="181"/>
      <c r="D74" s="181"/>
      <c r="E74" s="181"/>
      <c r="F74" s="201"/>
      <c r="G74" s="181"/>
      <c r="H74" s="1017"/>
      <c r="I74" s="1017"/>
      <c r="J74" s="1017"/>
      <c r="K74" s="1017"/>
      <c r="L74" s="1091"/>
      <c r="M74" s="1091"/>
      <c r="N74" s="1091"/>
      <c r="O74" s="1091"/>
      <c r="P74" s="80"/>
      <c r="Q74" s="4"/>
      <c r="R74" s="182"/>
      <c r="S74" s="182"/>
      <c r="T74" s="182"/>
      <c r="U74" s="182"/>
      <c r="V74" s="182"/>
      <c r="W74" s="182"/>
      <c r="X74" s="182"/>
      <c r="Y74" s="182"/>
      <c r="Z74" s="182"/>
      <c r="AA74" s="182"/>
      <c r="AB74" s="182"/>
      <c r="AC74" s="182"/>
      <c r="AD74" s="182"/>
      <c r="AE74" s="182"/>
      <c r="AF74" s="182"/>
      <c r="AG74" s="182"/>
      <c r="AH74" s="182"/>
      <c r="AI74" s="182"/>
      <c r="AJ74" s="182"/>
      <c r="AK74" s="182"/>
      <c r="AL74" s="182"/>
      <c r="AM74" s="182"/>
      <c r="AN74" s="182"/>
      <c r="AO74" s="182"/>
      <c r="AP74" s="4"/>
      <c r="AQ74" s="79"/>
      <c r="AR74" s="79"/>
    </row>
    <row r="75" ht="0" hidden="1" customHeight="1">
      <c r="C75" s="181"/>
      <c r="D75" s="181"/>
      <c r="E75" s="181"/>
      <c r="F75" s="201"/>
      <c r="G75" s="181"/>
      <c r="H75" s="1017"/>
      <c r="I75" s="1017"/>
      <c r="J75" s="1017"/>
      <c r="K75" s="1017"/>
      <c r="L75" s="1091"/>
      <c r="M75" s="1091"/>
      <c r="N75" s="1091"/>
      <c r="O75" s="1091"/>
      <c r="P75" s="80"/>
      <c r="Q75" s="4"/>
      <c r="R75" s="182"/>
      <c r="S75" s="182"/>
      <c r="T75" s="182"/>
      <c r="U75" s="182"/>
      <c r="V75" s="182"/>
      <c r="W75" s="182"/>
      <c r="X75" s="182"/>
      <c r="Y75" s="182"/>
      <c r="Z75" s="182"/>
      <c r="AA75" s="182"/>
      <c r="AB75" s="182"/>
      <c r="AC75" s="182"/>
      <c r="AD75" s="182"/>
      <c r="AE75" s="182"/>
      <c r="AF75" s="182"/>
      <c r="AG75" s="182"/>
      <c r="AH75" s="182"/>
      <c r="AI75" s="182"/>
      <c r="AJ75" s="182"/>
      <c r="AK75" s="182"/>
      <c r="AL75" s="182"/>
      <c r="AM75" s="182"/>
      <c r="AN75" s="182"/>
      <c r="AO75" s="182"/>
      <c r="AP75" s="4"/>
      <c r="AQ75" s="79"/>
      <c r="AR75" s="79"/>
    </row>
    <row r="76" ht="0" hidden="1" customHeight="1">
      <c r="C76" s="181"/>
      <c r="D76" s="181"/>
      <c r="E76" s="181"/>
      <c r="F76" s="201"/>
      <c r="G76" s="181"/>
      <c r="H76" s="1017"/>
      <c r="I76" s="1017"/>
      <c r="J76" s="1017"/>
      <c r="K76" s="1017"/>
      <c r="L76" s="1091"/>
      <c r="M76" s="1091"/>
      <c r="N76" s="1091"/>
      <c r="O76" s="1091"/>
      <c r="P76" s="80"/>
      <c r="Q76" s="4"/>
      <c r="R76" s="182"/>
      <c r="S76" s="182"/>
      <c r="T76" s="182"/>
      <c r="U76" s="182"/>
      <c r="V76" s="182"/>
      <c r="W76" s="182"/>
      <c r="X76" s="182"/>
      <c r="Y76" s="182"/>
      <c r="Z76" s="182"/>
      <c r="AA76" s="182"/>
      <c r="AB76" s="182"/>
      <c r="AC76" s="182"/>
      <c r="AD76" s="182"/>
      <c r="AE76" s="182"/>
      <c r="AF76" s="182"/>
      <c r="AG76" s="182"/>
      <c r="AH76" s="182"/>
      <c r="AI76" s="182"/>
      <c r="AJ76" s="182"/>
      <c r="AK76" s="182"/>
      <c r="AL76" s="182"/>
      <c r="AM76" s="182"/>
      <c r="AN76" s="182"/>
      <c r="AO76" s="182"/>
      <c r="AP76" s="4"/>
      <c r="AQ76" s="79"/>
      <c r="AR76" s="79"/>
    </row>
    <row r="77" ht="0" hidden="1" customHeight="1">
      <c r="C77" s="181"/>
      <c r="D77" s="181"/>
      <c r="E77" s="181"/>
      <c r="F77" s="201"/>
      <c r="G77" s="181"/>
      <c r="H77" s="1017"/>
      <c r="I77" s="1017"/>
      <c r="J77" s="1017"/>
      <c r="K77" s="1017"/>
      <c r="L77" s="1091"/>
      <c r="M77" s="1091"/>
      <c r="N77" s="1091"/>
      <c r="O77" s="1091"/>
      <c r="P77" s="80"/>
      <c r="Q77" s="4"/>
      <c r="R77" s="182"/>
      <c r="S77" s="182"/>
      <c r="T77" s="182"/>
      <c r="U77" s="182"/>
      <c r="V77" s="182"/>
      <c r="W77" s="182"/>
      <c r="X77" s="182"/>
      <c r="Y77" s="182"/>
      <c r="Z77" s="182"/>
      <c r="AA77" s="182"/>
      <c r="AB77" s="182"/>
      <c r="AC77" s="182"/>
      <c r="AD77" s="182"/>
      <c r="AE77" s="182"/>
      <c r="AF77" s="182"/>
      <c r="AG77" s="182"/>
      <c r="AH77" s="182"/>
      <c r="AI77" s="182"/>
      <c r="AJ77" s="182"/>
      <c r="AK77" s="182"/>
      <c r="AL77" s="182"/>
      <c r="AM77" s="182"/>
      <c r="AN77" s="182"/>
      <c r="AO77" s="182"/>
      <c r="AP77" s="4"/>
      <c r="AQ77" s="79"/>
      <c r="AR77" s="79"/>
    </row>
    <row r="78" ht="0" hidden="1" customHeight="1">
      <c r="C78" s="181"/>
      <c r="D78" s="181"/>
      <c r="E78" s="181"/>
      <c r="F78" s="201"/>
      <c r="G78" s="181"/>
      <c r="H78" s="1017"/>
      <c r="I78" s="1017"/>
      <c r="J78" s="1017"/>
      <c r="K78" s="1017"/>
      <c r="L78" s="1091"/>
      <c r="M78" s="1091"/>
      <c r="N78" s="1091"/>
      <c r="O78" s="1091"/>
      <c r="P78" s="80"/>
      <c r="Q78" s="4"/>
      <c r="R78" s="182"/>
      <c r="S78" s="182"/>
      <c r="T78" s="182"/>
      <c r="U78" s="182"/>
      <c r="V78" s="182"/>
      <c r="W78" s="182"/>
      <c r="X78" s="182"/>
      <c r="Y78" s="182"/>
      <c r="Z78" s="182"/>
      <c r="AA78" s="182"/>
      <c r="AB78" s="182"/>
      <c r="AC78" s="182"/>
      <c r="AD78" s="182"/>
      <c r="AE78" s="182"/>
      <c r="AF78" s="182"/>
      <c r="AG78" s="182"/>
      <c r="AH78" s="182"/>
      <c r="AI78" s="182"/>
      <c r="AJ78" s="182"/>
      <c r="AK78" s="182"/>
      <c r="AL78" s="182"/>
      <c r="AM78" s="182"/>
      <c r="AN78" s="182"/>
      <c r="AO78" s="182"/>
      <c r="AP78" s="4"/>
      <c r="AQ78" s="79"/>
      <c r="AR78" s="79"/>
    </row>
    <row r="79" ht="0" hidden="1" customHeight="1">
      <c r="C79" s="181"/>
      <c r="D79" s="181"/>
      <c r="E79" s="181"/>
      <c r="F79" s="201"/>
      <c r="G79" s="181"/>
      <c r="H79" s="1017"/>
      <c r="I79" s="1017"/>
      <c r="J79" s="1017"/>
      <c r="K79" s="1017"/>
      <c r="L79" s="1091"/>
      <c r="M79" s="1091"/>
      <c r="N79" s="1091"/>
      <c r="O79" s="1091"/>
      <c r="P79" s="80"/>
      <c r="Q79" s="4"/>
      <c r="R79" s="182"/>
      <c r="S79" s="182"/>
      <c r="T79" s="182"/>
      <c r="U79" s="182"/>
      <c r="V79" s="182"/>
      <c r="W79" s="182"/>
      <c r="X79" s="182"/>
      <c r="Y79" s="182"/>
      <c r="Z79" s="182"/>
      <c r="AA79" s="182"/>
      <c r="AB79" s="182"/>
      <c r="AC79" s="182"/>
      <c r="AD79" s="182"/>
      <c r="AE79" s="182"/>
      <c r="AF79" s="182"/>
      <c r="AG79" s="182"/>
      <c r="AH79" s="182"/>
      <c r="AI79" s="182"/>
      <c r="AJ79" s="182"/>
      <c r="AK79" s="182"/>
      <c r="AL79" s="182"/>
      <c r="AM79" s="182"/>
      <c r="AN79" s="182"/>
      <c r="AO79" s="182"/>
      <c r="AP79" s="4"/>
      <c r="AQ79" s="79"/>
      <c r="AR79" s="79"/>
    </row>
    <row r="80" ht="0" hidden="1" customHeight="1">
      <c r="C80" s="181"/>
      <c r="D80" s="181"/>
      <c r="E80" s="181"/>
      <c r="F80" s="201"/>
      <c r="G80" s="181"/>
      <c r="H80" s="1017"/>
      <c r="I80" s="1017"/>
      <c r="J80" s="1017"/>
      <c r="K80" s="1017"/>
      <c r="L80" s="1091"/>
      <c r="M80" s="1091"/>
      <c r="N80" s="1091"/>
      <c r="O80" s="1091"/>
      <c r="P80" s="80"/>
      <c r="Q80" s="4"/>
      <c r="R80" s="182"/>
      <c r="S80" s="182"/>
      <c r="T80" s="182"/>
      <c r="U80" s="182"/>
      <c r="V80" s="182"/>
      <c r="W80" s="182"/>
      <c r="X80" s="182"/>
      <c r="Y80" s="182"/>
      <c r="Z80" s="182"/>
      <c r="AA80" s="182"/>
      <c r="AB80" s="182"/>
      <c r="AC80" s="182"/>
      <c r="AD80" s="182"/>
      <c r="AE80" s="182"/>
      <c r="AF80" s="182"/>
      <c r="AG80" s="182"/>
      <c r="AH80" s="182"/>
      <c r="AI80" s="182"/>
      <c r="AJ80" s="182"/>
      <c r="AK80" s="182"/>
      <c r="AL80" s="182"/>
      <c r="AM80" s="182"/>
      <c r="AN80" s="182"/>
      <c r="AO80" s="182"/>
      <c r="AP80" s="4"/>
      <c r="AQ80" s="79"/>
      <c r="AR80" s="79"/>
    </row>
    <row r="81" ht="0" hidden="1" customHeight="1">
      <c r="C81" s="181"/>
      <c r="D81" s="181"/>
      <c r="E81" s="181"/>
      <c r="F81" s="201"/>
      <c r="G81" s="181"/>
      <c r="H81" s="1017"/>
      <c r="I81" s="1017"/>
      <c r="J81" s="1017"/>
      <c r="K81" s="1017"/>
      <c r="L81" s="1091"/>
      <c r="M81" s="1091"/>
      <c r="N81" s="1091"/>
      <c r="O81" s="1091"/>
      <c r="P81" s="80"/>
      <c r="Q81" s="4"/>
      <c r="R81" s="182"/>
      <c r="S81" s="182"/>
      <c r="T81" s="182"/>
      <c r="U81" s="182"/>
      <c r="V81" s="182"/>
      <c r="W81" s="182"/>
      <c r="X81" s="182"/>
      <c r="Y81" s="182"/>
      <c r="Z81" s="182"/>
      <c r="AA81" s="182"/>
      <c r="AB81" s="182"/>
      <c r="AC81" s="182"/>
      <c r="AD81" s="182"/>
      <c r="AE81" s="182"/>
      <c r="AF81" s="182"/>
      <c r="AG81" s="182"/>
      <c r="AH81" s="182"/>
      <c r="AI81" s="182"/>
      <c r="AJ81" s="182"/>
      <c r="AK81" s="182"/>
      <c r="AL81" s="182"/>
      <c r="AM81" s="182"/>
      <c r="AN81" s="182"/>
      <c r="AO81" s="182"/>
      <c r="AP81" s="4"/>
      <c r="AQ81" s="79"/>
      <c r="AR81" s="79"/>
    </row>
    <row r="82" ht="0" hidden="1" customHeight="1">
      <c r="C82" s="181"/>
      <c r="D82" s="181"/>
      <c r="E82" s="181"/>
      <c r="F82" s="201"/>
      <c r="G82" s="181"/>
      <c r="H82" s="1017"/>
      <c r="I82" s="1017"/>
      <c r="J82" s="1017"/>
      <c r="K82" s="1017"/>
      <c r="L82" s="1091"/>
      <c r="M82" s="1091"/>
      <c r="N82" s="1091"/>
      <c r="O82" s="1091"/>
      <c r="P82" s="80"/>
      <c r="Q82" s="4"/>
      <c r="R82" s="182"/>
      <c r="S82" s="182"/>
      <c r="T82" s="182"/>
      <c r="U82" s="182"/>
      <c r="V82" s="182"/>
      <c r="W82" s="182"/>
      <c r="X82" s="182"/>
      <c r="Y82" s="182"/>
      <c r="Z82" s="182"/>
      <c r="AA82" s="182"/>
      <c r="AB82" s="182"/>
      <c r="AC82" s="182"/>
      <c r="AD82" s="182"/>
      <c r="AE82" s="182"/>
      <c r="AF82" s="182"/>
      <c r="AG82" s="182"/>
      <c r="AH82" s="182"/>
      <c r="AI82" s="182"/>
      <c r="AJ82" s="182"/>
      <c r="AK82" s="182"/>
      <c r="AL82" s="182"/>
      <c r="AM82" s="182"/>
      <c r="AN82" s="182"/>
      <c r="AO82" s="182"/>
      <c r="AP82" s="4"/>
      <c r="AQ82" s="79"/>
      <c r="AR82" s="79"/>
    </row>
    <row r="83" ht="0" hidden="1" customHeight="1">
      <c r="C83" s="181"/>
      <c r="D83" s="181"/>
      <c r="E83" s="181"/>
      <c r="F83" s="201"/>
      <c r="G83" s="181"/>
      <c r="H83" s="1017"/>
      <c r="I83" s="1017"/>
      <c r="J83" s="1017"/>
      <c r="K83" s="1017"/>
      <c r="L83" s="1091"/>
      <c r="M83" s="1091"/>
      <c r="N83" s="1091"/>
      <c r="O83" s="1091"/>
      <c r="P83" s="80"/>
      <c r="Q83" s="4"/>
      <c r="R83" s="182"/>
      <c r="S83" s="182"/>
      <c r="T83" s="182"/>
      <c r="U83" s="182"/>
      <c r="V83" s="182"/>
      <c r="W83" s="182"/>
      <c r="X83" s="182"/>
      <c r="Y83" s="182"/>
      <c r="Z83" s="182"/>
      <c r="AA83" s="182"/>
      <c r="AB83" s="182"/>
      <c r="AC83" s="182"/>
      <c r="AD83" s="182"/>
      <c r="AE83" s="182"/>
      <c r="AF83" s="182"/>
      <c r="AG83" s="182"/>
      <c r="AH83" s="182"/>
      <c r="AI83" s="182"/>
      <c r="AJ83" s="182"/>
      <c r="AK83" s="182"/>
      <c r="AL83" s="182"/>
      <c r="AM83" s="182"/>
      <c r="AN83" s="182"/>
      <c r="AO83" s="182"/>
      <c r="AP83" s="4"/>
      <c r="AQ83" s="79"/>
      <c r="AR83" s="79"/>
    </row>
    <row r="84" ht="0" hidden="1" customHeight="1">
      <c r="C84" s="181"/>
      <c r="D84" s="181"/>
      <c r="E84" s="181"/>
      <c r="F84" s="201"/>
      <c r="G84" s="181"/>
      <c r="H84" s="1017"/>
      <c r="I84" s="1017"/>
      <c r="J84" s="1017"/>
      <c r="K84" s="1017"/>
      <c r="L84" s="1091"/>
      <c r="M84" s="1091"/>
      <c r="N84" s="1091"/>
      <c r="O84" s="1091"/>
      <c r="P84" s="80"/>
      <c r="Q84" s="4"/>
      <c r="R84" s="182"/>
      <c r="S84" s="182"/>
      <c r="T84" s="182"/>
      <c r="U84" s="182"/>
      <c r="V84" s="182"/>
      <c r="W84" s="182"/>
      <c r="X84" s="182"/>
      <c r="Y84" s="182"/>
      <c r="Z84" s="182"/>
      <c r="AA84" s="182"/>
      <c r="AB84" s="182"/>
      <c r="AC84" s="182"/>
      <c r="AD84" s="182"/>
      <c r="AE84" s="182"/>
      <c r="AF84" s="182"/>
      <c r="AG84" s="182"/>
      <c r="AH84" s="182"/>
      <c r="AI84" s="182"/>
      <c r="AJ84" s="182"/>
      <c r="AK84" s="182"/>
      <c r="AL84" s="182"/>
      <c r="AM84" s="182"/>
      <c r="AN84" s="182"/>
      <c r="AO84" s="182"/>
      <c r="AP84" s="4"/>
      <c r="AQ84" s="79"/>
      <c r="AR84" s="79"/>
    </row>
    <row r="85" ht="0" hidden="1" customHeight="1">
      <c r="C85" s="181"/>
      <c r="D85" s="181"/>
      <c r="E85" s="181"/>
      <c r="F85" s="201"/>
      <c r="G85" s="181"/>
      <c r="H85" s="1017"/>
      <c r="I85" s="1017"/>
      <c r="J85" s="1017"/>
      <c r="K85" s="1017"/>
      <c r="L85" s="1091"/>
      <c r="M85" s="1091"/>
      <c r="N85" s="1091"/>
      <c r="O85" s="1091"/>
      <c r="P85" s="80"/>
      <c r="Q85" s="4"/>
      <c r="R85" s="182"/>
      <c r="S85" s="182"/>
      <c r="T85" s="182"/>
      <c r="U85" s="182"/>
      <c r="V85" s="182"/>
      <c r="W85" s="182"/>
      <c r="X85" s="182"/>
      <c r="Y85" s="182"/>
      <c r="Z85" s="182"/>
      <c r="AA85" s="182"/>
      <c r="AB85" s="182"/>
      <c r="AC85" s="182"/>
      <c r="AD85" s="182"/>
      <c r="AE85" s="182"/>
      <c r="AF85" s="182"/>
      <c r="AG85" s="182"/>
      <c r="AH85" s="182"/>
      <c r="AI85" s="182"/>
      <c r="AJ85" s="182"/>
      <c r="AK85" s="182"/>
      <c r="AL85" s="182"/>
      <c r="AM85" s="182"/>
      <c r="AN85" s="182"/>
      <c r="AO85" s="182"/>
      <c r="AP85" s="4"/>
      <c r="AQ85" s="79"/>
      <c r="AR85" s="79"/>
    </row>
    <row r="86" ht="0" hidden="1" customHeight="1">
      <c r="C86" s="181"/>
      <c r="D86" s="181"/>
      <c r="E86" s="181"/>
      <c r="F86" s="201"/>
      <c r="G86" s="181"/>
      <c r="H86" s="1017"/>
      <c r="I86" s="1017"/>
      <c r="J86" s="1017"/>
      <c r="K86" s="1017"/>
      <c r="L86" s="1091"/>
      <c r="M86" s="1091"/>
      <c r="N86" s="1091"/>
      <c r="O86" s="1091"/>
      <c r="P86" s="80"/>
      <c r="Q86" s="4"/>
      <c r="R86" s="182"/>
      <c r="S86" s="182"/>
      <c r="T86" s="182"/>
      <c r="U86" s="182"/>
      <c r="V86" s="182"/>
      <c r="W86" s="182"/>
      <c r="X86" s="182"/>
      <c r="Y86" s="182"/>
      <c r="Z86" s="182"/>
      <c r="AA86" s="182"/>
      <c r="AB86" s="182"/>
      <c r="AC86" s="182"/>
      <c r="AD86" s="182"/>
      <c r="AE86" s="182"/>
      <c r="AF86" s="182"/>
      <c r="AG86" s="182"/>
      <c r="AH86" s="182"/>
      <c r="AI86" s="182"/>
      <c r="AJ86" s="182"/>
      <c r="AK86" s="182"/>
      <c r="AL86" s="182"/>
      <c r="AM86" s="182"/>
      <c r="AN86" s="182"/>
      <c r="AO86" s="182"/>
      <c r="AP86" s="4"/>
      <c r="AQ86" s="79"/>
      <c r="AR86" s="79"/>
    </row>
    <row r="87" ht="0" hidden="1" customHeight="1">
      <c r="C87" s="181"/>
      <c r="D87" s="181"/>
      <c r="E87" s="181"/>
      <c r="F87" s="201"/>
      <c r="G87" s="181"/>
      <c r="H87" s="1017"/>
      <c r="I87" s="1017"/>
      <c r="J87" s="1017"/>
      <c r="K87" s="1017"/>
      <c r="L87" s="1091"/>
      <c r="M87" s="1091"/>
      <c r="N87" s="1091"/>
      <c r="O87" s="1091"/>
      <c r="P87" s="80"/>
      <c r="Q87" s="4"/>
      <c r="R87" s="182"/>
      <c r="S87" s="182"/>
      <c r="T87" s="182"/>
      <c r="U87" s="182"/>
      <c r="V87" s="182"/>
      <c r="W87" s="182"/>
      <c r="X87" s="182"/>
      <c r="Y87" s="182"/>
      <c r="Z87" s="182"/>
      <c r="AA87" s="182"/>
      <c r="AB87" s="182"/>
      <c r="AC87" s="182"/>
      <c r="AD87" s="182"/>
      <c r="AE87" s="182"/>
      <c r="AF87" s="182"/>
      <c r="AG87" s="182"/>
      <c r="AH87" s="182"/>
      <c r="AI87" s="182"/>
      <c r="AJ87" s="182"/>
      <c r="AK87" s="182"/>
      <c r="AL87" s="182"/>
      <c r="AM87" s="182"/>
      <c r="AN87" s="182"/>
      <c r="AO87" s="182"/>
      <c r="AP87" s="4"/>
      <c r="AQ87" s="79"/>
      <c r="AR87" s="79"/>
    </row>
    <row r="88" ht="0" hidden="1" customHeight="1">
      <c r="C88" s="181"/>
      <c r="D88" s="181"/>
      <c r="E88" s="181"/>
      <c r="F88" s="201"/>
      <c r="G88" s="181"/>
      <c r="H88" s="1017"/>
      <c r="I88" s="1017"/>
      <c r="J88" s="1017"/>
      <c r="K88" s="1017"/>
      <c r="L88" s="1091"/>
      <c r="M88" s="1091"/>
      <c r="N88" s="1091"/>
      <c r="O88" s="1091"/>
      <c r="P88" s="80"/>
      <c r="Q88" s="4"/>
      <c r="R88" s="182"/>
      <c r="S88" s="182"/>
      <c r="T88" s="182"/>
      <c r="U88" s="182"/>
      <c r="V88" s="182"/>
      <c r="W88" s="182"/>
      <c r="X88" s="182"/>
      <c r="Y88" s="182"/>
      <c r="Z88" s="182"/>
      <c r="AA88" s="182"/>
      <c r="AB88" s="182"/>
      <c r="AC88" s="182"/>
      <c r="AD88" s="182"/>
      <c r="AE88" s="182"/>
      <c r="AF88" s="182"/>
      <c r="AG88" s="182"/>
      <c r="AH88" s="182"/>
      <c r="AI88" s="182"/>
      <c r="AJ88" s="182"/>
      <c r="AK88" s="182"/>
      <c r="AL88" s="182"/>
      <c r="AM88" s="182"/>
      <c r="AN88" s="182"/>
      <c r="AO88" s="182"/>
      <c r="AP88" s="4"/>
      <c r="AQ88" s="79"/>
      <c r="AR88" s="79"/>
    </row>
    <row r="89" ht="0" hidden="1" customHeight="1">
      <c r="C89" s="181"/>
      <c r="D89" s="181"/>
      <c r="E89" s="181"/>
      <c r="F89" s="201"/>
      <c r="G89" s="181"/>
      <c r="H89" s="1017"/>
      <c r="I89" s="1017"/>
      <c r="J89" s="1017"/>
      <c r="K89" s="1017"/>
      <c r="L89" s="1091"/>
      <c r="M89" s="1091"/>
      <c r="N89" s="1091"/>
      <c r="O89" s="1091"/>
      <c r="P89" s="80"/>
      <c r="Q89" s="4"/>
      <c r="R89" s="182"/>
      <c r="S89" s="182"/>
      <c r="T89" s="182"/>
      <c r="U89" s="182"/>
      <c r="V89" s="182"/>
      <c r="W89" s="182"/>
      <c r="X89" s="182"/>
      <c r="Y89" s="182"/>
      <c r="Z89" s="182"/>
      <c r="AA89" s="182"/>
      <c r="AB89" s="182"/>
      <c r="AC89" s="182"/>
      <c r="AD89" s="182"/>
      <c r="AE89" s="182"/>
      <c r="AF89" s="182"/>
      <c r="AG89" s="182"/>
      <c r="AH89" s="182"/>
      <c r="AI89" s="182"/>
      <c r="AJ89" s="182"/>
      <c r="AK89" s="182"/>
      <c r="AL89" s="182"/>
      <c r="AM89" s="182"/>
      <c r="AN89" s="182"/>
      <c r="AO89" s="182"/>
      <c r="AP89" s="4"/>
      <c r="AQ89" s="79"/>
      <c r="AR89" s="79"/>
    </row>
    <row r="90" ht="0" hidden="1" customHeight="1">
      <c r="C90" s="181"/>
      <c r="D90" s="181"/>
      <c r="E90" s="181"/>
      <c r="F90" s="201"/>
      <c r="G90" s="181"/>
      <c r="H90" s="1017"/>
      <c r="I90" s="1017"/>
      <c r="J90" s="1017"/>
      <c r="K90" s="1017"/>
      <c r="L90" s="1091"/>
      <c r="M90" s="1091"/>
      <c r="N90" s="1091"/>
      <c r="O90" s="1091"/>
      <c r="P90" s="80"/>
      <c r="Q90" s="4"/>
      <c r="R90" s="182"/>
      <c r="S90" s="182"/>
      <c r="T90" s="182"/>
      <c r="U90" s="182"/>
      <c r="V90" s="182"/>
      <c r="W90" s="182"/>
      <c r="X90" s="182"/>
      <c r="Y90" s="182"/>
      <c r="Z90" s="182"/>
      <c r="AA90" s="182"/>
      <c r="AB90" s="182"/>
      <c r="AC90" s="182"/>
      <c r="AD90" s="182"/>
      <c r="AE90" s="182"/>
      <c r="AF90" s="182"/>
      <c r="AG90" s="182"/>
      <c r="AH90" s="182"/>
      <c r="AI90" s="182"/>
      <c r="AJ90" s="182"/>
      <c r="AK90" s="182"/>
      <c r="AL90" s="182"/>
      <c r="AM90" s="182"/>
      <c r="AN90" s="182"/>
      <c r="AO90" s="182"/>
      <c r="AP90" s="4"/>
      <c r="AQ90" s="79"/>
      <c r="AR90" s="79"/>
    </row>
    <row r="91" ht="0" hidden="1" customHeight="1">
      <c r="C91" s="181"/>
      <c r="D91" s="181"/>
      <c r="E91" s="181"/>
      <c r="F91" s="201"/>
      <c r="G91" s="181"/>
      <c r="H91" s="1017"/>
      <c r="I91" s="1017"/>
      <c r="J91" s="1017"/>
      <c r="K91" s="1017"/>
      <c r="L91" s="1091"/>
      <c r="M91" s="1091"/>
      <c r="N91" s="1091"/>
      <c r="O91" s="1091"/>
      <c r="P91" s="80"/>
      <c r="Q91" s="4"/>
      <c r="R91" s="182"/>
      <c r="S91" s="182"/>
      <c r="T91" s="182"/>
      <c r="U91" s="182"/>
      <c r="V91" s="182"/>
      <c r="W91" s="182"/>
      <c r="X91" s="182"/>
      <c r="Y91" s="182"/>
      <c r="Z91" s="182"/>
      <c r="AA91" s="182"/>
      <c r="AB91" s="182"/>
      <c r="AC91" s="182"/>
      <c r="AD91" s="182"/>
      <c r="AE91" s="182"/>
      <c r="AF91" s="182"/>
      <c r="AG91" s="182"/>
      <c r="AH91" s="182"/>
      <c r="AI91" s="182"/>
      <c r="AJ91" s="182"/>
      <c r="AK91" s="182"/>
      <c r="AL91" s="182"/>
      <c r="AM91" s="182"/>
      <c r="AN91" s="182"/>
      <c r="AO91" s="182"/>
      <c r="AP91" s="4"/>
      <c r="AQ91" s="79"/>
      <c r="AR91" s="79"/>
    </row>
    <row r="92" ht="0" hidden="1" customHeight="1">
      <c r="C92" s="181"/>
      <c r="D92" s="181"/>
      <c r="E92" s="181"/>
      <c r="F92" s="201"/>
      <c r="G92" s="181"/>
      <c r="H92" s="1017"/>
      <c r="I92" s="1017"/>
      <c r="J92" s="1017"/>
      <c r="K92" s="1017"/>
      <c r="L92" s="1091"/>
      <c r="M92" s="1091"/>
      <c r="N92" s="1091"/>
      <c r="O92" s="1091"/>
      <c r="P92" s="80"/>
      <c r="Q92" s="4"/>
      <c r="R92" s="182"/>
      <c r="S92" s="182"/>
      <c r="T92" s="182"/>
      <c r="U92" s="182"/>
      <c r="V92" s="182"/>
      <c r="W92" s="182"/>
      <c r="X92" s="182"/>
      <c r="Y92" s="182"/>
      <c r="Z92" s="182"/>
      <c r="AA92" s="182"/>
      <c r="AB92" s="182"/>
      <c r="AC92" s="182"/>
      <c r="AD92" s="182"/>
      <c r="AE92" s="182"/>
      <c r="AF92" s="182"/>
      <c r="AG92" s="182"/>
      <c r="AH92" s="182"/>
      <c r="AI92" s="182"/>
      <c r="AJ92" s="182"/>
      <c r="AK92" s="182"/>
      <c r="AL92" s="182"/>
      <c r="AM92" s="182"/>
      <c r="AN92" s="182"/>
      <c r="AO92" s="182"/>
      <c r="AP92" s="4"/>
      <c r="AQ92" s="79"/>
      <c r="AR92" s="79"/>
    </row>
    <row r="93" ht="0" hidden="1" customHeight="1">
      <c r="C93" s="181"/>
      <c r="D93" s="181"/>
      <c r="E93" s="181"/>
      <c r="F93" s="201"/>
      <c r="G93" s="181"/>
      <c r="H93" s="1017"/>
      <c r="I93" s="1017"/>
      <c r="J93" s="1017"/>
      <c r="K93" s="1017"/>
      <c r="L93" s="1091"/>
      <c r="M93" s="1091"/>
      <c r="N93" s="1091"/>
      <c r="O93" s="1091"/>
      <c r="P93" s="80"/>
      <c r="Q93" s="4"/>
      <c r="R93" s="182"/>
      <c r="S93" s="182"/>
      <c r="T93" s="182"/>
      <c r="U93" s="182"/>
      <c r="V93" s="182"/>
      <c r="W93" s="182"/>
      <c r="X93" s="182"/>
      <c r="Y93" s="182"/>
      <c r="Z93" s="182"/>
      <c r="AA93" s="182"/>
      <c r="AB93" s="182"/>
      <c r="AC93" s="182"/>
      <c r="AD93" s="182"/>
      <c r="AE93" s="182"/>
      <c r="AF93" s="182"/>
      <c r="AG93" s="182"/>
      <c r="AH93" s="182"/>
      <c r="AI93" s="182"/>
      <c r="AJ93" s="182"/>
      <c r="AK93" s="182"/>
      <c r="AL93" s="182"/>
      <c r="AM93" s="182"/>
      <c r="AN93" s="182"/>
      <c r="AO93" s="182"/>
      <c r="AP93" s="4"/>
      <c r="AQ93" s="79"/>
      <c r="AR93" s="79"/>
    </row>
    <row r="94" ht="0" hidden="1" customHeight="1">
      <c r="C94" s="181"/>
      <c r="D94" s="181"/>
      <c r="E94" s="181"/>
      <c r="F94" s="201"/>
      <c r="G94" s="181"/>
      <c r="H94" s="1017"/>
      <c r="I94" s="1017"/>
      <c r="J94" s="1017"/>
      <c r="K94" s="1017"/>
      <c r="L94" s="1091"/>
      <c r="M94" s="1091"/>
      <c r="N94" s="1091"/>
      <c r="O94" s="1091"/>
      <c r="P94" s="80"/>
      <c r="Q94" s="4"/>
      <c r="R94" s="182"/>
      <c r="S94" s="182"/>
      <c r="T94" s="182"/>
      <c r="U94" s="182"/>
      <c r="V94" s="182"/>
      <c r="W94" s="182"/>
      <c r="X94" s="182"/>
      <c r="Y94" s="182"/>
      <c r="Z94" s="182"/>
      <c r="AA94" s="182"/>
      <c r="AB94" s="182"/>
      <c r="AC94" s="182"/>
      <c r="AD94" s="182"/>
      <c r="AE94" s="182"/>
      <c r="AF94" s="182"/>
      <c r="AG94" s="182"/>
      <c r="AH94" s="182"/>
      <c r="AI94" s="182"/>
      <c r="AJ94" s="182"/>
      <c r="AK94" s="182"/>
      <c r="AL94" s="182"/>
      <c r="AM94" s="182"/>
      <c r="AN94" s="182"/>
      <c r="AO94" s="182"/>
      <c r="AP94" s="4"/>
      <c r="AQ94" s="79"/>
      <c r="AR94" s="79"/>
    </row>
    <row r="95" ht="0" hidden="1" customHeight="1">
      <c r="C95" s="181"/>
      <c r="D95" s="181"/>
      <c r="E95" s="181"/>
      <c r="F95" s="201"/>
      <c r="G95" s="181"/>
      <c r="H95" s="1017"/>
      <c r="I95" s="1017"/>
      <c r="J95" s="1017"/>
      <c r="K95" s="1017"/>
      <c r="L95" s="1091"/>
      <c r="M95" s="1091"/>
      <c r="N95" s="1091"/>
      <c r="O95" s="1091"/>
      <c r="P95" s="80"/>
      <c r="Q95" s="4"/>
      <c r="R95" s="182"/>
      <c r="S95" s="182"/>
      <c r="T95" s="182"/>
      <c r="U95" s="182"/>
      <c r="V95" s="182"/>
      <c r="W95" s="182"/>
      <c r="X95" s="182"/>
      <c r="Y95" s="182"/>
      <c r="Z95" s="182"/>
      <c r="AA95" s="182"/>
      <c r="AB95" s="182"/>
      <c r="AC95" s="182"/>
      <c r="AD95" s="182"/>
      <c r="AE95" s="182"/>
      <c r="AF95" s="182"/>
      <c r="AG95" s="182"/>
      <c r="AH95" s="182"/>
      <c r="AI95" s="182"/>
      <c r="AJ95" s="182"/>
      <c r="AK95" s="182"/>
      <c r="AL95" s="182"/>
      <c r="AM95" s="182"/>
      <c r="AN95" s="182"/>
      <c r="AO95" s="182"/>
      <c r="AP95" s="4"/>
      <c r="AQ95" s="79"/>
      <c r="AR95" s="79"/>
    </row>
    <row r="96" ht="0" hidden="1" customHeight="1">
      <c r="C96" s="181"/>
      <c r="D96" s="181"/>
      <c r="E96" s="181"/>
      <c r="F96" s="201"/>
      <c r="G96" s="181"/>
      <c r="H96" s="1017"/>
      <c r="I96" s="1017"/>
      <c r="J96" s="1017"/>
      <c r="K96" s="1017"/>
      <c r="L96" s="1091"/>
      <c r="M96" s="1091"/>
      <c r="N96" s="1091"/>
      <c r="O96" s="1091"/>
      <c r="P96" s="80"/>
      <c r="Q96" s="4"/>
      <c r="R96" s="182"/>
      <c r="S96" s="182"/>
      <c r="T96" s="182"/>
      <c r="U96" s="182"/>
      <c r="V96" s="182"/>
      <c r="W96" s="182"/>
      <c r="X96" s="182"/>
      <c r="Y96" s="182"/>
      <c r="Z96" s="182"/>
      <c r="AA96" s="182"/>
      <c r="AB96" s="182"/>
      <c r="AC96" s="182"/>
      <c r="AD96" s="182"/>
      <c r="AE96" s="182"/>
      <c r="AF96" s="182"/>
      <c r="AG96" s="182"/>
      <c r="AH96" s="182"/>
      <c r="AI96" s="182"/>
      <c r="AJ96" s="182"/>
      <c r="AK96" s="182"/>
      <c r="AL96" s="182"/>
      <c r="AM96" s="182"/>
      <c r="AN96" s="182"/>
      <c r="AO96" s="182"/>
      <c r="AP96" s="4"/>
      <c r="AQ96" s="79"/>
      <c r="AR96" s="79"/>
    </row>
    <row r="97" ht="0" hidden="1" customHeight="1">
      <c r="C97" s="181"/>
      <c r="D97" s="181"/>
      <c r="E97" s="181"/>
      <c r="F97" s="201"/>
      <c r="G97" s="181"/>
      <c r="H97" s="1017"/>
      <c r="I97" s="1017"/>
      <c r="J97" s="1017"/>
      <c r="K97" s="1017"/>
      <c r="L97" s="1091"/>
      <c r="M97" s="1091"/>
      <c r="N97" s="1091"/>
      <c r="O97" s="1091"/>
      <c r="P97" s="80"/>
      <c r="Q97" s="4"/>
      <c r="R97" s="182"/>
      <c r="S97" s="182"/>
      <c r="T97" s="182"/>
      <c r="U97" s="182"/>
      <c r="V97" s="182"/>
      <c r="W97" s="182"/>
      <c r="X97" s="182"/>
      <c r="Y97" s="182"/>
      <c r="Z97" s="182"/>
      <c r="AA97" s="182"/>
      <c r="AB97" s="182"/>
      <c r="AC97" s="182"/>
      <c r="AD97" s="182"/>
      <c r="AE97" s="182"/>
      <c r="AF97" s="182"/>
      <c r="AG97" s="182"/>
      <c r="AH97" s="182"/>
      <c r="AI97" s="182"/>
      <c r="AJ97" s="182"/>
      <c r="AK97" s="182"/>
      <c r="AL97" s="182"/>
      <c r="AM97" s="182"/>
      <c r="AN97" s="182"/>
      <c r="AO97" s="182"/>
      <c r="AP97" s="4"/>
      <c r="AQ97" s="79"/>
      <c r="AR97" s="79"/>
    </row>
    <row r="98" ht="0" hidden="1" customHeight="1">
      <c r="C98" s="181"/>
      <c r="D98" s="181"/>
      <c r="E98" s="181"/>
      <c r="F98" s="201"/>
      <c r="G98" s="181"/>
      <c r="H98" s="1017"/>
      <c r="I98" s="1017"/>
      <c r="J98" s="1017"/>
      <c r="K98" s="1017"/>
      <c r="L98" s="1091"/>
      <c r="M98" s="1091"/>
      <c r="N98" s="1091"/>
      <c r="O98" s="1091"/>
      <c r="P98" s="80"/>
      <c r="Q98" s="4"/>
      <c r="R98" s="182"/>
      <c r="S98" s="182"/>
      <c r="T98" s="182"/>
      <c r="U98" s="182"/>
      <c r="V98" s="182"/>
      <c r="W98" s="182"/>
      <c r="X98" s="182"/>
      <c r="Y98" s="182"/>
      <c r="Z98" s="182"/>
      <c r="AA98" s="182"/>
      <c r="AB98" s="182"/>
      <c r="AC98" s="182"/>
      <c r="AD98" s="182"/>
      <c r="AE98" s="182"/>
      <c r="AF98" s="182"/>
      <c r="AG98" s="182"/>
      <c r="AH98" s="182"/>
      <c r="AI98" s="182"/>
      <c r="AJ98" s="182"/>
      <c r="AK98" s="182"/>
      <c r="AL98" s="182"/>
      <c r="AM98" s="182"/>
      <c r="AN98" s="182"/>
      <c r="AO98" s="182"/>
      <c r="AP98" s="4"/>
      <c r="AQ98" s="79"/>
      <c r="AR98" s="79"/>
    </row>
    <row r="99" ht="0" hidden="1" customHeight="1">
      <c r="C99" s="181"/>
      <c r="D99" s="181"/>
      <c r="E99" s="181"/>
      <c r="F99" s="201"/>
      <c r="G99" s="181"/>
      <c r="H99" s="1017"/>
      <c r="I99" s="1017"/>
      <c r="J99" s="1017"/>
      <c r="K99" s="1017"/>
      <c r="L99" s="1091"/>
      <c r="M99" s="1091"/>
      <c r="N99" s="1091"/>
      <c r="O99" s="1091"/>
      <c r="P99" s="80"/>
      <c r="Q99" s="4"/>
      <c r="R99" s="182"/>
      <c r="S99" s="182"/>
      <c r="T99" s="182"/>
      <c r="U99" s="182"/>
      <c r="V99" s="182"/>
      <c r="W99" s="182"/>
      <c r="X99" s="182"/>
      <c r="Y99" s="182"/>
      <c r="Z99" s="182"/>
      <c r="AA99" s="182"/>
      <c r="AB99" s="182"/>
      <c r="AC99" s="182"/>
      <c r="AD99" s="182"/>
      <c r="AE99" s="182"/>
      <c r="AF99" s="182"/>
      <c r="AG99" s="182"/>
      <c r="AH99" s="182"/>
      <c r="AI99" s="182"/>
      <c r="AJ99" s="182"/>
      <c r="AK99" s="182"/>
      <c r="AL99" s="182"/>
      <c r="AM99" s="182"/>
      <c r="AN99" s="182"/>
      <c r="AO99" s="182"/>
      <c r="AP99" s="4"/>
      <c r="AQ99" s="79"/>
      <c r="AR99" s="79"/>
    </row>
    <row r="100" ht="0" hidden="1" customHeight="1">
      <c r="C100" s="181"/>
      <c r="D100" s="181"/>
      <c r="E100" s="181"/>
      <c r="F100" s="201"/>
      <c r="G100" s="181"/>
      <c r="H100" s="1017"/>
      <c r="I100" s="1017"/>
      <c r="J100" s="1017"/>
      <c r="K100" s="1017"/>
      <c r="L100" s="1091"/>
      <c r="M100" s="1091"/>
      <c r="N100" s="1091"/>
      <c r="O100" s="1091"/>
      <c r="P100" s="80"/>
      <c r="Q100" s="4"/>
      <c r="R100" s="182"/>
      <c r="S100" s="182"/>
      <c r="T100" s="182"/>
      <c r="U100" s="182"/>
      <c r="V100" s="182"/>
      <c r="W100" s="182"/>
      <c r="X100" s="182"/>
      <c r="Y100" s="182"/>
      <c r="Z100" s="182"/>
      <c r="AA100" s="182"/>
      <c r="AB100" s="182"/>
      <c r="AC100" s="182"/>
      <c r="AD100" s="182"/>
      <c r="AE100" s="182"/>
      <c r="AF100" s="182"/>
      <c r="AG100" s="182"/>
      <c r="AH100" s="182"/>
      <c r="AI100" s="182"/>
      <c r="AJ100" s="182"/>
      <c r="AK100" s="182"/>
      <c r="AL100" s="182"/>
      <c r="AM100" s="182"/>
      <c r="AN100" s="182"/>
      <c r="AO100" s="182"/>
      <c r="AP100" s="4"/>
      <c r="AQ100" s="48"/>
      <c r="AR100" s="48"/>
    </row>
    <row r="101" ht="0" hidden="1" customHeight="1">
      <c r="C101" s="181"/>
      <c r="D101" s="181"/>
      <c r="E101" s="181"/>
      <c r="F101" s="201"/>
      <c r="G101" s="181"/>
      <c r="H101" s="1017"/>
      <c r="I101" s="1017"/>
      <c r="J101" s="1017"/>
      <c r="K101" s="1017"/>
      <c r="L101" s="1091"/>
      <c r="M101" s="1091"/>
      <c r="N101" s="1091"/>
      <c r="O101" s="1091"/>
      <c r="P101" s="80"/>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79"/>
      <c r="AR101" s="79"/>
    </row>
    <row r="102" ht="18" customHeight="1">
      <c r="C102" s="181"/>
      <c r="D102" s="181"/>
      <c r="E102" s="181"/>
      <c r="F102" s="201"/>
      <c r="G102" s="181"/>
      <c r="H102" s="1017"/>
      <c r="I102" s="1017"/>
      <c r="J102" s="1017"/>
      <c r="K102" s="1017"/>
      <c r="L102" s="1091"/>
      <c r="M102" s="1091"/>
      <c r="N102" s="1091"/>
      <c r="O102" s="1091"/>
      <c r="P102" s="80"/>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79"/>
      <c r="AR102" s="79"/>
    </row>
    <row r="103" ht="18" customHeight="1">
      <c r="C103" s="181"/>
      <c r="D103" s="181"/>
      <c r="E103" s="181"/>
      <c r="F103" s="201"/>
      <c r="G103" s="181"/>
      <c r="H103" s="1017"/>
      <c r="I103" s="1017"/>
      <c r="J103" s="1017"/>
      <c r="K103" s="1017"/>
      <c r="L103" s="1091"/>
      <c r="M103" s="1091"/>
      <c r="N103" s="1091"/>
      <c r="O103" s="1091"/>
      <c r="P103" s="80"/>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row>
    <row r="104" ht="9" customHeight="1">
      <c r="E104" s="81"/>
      <c r="F104" s="202"/>
      <c r="R104" s="0"/>
      <c r="S104" s="0"/>
      <c r="T104" s="0"/>
      <c r="U104" s="0"/>
      <c r="V104" s="0"/>
      <c r="W104" s="0"/>
      <c r="X104" s="0"/>
      <c r="Y104" s="0"/>
      <c r="Z104" s="87"/>
      <c r="AA104" s="0"/>
      <c r="AB104" s="0"/>
      <c r="AC104" s="5"/>
      <c r="AD104" s="5"/>
      <c r="AE104" s="5"/>
      <c r="AF104" s="67"/>
      <c r="AG104" s="0"/>
      <c r="AH104" s="0"/>
      <c r="AI104" s="0"/>
      <c r="AJ104" s="5"/>
      <c r="AK104" s="0"/>
      <c r="AL104" s="0"/>
      <c r="AM104" s="0"/>
      <c r="AN104" s="0"/>
      <c r="AO104" s="0"/>
      <c r="AP104" s="0"/>
    </row>
    <row r="105" ht="24" customHeight="1">
      <c r="B105" s="0"/>
      <c r="C105" s="1094" t="s">
        <v>138</v>
      </c>
      <c r="D105" s="1094"/>
      <c r="E105" s="1094"/>
      <c r="F105" s="1094"/>
      <c r="G105" s="1094"/>
      <c r="H105" s="1094"/>
      <c r="I105" s="1094"/>
      <c r="J105" s="1094"/>
      <c r="K105" s="1094"/>
      <c r="L105" s="1094"/>
      <c r="M105" s="1094"/>
      <c r="N105" s="1094"/>
      <c r="O105" s="1094"/>
      <c r="P105" s="1094"/>
      <c r="Q105" s="1094"/>
      <c r="R105" s="1094"/>
      <c r="S105" s="1094"/>
      <c r="T105" s="1094"/>
      <c r="U105" s="1094"/>
      <c r="V105" s="1094"/>
      <c r="W105" s="1094"/>
      <c r="X105" s="1094"/>
      <c r="Y105" s="1094"/>
      <c r="Z105" s="1094"/>
      <c r="AA105" s="1094"/>
      <c r="AB105" s="1094"/>
      <c r="AC105" s="1094"/>
      <c r="AD105" s="1094"/>
      <c r="AE105" s="1094"/>
      <c r="AF105" s="1094"/>
      <c r="AG105" s="1094"/>
      <c r="AH105" s="1094"/>
      <c r="AI105" s="1094"/>
      <c r="AJ105" s="1094"/>
      <c r="AK105" s="1094"/>
      <c r="AL105" s="1094"/>
      <c r="AM105" s="1094"/>
      <c r="AN105" s="1094"/>
      <c r="AO105" s="1094"/>
      <c r="AP105" s="234"/>
    </row>
    <row r="106" s="84" customFormat="1" ht="12" customHeight="1">
      <c r="B106" s="84"/>
      <c r="E106" s="46"/>
      <c r="F106" s="202"/>
      <c r="G106"/>
      <c r="H106"/>
      <c r="I106"/>
      <c r="J106"/>
      <c r="K106"/>
      <c r="L106"/>
      <c r="M106"/>
      <c r="N106"/>
      <c r="O106"/>
      <c r="P106"/>
      <c r="Q106"/>
      <c r="R106"/>
      <c r="S106"/>
      <c r="T106"/>
      <c r="U106"/>
      <c r="V106"/>
      <c r="W106"/>
      <c r="X106"/>
      <c r="Y106"/>
      <c r="Z106"/>
      <c r="AA106"/>
      <c r="AS106" s="237"/>
      <c r="AT106" s="237"/>
      <c r="AU106" s="237"/>
      <c r="AV106" s="237"/>
      <c r="AW106" s="237"/>
      <c r="AX106" s="237"/>
      <c r="AY106" s="237"/>
      <c r="AZ106" s="237"/>
      <c r="BA106" s="237"/>
      <c r="BB106" s="237"/>
      <c r="BC106" s="237"/>
      <c r="BD106" s="237"/>
      <c r="BE106" s="237"/>
      <c r="BF106" s="237"/>
      <c r="BG106" s="237"/>
      <c r="BH106" s="237"/>
      <c r="BI106" s="237"/>
      <c r="BJ106" s="237"/>
      <c r="BK106" s="237"/>
      <c r="BL106" s="237"/>
      <c r="BM106" s="237"/>
      <c r="BN106" s="237"/>
      <c r="BO106" s="237"/>
      <c r="BP106" s="237"/>
      <c r="BQ106" s="237"/>
      <c r="BR106" s="237"/>
      <c r="BS106" s="237"/>
      <c r="BT106" s="237"/>
      <c r="BU106" s="237"/>
      <c r="BV106" s="237"/>
      <c r="BW106" s="237"/>
    </row>
    <row r="107" s="237" customFormat="1" ht="12.75" customHeight="1">
      <c r="A107" s="237"/>
    </row>
    <row r="108" s="237" customFormat="1" ht="12.75" customHeight="1"/>
    <row r="109" s="237" customFormat="1" ht="12.75" customHeight="1"/>
    <row r="110" s="237" customFormat="1" ht="12.75" customHeight="1"/>
    <row r="111" s="237" customFormat="1" ht="12.75" customHeight="1"/>
    <row r="112" s="237" customFormat="1" ht="12.75" customHeight="1"/>
    <row r="113" s="237" customFormat="1" ht="12.75" customHeight="1"/>
    <row r="114" s="237" customFormat="1" ht="12.75" customHeight="1"/>
    <row r="115" s="237" customFormat="1" ht="12.75" customHeight="1"/>
    <row r="116" s="237" customFormat="1" ht="12.75" customHeight="1"/>
    <row r="117" s="237" customFormat="1" ht="12.75" customHeight="1"/>
    <row r="118" s="237" customFormat="1" ht="12.75" customHeight="1"/>
    <row r="119" s="237" customFormat="1" ht="12.75" customHeight="1"/>
    <row r="120" s="237" customFormat="1" ht="12.75" customHeight="1"/>
    <row r="121" s="237" customFormat="1" ht="12.75" customHeight="1"/>
    <row r="122" s="237" customFormat="1" ht="12.75" customHeight="1"/>
    <row r="123" s="237" customFormat="1" ht="12.75" customHeight="1"/>
    <row r="124" s="237" customFormat="1" ht="12.75" customHeight="1"/>
    <row r="125" s="237" customFormat="1" ht="12.75" customHeight="1"/>
    <row r="126" s="237" customFormat="1" ht="12.75" customHeight="1"/>
    <row r="127" s="237" customFormat="1" ht="12.75" customHeight="1"/>
    <row r="128" s="237" customFormat="1" ht="12.75" customHeight="1"/>
    <row r="129" s="237" customFormat="1" ht="12.75" customHeight="1"/>
    <row r="130" s="237" customFormat="1" ht="12.75" customHeight="1"/>
    <row r="131" s="237" customFormat="1" ht="12.75" customHeight="1"/>
    <row r="132" s="237" customFormat="1" ht="12.75" customHeight="1"/>
    <row r="133" s="237" customFormat="1" ht="12.75" customHeight="1"/>
    <row r="134" s="237" customFormat="1" ht="12.75" customHeight="1"/>
    <row r="135" s="237" customFormat="1" ht="12.75" customHeight="1"/>
    <row r="136" s="237" customFormat="1" ht="12.75" customHeight="1"/>
    <row r="137" s="237" customFormat="1" ht="12.75" customHeight="1"/>
    <row r="138" s="237" customFormat="1" ht="12.75" customHeight="1"/>
    <row r="139" s="237" customFormat="1" ht="12.75" customHeight="1"/>
    <row r="140" s="237" customFormat="1" ht="12.75" customHeight="1"/>
    <row r="141" s="237" customFormat="1" ht="12.75" customHeight="1"/>
    <row r="142" s="237" customFormat="1" ht="12.75" customHeight="1"/>
    <row r="143" s="237" customFormat="1" ht="12.75" customHeight="1"/>
    <row r="144" s="237" customFormat="1" ht="12.75" customHeight="1"/>
    <row r="145" s="237" customFormat="1" ht="12.75" customHeight="1"/>
    <row r="146" s="237" customFormat="1" ht="12.75" customHeight="1"/>
    <row r="147" s="237" customFormat="1" ht="12.75" customHeight="1"/>
    <row r="148" s="237" customFormat="1" ht="12.75" customHeight="1"/>
    <row r="149" s="237" customFormat="1" ht="12.75" customHeight="1"/>
    <row r="150" s="237" customFormat="1" ht="12.75" customHeight="1"/>
    <row r="151" s="237" customFormat="1" ht="12.75" customHeight="1"/>
    <row r="152" s="237" customFormat="1" ht="12.75" customHeight="1"/>
    <row r="153" s="237" customFormat="1" ht="12.75" customHeight="1"/>
  </sheetData>
  <mergeCells count="273">
    <mergeCell ref="H95:K95"/>
    <mergeCell ref="L95:O95"/>
    <mergeCell ref="H101:K101"/>
    <mergeCell ref="L101:O101"/>
    <mergeCell ref="L102:O102"/>
    <mergeCell ref="H102:K102"/>
    <mergeCell ref="H99:K99"/>
    <mergeCell ref="C105:AO105"/>
    <mergeCell ref="H98:K98"/>
    <mergeCell ref="L98:O98"/>
    <mergeCell ref="H96:K96"/>
    <mergeCell ref="L96:O96"/>
    <mergeCell ref="H97:K97"/>
    <mergeCell ref="L97:O97"/>
    <mergeCell ref="H103:K103"/>
    <mergeCell ref="H100:K100"/>
    <mergeCell ref="L100:O100"/>
    <mergeCell ref="L103:O103"/>
    <mergeCell ref="L99:O99"/>
    <mergeCell ref="H90:K90"/>
    <mergeCell ref="L90:O90"/>
    <mergeCell ref="H87:K87"/>
    <mergeCell ref="L87:O87"/>
    <mergeCell ref="H88:K88"/>
    <mergeCell ref="L88:O88"/>
    <mergeCell ref="H93:K93"/>
    <mergeCell ref="L93:O93"/>
    <mergeCell ref="H94:K94"/>
    <mergeCell ref="L94:O94"/>
    <mergeCell ref="H91:K91"/>
    <mergeCell ref="L91:O91"/>
    <mergeCell ref="H92:K92"/>
    <mergeCell ref="L92:O92"/>
    <mergeCell ref="H85:K85"/>
    <mergeCell ref="L85:O85"/>
    <mergeCell ref="H86:K86"/>
    <mergeCell ref="L86:O86"/>
    <mergeCell ref="H83:K83"/>
    <mergeCell ref="L83:O83"/>
    <mergeCell ref="H84:K84"/>
    <mergeCell ref="L84:O84"/>
    <mergeCell ref="H89:K89"/>
    <mergeCell ref="L89:O89"/>
    <mergeCell ref="H81:K81"/>
    <mergeCell ref="L81:O81"/>
    <mergeCell ref="H82:K82"/>
    <mergeCell ref="L82:O82"/>
    <mergeCell ref="L78:O78"/>
    <mergeCell ref="H79:K79"/>
    <mergeCell ref="L79:O79"/>
    <mergeCell ref="H80:K80"/>
    <mergeCell ref="L80:O80"/>
    <mergeCell ref="H78:K78"/>
    <mergeCell ref="H50:K50"/>
    <mergeCell ref="L50:O50"/>
    <mergeCell ref="H68:K68"/>
    <mergeCell ref="L68:O68"/>
    <mergeCell ref="H72:K72"/>
    <mergeCell ref="L72:O72"/>
    <mergeCell ref="H51:K51"/>
    <mergeCell ref="L51:O51"/>
    <mergeCell ref="H69:K69"/>
    <mergeCell ref="L69:O69"/>
    <mergeCell ref="H67:K67"/>
    <mergeCell ref="L67:O67"/>
    <mergeCell ref="L56:O56"/>
    <mergeCell ref="L57:O57"/>
    <mergeCell ref="L58:O58"/>
    <mergeCell ref="H59:K59"/>
    <mergeCell ref="H63:K63"/>
    <mergeCell ref="L65:O65"/>
    <mergeCell ref="L59:O59"/>
    <mergeCell ref="L60:O60"/>
    <mergeCell ref="H60:K60"/>
    <mergeCell ref="H48:K48"/>
    <mergeCell ref="L48:O48"/>
    <mergeCell ref="H45:K45"/>
    <mergeCell ref="L45:O45"/>
    <mergeCell ref="H46:K46"/>
    <mergeCell ref="L46:O46"/>
    <mergeCell ref="H47:K47"/>
    <mergeCell ref="L47:O47"/>
    <mergeCell ref="H49:K49"/>
    <mergeCell ref="L49:O49"/>
    <mergeCell ref="L30:O30"/>
    <mergeCell ref="H33:K33"/>
    <mergeCell ref="L33:O33"/>
    <mergeCell ref="H32:K32"/>
    <mergeCell ref="L32:O32"/>
    <mergeCell ref="H44:K44"/>
    <mergeCell ref="L44:O44"/>
    <mergeCell ref="H40:K40"/>
    <mergeCell ref="L40:O40"/>
    <mergeCell ref="H41:K41"/>
    <mergeCell ref="L41:O41"/>
    <mergeCell ref="H42:K42"/>
    <mergeCell ref="L42:O42"/>
    <mergeCell ref="H43:K43"/>
    <mergeCell ref="L43:O43"/>
    <mergeCell ref="L38:O38"/>
    <mergeCell ref="H39:K39"/>
    <mergeCell ref="L39:O39"/>
    <mergeCell ref="H30:K30"/>
    <mergeCell ref="H26:K26"/>
    <mergeCell ref="L26:O26"/>
    <mergeCell ref="AF11:AG11"/>
    <mergeCell ref="Z10:AA10"/>
    <mergeCell ref="L11:M11"/>
    <mergeCell ref="N13:O13"/>
    <mergeCell ref="H10:I10"/>
    <mergeCell ref="L13:M13"/>
    <mergeCell ref="H23:K23"/>
    <mergeCell ref="L23:O23"/>
    <mergeCell ref="T11:U11"/>
    <mergeCell ref="T10:U10"/>
    <mergeCell ref="N11:O11"/>
    <mergeCell ref="N10:O10"/>
    <mergeCell ref="P10:Q10"/>
    <mergeCell ref="Z12:AA12"/>
    <mergeCell ref="H12:I12"/>
    <mergeCell ref="H13:I13"/>
    <mergeCell ref="AB10:AC10"/>
    <mergeCell ref="AB11:AC11"/>
    <mergeCell ref="Z11:AA11"/>
    <mergeCell ref="AJ8:AK8"/>
    <mergeCell ref="AL8:AM8"/>
    <mergeCell ref="AD8:AE8"/>
    <mergeCell ref="AH8:AI8"/>
    <mergeCell ref="AH9:AI9"/>
    <mergeCell ref="AJ9:AK9"/>
    <mergeCell ref="AL9:AM9"/>
    <mergeCell ref="AH10:AI10"/>
    <mergeCell ref="AL12:AM12"/>
    <mergeCell ref="AL11:AM11"/>
    <mergeCell ref="AF8:AG8"/>
    <mergeCell ref="AL10:AM10"/>
    <mergeCell ref="AD10:AE10"/>
    <mergeCell ref="AD12:AE12"/>
    <mergeCell ref="AJ10:AK10"/>
    <mergeCell ref="AH11:AI11"/>
    <mergeCell ref="AJ11:AK11"/>
    <mergeCell ref="H6:U6"/>
    <mergeCell ref="T8:U8"/>
    <mergeCell ref="R8:S8"/>
    <mergeCell ref="P8:Q8"/>
    <mergeCell ref="N8:O8"/>
    <mergeCell ref="AH12:AI12"/>
    <mergeCell ref="AF12:AG12"/>
    <mergeCell ref="H11:I11"/>
    <mergeCell ref="H9:I9"/>
    <mergeCell ref="P7:Q7"/>
    <mergeCell ref="N7:O7"/>
    <mergeCell ref="P9:Q9"/>
    <mergeCell ref="P11:Q11"/>
    <mergeCell ref="AD9:AE9"/>
    <mergeCell ref="Z8:AA8"/>
    <mergeCell ref="AB8:AC8"/>
    <mergeCell ref="Z6:AM6"/>
    <mergeCell ref="Z7:AA7"/>
    <mergeCell ref="AB7:AC7"/>
    <mergeCell ref="AD7:AE7"/>
    <mergeCell ref="AF7:AG7"/>
    <mergeCell ref="AH7:AI7"/>
    <mergeCell ref="AJ7:AK7"/>
    <mergeCell ref="AL7:AM7"/>
    <mergeCell ref="T7:U7"/>
    <mergeCell ref="J7:K7"/>
    <mergeCell ref="H7:I7"/>
    <mergeCell ref="R9:S9"/>
    <mergeCell ref="T9:U9"/>
    <mergeCell ref="L9:M9"/>
    <mergeCell ref="L7:M7"/>
    <mergeCell ref="J9:K9"/>
    <mergeCell ref="N9:O9"/>
    <mergeCell ref="L8:M8"/>
    <mergeCell ref="J8:K8"/>
    <mergeCell ref="R7:S7"/>
    <mergeCell ref="H8:I8"/>
    <mergeCell ref="AB9:AC9"/>
    <mergeCell ref="Z9:AA9"/>
    <mergeCell ref="AF9:AG9"/>
    <mergeCell ref="AD11:AE11"/>
    <mergeCell ref="J12:K12"/>
    <mergeCell ref="AF10:AG10"/>
    <mergeCell ref="R13:S13"/>
    <mergeCell ref="AB12:AC12"/>
    <mergeCell ref="T13:U13"/>
    <mergeCell ref="T12:U12"/>
    <mergeCell ref="AD13:AE13"/>
    <mergeCell ref="AB13:AC13"/>
    <mergeCell ref="J13:K13"/>
    <mergeCell ref="L12:M12"/>
    <mergeCell ref="P12:Q12"/>
    <mergeCell ref="J11:K11"/>
    <mergeCell ref="R11:S11"/>
    <mergeCell ref="R10:S10"/>
    <mergeCell ref="L10:M10"/>
    <mergeCell ref="J10:K10"/>
    <mergeCell ref="P13:Q13"/>
    <mergeCell ref="AL13:AM13"/>
    <mergeCell ref="AJ12:AK12"/>
    <mergeCell ref="AH13:AI13"/>
    <mergeCell ref="AJ13:AK13"/>
    <mergeCell ref="Z13:AA13"/>
    <mergeCell ref="AF13:AG13"/>
    <mergeCell ref="H56:K56"/>
    <mergeCell ref="H57:K57"/>
    <mergeCell ref="H58:K58"/>
    <mergeCell ref="L29:O29"/>
    <mergeCell ref="H27:K27"/>
    <mergeCell ref="L27:O27"/>
    <mergeCell ref="H28:K28"/>
    <mergeCell ref="L31:O31"/>
    <mergeCell ref="H37:K37"/>
    <mergeCell ref="L37:O37"/>
    <mergeCell ref="H34:K34"/>
    <mergeCell ref="L34:O34"/>
    <mergeCell ref="H35:K35"/>
    <mergeCell ref="L35:O35"/>
    <mergeCell ref="H36:K36"/>
    <mergeCell ref="L36:O36"/>
    <mergeCell ref="H38:K38"/>
    <mergeCell ref="H77:K77"/>
    <mergeCell ref="L77:O77"/>
    <mergeCell ref="L61:O61"/>
    <mergeCell ref="H62:K62"/>
    <mergeCell ref="L62:O62"/>
    <mergeCell ref="H61:K61"/>
    <mergeCell ref="H71:K71"/>
    <mergeCell ref="L71:O71"/>
    <mergeCell ref="H73:K73"/>
    <mergeCell ref="H76:K76"/>
    <mergeCell ref="H65:K65"/>
    <mergeCell ref="H74:K74"/>
    <mergeCell ref="L74:O74"/>
    <mergeCell ref="H75:K75"/>
    <mergeCell ref="L76:O76"/>
    <mergeCell ref="L73:O73"/>
    <mergeCell ref="H70:K70"/>
    <mergeCell ref="L66:O66"/>
    <mergeCell ref="H66:K66"/>
    <mergeCell ref="L63:O63"/>
    <mergeCell ref="L75:O75"/>
    <mergeCell ref="L64:O64"/>
    <mergeCell ref="L70:O70"/>
    <mergeCell ref="H64:K64"/>
    <mergeCell ref="C2:AP2"/>
    <mergeCell ref="H55:K55"/>
    <mergeCell ref="L55:O55"/>
    <mergeCell ref="H31:K31"/>
    <mergeCell ref="H52:K52"/>
    <mergeCell ref="C4:AP4"/>
    <mergeCell ref="C3:AP3"/>
    <mergeCell ref="L25:O25"/>
    <mergeCell ref="H25:K25"/>
    <mergeCell ref="L28:O28"/>
    <mergeCell ref="H53:K53"/>
    <mergeCell ref="H54:K54"/>
    <mergeCell ref="H24:K24"/>
    <mergeCell ref="L52:O52"/>
    <mergeCell ref="L53:O53"/>
    <mergeCell ref="L54:O54"/>
    <mergeCell ref="X15:AD15"/>
    <mergeCell ref="P15:V15"/>
    <mergeCell ref="H22:K22"/>
    <mergeCell ref="L24:O24"/>
    <mergeCell ref="L22:O22"/>
    <mergeCell ref="N12:O12"/>
    <mergeCell ref="AF15:AL15"/>
    <mergeCell ref="R12:S12"/>
    <mergeCell ref="R21:AC21"/>
    <mergeCell ref="AD21:AO21"/>
    <mergeCell ref="H29:K29"/>
  </mergeCells>
  <phoneticPr fontId="0" type="noConversion"/>
  <printOptions horizontalCentered="1" verticalCentered="1"/>
  <pageMargins left="0.25" right="0.25" top="0.25" bottom="0.25" header="0" footer="0"/>
  <pageSetup scale="31" fitToWidth="1" fitToHeight="1" orientation="landscape" r:id="rId1"/>
  <headerFooter alignWithMargins="0">
    <oddHeader/>
    <oddFooter/>
  </headerFooter>
  <rowBreaks count="1" manualBreakCount="1">
    <brk id="107" max="16383" man="1"/>
  </rowBreaks>
  <colBreaks count="1" manualBreakCount="1">
    <brk id="45" max="1048575" man="1"/>
  </colBreaks>
  <drawing r:id="rId87"/>
</worksheet>
</file>

<file path=xl/worksheets/sheet8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9">
    <pageSetUpPr fitToPage="1"/>
  </sheetPr>
  <dimension ref="A1:EI109"/>
  <sheetViews>
    <sheetView showGridLines="0" zoomScale="70" workbookViewId="0"/>
  </sheetViews>
  <sheetFormatPr defaultRowHeight="12.75"/>
  <cols>
    <col min="1" max="1" width="1.5703125" style="34" customWidth="1"/>
    <col min="2" max="2" width="15.7109375" style="34" customWidth="1"/>
    <col min="3" max="3" width="18.7109375" customWidth="1"/>
    <col min="4" max="21" width="11.7109375" customWidth="1"/>
    <col min="22" max="22" width="2.7109375" customWidth="1"/>
    <col min="23" max="37" width="9.140625" style="283" customWidth="1"/>
  </cols>
  <sheetData>
    <row r="1" s="2" customFormat="1" ht="23.25">
      <c r="B1" s="663" t="s">
        <v>185</v>
      </c>
      <c r="C1" s="130"/>
      <c r="P1" s="223"/>
      <c r="Q1" s="223"/>
      <c r="R1" s="223"/>
      <c r="S1" s="223"/>
      <c r="T1" s="223"/>
      <c r="U1" s="223"/>
      <c r="W1" s="283"/>
      <c r="X1" s="283"/>
      <c r="Y1" s="283"/>
      <c r="Z1" s="283"/>
      <c r="AA1" s="283"/>
      <c r="AB1" s="283"/>
      <c r="AC1" s="283"/>
      <c r="AD1" s="283"/>
      <c r="AE1" s="283"/>
      <c r="AF1" s="283"/>
      <c r="AG1" s="283"/>
      <c r="AH1" s="283"/>
      <c r="AI1" s="283"/>
      <c r="AJ1" s="283"/>
      <c r="AK1" s="283"/>
      <c r="AL1" s="0"/>
      <c r="AM1" s="0"/>
      <c r="AN1" s="0"/>
      <c r="AO1" s="0"/>
      <c r="AP1" s="0"/>
      <c r="AQ1" s="0"/>
      <c r="AR1" s="0"/>
      <c r="AS1" s="0"/>
      <c r="AT1" s="0"/>
      <c r="AU1" s="0"/>
      <c r="AV1" s="0"/>
      <c r="AW1" s="0"/>
      <c r="AX1" s="0"/>
      <c r="AY1" s="0"/>
      <c r="AZ1" s="0"/>
      <c r="BA1" s="0"/>
      <c r="BB1" s="0"/>
      <c r="BC1" s="0"/>
      <c r="BD1" s="0"/>
      <c r="BE1" s="0"/>
      <c r="BF1" s="0"/>
      <c r="BG1" s="0"/>
      <c r="BH1" s="0"/>
      <c r="BI1" s="0"/>
      <c r="BJ1" s="0"/>
      <c r="BK1" s="0"/>
      <c r="BL1" s="0"/>
      <c r="BM1" s="0"/>
      <c r="BN1" s="0"/>
      <c r="BO1" s="0"/>
      <c r="BP1" s="0"/>
      <c r="BQ1" s="0"/>
      <c r="BR1" s="0"/>
      <c r="BS1" s="0"/>
      <c r="BT1" s="0"/>
      <c r="BU1" s="0"/>
      <c r="BV1" s="0"/>
      <c r="BW1" s="0"/>
      <c r="BX1" s="0"/>
      <c r="BY1" s="0"/>
      <c r="BZ1" s="0"/>
      <c r="CA1" s="0"/>
      <c r="CB1" s="0"/>
      <c r="CC1" s="0"/>
      <c r="CD1" s="0"/>
      <c r="CE1" s="0"/>
      <c r="CF1" s="0"/>
      <c r="CG1" s="0"/>
      <c r="CH1" s="0"/>
      <c r="CI1" s="0"/>
      <c r="CJ1" s="0"/>
      <c r="CK1" s="0"/>
      <c r="CL1" s="0"/>
      <c r="CM1" s="0"/>
      <c r="CN1" s="0"/>
      <c r="CO1" s="0"/>
      <c r="CP1" s="0"/>
      <c r="CQ1" s="0"/>
      <c r="CR1" s="0"/>
      <c r="CS1" s="0"/>
      <c r="CT1" s="0"/>
      <c r="CU1" s="0"/>
      <c r="CV1" s="0"/>
      <c r="CW1" s="0"/>
      <c r="CX1" s="0"/>
      <c r="CY1" s="0"/>
      <c r="CZ1" s="0"/>
      <c r="DA1" s="0"/>
      <c r="DB1" s="0"/>
      <c r="DC1" s="0"/>
      <c r="DD1" s="0"/>
      <c r="DE1" s="0"/>
      <c r="DF1" s="0"/>
      <c r="DG1" s="0"/>
      <c r="DH1" s="0"/>
      <c r="DI1" s="0"/>
      <c r="DJ1" s="0"/>
      <c r="DK1" s="0"/>
      <c r="DL1" s="0"/>
      <c r="DM1" s="0"/>
      <c r="DN1" s="0"/>
      <c r="DO1" s="0"/>
      <c r="DP1" s="0"/>
      <c r="DQ1" s="0"/>
      <c r="DR1" s="0"/>
      <c r="DS1" s="0"/>
      <c r="DT1" s="0"/>
      <c r="DU1" s="0"/>
      <c r="DV1" s="0"/>
      <c r="DW1" s="0"/>
      <c r="DX1" s="0"/>
      <c r="DY1" s="0"/>
      <c r="DZ1" s="0"/>
      <c r="EA1" s="0"/>
      <c r="EB1" s="0"/>
      <c r="EC1" s="0"/>
      <c r="ED1" s="0"/>
      <c r="EE1" s="0"/>
      <c r="EF1" s="0"/>
      <c r="EG1" s="0"/>
      <c r="EH1" s="0"/>
      <c r="EI1" s="0"/>
    </row>
    <row r="2" s="2" customFormat="1" ht="15" customHeight="1">
      <c r="B2" s="11" t="s">
        <v>258</v>
      </c>
      <c r="C2" s="130"/>
      <c r="W2" s="283"/>
      <c r="X2" s="283"/>
      <c r="Y2" s="283"/>
      <c r="Z2" s="283"/>
      <c r="AA2" s="283"/>
      <c r="AB2" s="283"/>
      <c r="AC2" s="283"/>
      <c r="AD2" s="283"/>
      <c r="AE2" s="283"/>
      <c r="AF2" s="283"/>
      <c r="AG2" s="283"/>
      <c r="AH2" s="283"/>
      <c r="AI2" s="283"/>
      <c r="AJ2" s="283"/>
      <c r="AK2" s="283"/>
      <c r="AL2" s="0"/>
      <c r="AM2" s="0"/>
      <c r="AN2" s="0"/>
      <c r="AO2" s="0"/>
      <c r="AP2" s="0"/>
      <c r="AQ2" s="0"/>
      <c r="AR2" s="0"/>
      <c r="AS2" s="0"/>
      <c r="AT2" s="0"/>
      <c r="AU2" s="0"/>
      <c r="AV2" s="0"/>
      <c r="AW2" s="0"/>
      <c r="AX2" s="0"/>
      <c r="AY2" s="0"/>
      <c r="AZ2" s="0"/>
      <c r="BA2" s="0"/>
      <c r="BB2" s="0"/>
      <c r="BC2" s="0"/>
      <c r="BD2" s="0"/>
      <c r="BE2" s="0"/>
      <c r="BF2" s="0"/>
      <c r="BG2" s="0"/>
      <c r="BH2" s="0"/>
      <c r="BI2" s="0"/>
      <c r="BJ2" s="0"/>
      <c r="BK2" s="0"/>
      <c r="BL2" s="0"/>
      <c r="BM2" s="0"/>
      <c r="BN2" s="0"/>
      <c r="BO2" s="0"/>
      <c r="BP2" s="0"/>
      <c r="BQ2" s="0"/>
      <c r="BR2" s="0"/>
      <c r="BS2" s="0"/>
      <c r="BT2" s="0"/>
      <c r="BU2" s="0"/>
      <c r="BV2" s="0"/>
      <c r="BW2" s="0"/>
      <c r="BX2" s="0"/>
      <c r="BY2" s="0"/>
      <c r="BZ2" s="0"/>
      <c r="CA2" s="0"/>
      <c r="CB2" s="0"/>
      <c r="CC2" s="0"/>
      <c r="CD2" s="0"/>
      <c r="CE2" s="0"/>
      <c r="CF2" s="0"/>
      <c r="CG2" s="0"/>
      <c r="CH2" s="0"/>
      <c r="CI2" s="0"/>
      <c r="CJ2" s="0"/>
      <c r="CK2" s="0"/>
      <c r="CL2" s="0"/>
      <c r="CM2" s="0"/>
      <c r="CN2" s="0"/>
      <c r="CO2" s="0"/>
      <c r="CP2" s="0"/>
      <c r="CQ2" s="0"/>
      <c r="CR2" s="0"/>
      <c r="CS2" s="0"/>
      <c r="CT2" s="0"/>
      <c r="CU2" s="0"/>
      <c r="CV2" s="0"/>
      <c r="CW2" s="0"/>
      <c r="CX2" s="0"/>
      <c r="CY2" s="0"/>
      <c r="CZ2" s="0"/>
      <c r="DA2" s="0"/>
      <c r="DB2" s="0"/>
      <c r="DC2" s="0"/>
      <c r="DD2" s="0"/>
      <c r="DE2" s="0"/>
      <c r="DF2" s="0"/>
      <c r="DG2" s="0"/>
      <c r="DH2" s="0"/>
      <c r="DI2" s="0"/>
      <c r="DJ2" s="0"/>
      <c r="DK2" s="0"/>
      <c r="DL2" s="0"/>
      <c r="DM2" s="0"/>
      <c r="DN2" s="0"/>
      <c r="DO2" s="0"/>
      <c r="DP2" s="0"/>
      <c r="DQ2" s="0"/>
      <c r="DR2" s="0"/>
      <c r="DS2" s="0"/>
      <c r="DT2" s="0"/>
      <c r="DU2" s="0"/>
      <c r="DV2" s="0"/>
      <c r="DW2" s="0"/>
      <c r="DX2" s="0"/>
      <c r="DY2" s="0"/>
      <c r="DZ2" s="0"/>
      <c r="EA2" s="0"/>
      <c r="EB2" s="0"/>
      <c r="EC2" s="0"/>
      <c r="ED2" s="0"/>
      <c r="EE2" s="0"/>
      <c r="EF2" s="0"/>
      <c r="EG2" s="0"/>
      <c r="EH2" s="0"/>
      <c r="EI2" s="0"/>
    </row>
    <row r="3" s="2" customFormat="1" ht="17.1" customHeight="1">
      <c r="B3" s="11" t="s">
        <v>259</v>
      </c>
      <c r="C3" s="130"/>
      <c r="O3" s="1127"/>
      <c r="P3" s="1127"/>
      <c r="Q3" s="1127"/>
      <c r="R3" s="1127"/>
      <c r="S3" s="1127"/>
      <c r="T3" s="1127"/>
      <c r="U3" s="1127"/>
      <c r="W3" s="283"/>
      <c r="X3" s="283"/>
      <c r="Y3" s="283"/>
      <c r="Z3" s="283"/>
      <c r="AA3" s="283"/>
      <c r="AB3" s="283"/>
      <c r="AC3" s="283"/>
      <c r="AD3" s="283"/>
      <c r="AE3" s="283"/>
      <c r="AF3" s="283"/>
      <c r="AG3" s="283"/>
      <c r="AH3" s="283"/>
      <c r="AI3" s="283"/>
      <c r="AJ3" s="283"/>
      <c r="AK3" s="283"/>
      <c r="AL3" s="0"/>
      <c r="AM3" s="0"/>
      <c r="AN3" s="0"/>
      <c r="AO3" s="0"/>
      <c r="AP3" s="0"/>
      <c r="AQ3" s="0"/>
      <c r="AR3" s="0"/>
      <c r="AS3" s="0"/>
      <c r="AT3" s="0"/>
      <c r="AU3" s="0"/>
      <c r="AV3" s="0"/>
      <c r="AW3" s="0"/>
      <c r="AX3" s="0"/>
      <c r="AY3" s="0"/>
      <c r="AZ3" s="0"/>
      <c r="BA3" s="0"/>
      <c r="BB3" s="0"/>
      <c r="BC3" s="0"/>
      <c r="BD3" s="0"/>
      <c r="BE3" s="0"/>
      <c r="BF3" s="0"/>
      <c r="BG3" s="0"/>
      <c r="BH3" s="0"/>
      <c r="BI3" s="0"/>
      <c r="BJ3" s="0"/>
      <c r="BK3" s="0"/>
      <c r="BL3" s="0"/>
      <c r="BM3" s="0"/>
      <c r="BN3" s="0"/>
      <c r="BO3" s="0"/>
      <c r="BP3" s="0"/>
      <c r="BQ3" s="0"/>
      <c r="BR3" s="0"/>
      <c r="BS3" s="0"/>
      <c r="BT3" s="0"/>
      <c r="BU3" s="0"/>
      <c r="BV3" s="0"/>
      <c r="BW3" s="0"/>
      <c r="BX3" s="0"/>
      <c r="BY3" s="0"/>
      <c r="BZ3" s="0"/>
      <c r="CA3" s="0"/>
      <c r="CB3" s="0"/>
      <c r="CC3" s="0"/>
      <c r="CD3" s="0"/>
      <c r="CE3" s="0"/>
      <c r="CF3" s="0"/>
      <c r="CG3" s="0"/>
      <c r="CH3" s="0"/>
      <c r="CI3" s="0"/>
      <c r="CJ3" s="0"/>
      <c r="CK3" s="0"/>
      <c r="CL3" s="0"/>
      <c r="CM3" s="0"/>
      <c r="CN3" s="0"/>
      <c r="CO3" s="0"/>
      <c r="CP3" s="0"/>
      <c r="CQ3" s="0"/>
      <c r="CR3" s="0"/>
      <c r="CS3" s="0"/>
      <c r="CT3" s="0"/>
      <c r="CU3" s="0"/>
      <c r="CV3" s="0"/>
      <c r="CW3" s="0"/>
      <c r="CX3" s="0"/>
      <c r="CY3" s="0"/>
      <c r="CZ3" s="0"/>
      <c r="DA3" s="0"/>
      <c r="DB3" s="0"/>
      <c r="DC3" s="0"/>
      <c r="DD3" s="0"/>
      <c r="DE3" s="0"/>
      <c r="DF3" s="0"/>
      <c r="DG3" s="0"/>
      <c r="DH3" s="0"/>
      <c r="DI3" s="0"/>
      <c r="DJ3" s="0"/>
      <c r="DK3" s="0"/>
      <c r="DL3" s="0"/>
      <c r="DM3" s="0"/>
      <c r="DN3" s="0"/>
      <c r="DO3" s="0"/>
      <c r="DP3" s="0"/>
      <c r="DQ3" s="0"/>
      <c r="DR3" s="0"/>
      <c r="DS3" s="0"/>
      <c r="DT3" s="0"/>
      <c r="DU3" s="0"/>
      <c r="DV3" s="0"/>
      <c r="DW3" s="0"/>
      <c r="DX3" s="0"/>
      <c r="DY3" s="0"/>
      <c r="DZ3" s="0"/>
      <c r="EA3" s="0"/>
      <c r="EB3" s="0"/>
      <c r="EC3" s="0"/>
      <c r="ED3" s="0"/>
      <c r="EE3" s="0"/>
      <c r="EF3" s="0"/>
      <c r="EG3" s="0"/>
      <c r="EH3" s="0"/>
      <c r="EI3" s="0"/>
    </row>
    <row r="4" s="2" customFormat="1" ht="15.75" customHeight="1">
      <c r="A4" s="9"/>
      <c r="B4" s="11" t="s">
        <v>366</v>
      </c>
      <c r="C4" s="131"/>
      <c r="D4" s="131"/>
      <c r="E4" s="131"/>
      <c r="G4" s="132"/>
      <c r="H4" s="132"/>
      <c r="I4" s="132"/>
      <c r="J4" s="132"/>
      <c r="K4" s="132"/>
      <c r="L4" s="132"/>
      <c r="M4" s="132"/>
      <c r="N4" s="132"/>
      <c r="O4" s="132"/>
      <c r="P4" s="132"/>
      <c r="Q4" s="132"/>
      <c r="R4" s="132"/>
      <c r="S4" s="132"/>
      <c r="T4" s="132"/>
      <c r="U4" s="132"/>
      <c r="V4" s="132"/>
      <c r="W4" s="283"/>
      <c r="X4" s="283"/>
      <c r="Y4" s="283"/>
      <c r="Z4" s="283"/>
      <c r="AA4" s="283"/>
      <c r="AB4" s="283"/>
      <c r="AC4" s="283"/>
      <c r="AD4" s="283"/>
      <c r="AE4" s="283"/>
      <c r="AF4" s="283"/>
      <c r="AG4" s="283"/>
      <c r="AH4" s="283"/>
      <c r="AI4" s="283"/>
      <c r="AJ4" s="283"/>
      <c r="AK4" s="283"/>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c r="BY4" s="0"/>
      <c r="BZ4" s="0"/>
      <c r="CA4" s="0"/>
      <c r="CB4" s="0"/>
      <c r="CC4" s="0"/>
      <c r="CD4" s="0"/>
      <c r="CE4" s="0"/>
      <c r="CF4" s="0"/>
      <c r="CG4" s="0"/>
      <c r="CH4" s="0"/>
      <c r="CI4" s="0"/>
      <c r="CJ4" s="0"/>
      <c r="CK4" s="0"/>
      <c r="CL4" s="0"/>
      <c r="CM4" s="0"/>
      <c r="CN4" s="0"/>
      <c r="CO4" s="0"/>
      <c r="CP4" s="0"/>
      <c r="CQ4" s="0"/>
      <c r="CR4" s="0"/>
      <c r="CS4" s="0"/>
      <c r="CT4" s="0"/>
      <c r="CU4" s="0"/>
      <c r="CV4" s="0"/>
      <c r="CW4" s="0"/>
      <c r="CX4" s="0"/>
      <c r="CY4" s="0"/>
      <c r="CZ4" s="0"/>
      <c r="DA4" s="0"/>
      <c r="DB4" s="0"/>
      <c r="DC4" s="0"/>
      <c r="DD4" s="0"/>
      <c r="DE4" s="0"/>
      <c r="DF4" s="0"/>
      <c r="DG4" s="0"/>
      <c r="DH4" s="0"/>
      <c r="DI4" s="0"/>
      <c r="DJ4" s="0"/>
      <c r="DK4" s="0"/>
      <c r="DL4" s="0"/>
      <c r="DM4" s="0"/>
      <c r="DN4" s="0"/>
      <c r="DO4" s="0"/>
      <c r="DP4" s="0"/>
      <c r="DQ4" s="0"/>
      <c r="DR4" s="0"/>
      <c r="DS4" s="0"/>
      <c r="DT4" s="0"/>
      <c r="DU4" s="0"/>
      <c r="DV4" s="0"/>
      <c r="DW4" s="0"/>
      <c r="DX4" s="0"/>
      <c r="DY4" s="0"/>
      <c r="DZ4" s="0"/>
      <c r="EA4" s="0"/>
      <c r="EB4" s="0"/>
      <c r="EC4" s="0"/>
      <c r="ED4" s="0"/>
      <c r="EE4" s="0"/>
      <c r="EF4" s="0"/>
      <c r="EG4" s="0"/>
      <c r="EH4" s="0"/>
      <c r="EI4" s="0"/>
    </row>
    <row r="5" s="2" customFormat="1" ht="20.1" customHeight="1">
      <c r="A5" s="9"/>
      <c r="B5" s="11"/>
      <c r="C5" s="131"/>
      <c r="D5" s="131"/>
      <c r="E5" s="131"/>
      <c r="G5" s="132"/>
      <c r="H5" s="132"/>
      <c r="I5" s="132"/>
      <c r="J5" s="132"/>
      <c r="K5" s="132"/>
      <c r="L5" s="132"/>
      <c r="M5" s="132"/>
      <c r="N5" s="132"/>
      <c r="O5" s="132"/>
      <c r="P5" s="132"/>
      <c r="Q5" s="132"/>
      <c r="R5" s="132"/>
      <c r="S5" s="132"/>
      <c r="T5" s="132"/>
      <c r="U5" s="132"/>
      <c r="V5" s="132"/>
      <c r="W5" s="283"/>
      <c r="X5" s="283"/>
      <c r="Y5" s="283"/>
      <c r="Z5" s="283"/>
      <c r="AA5" s="283"/>
      <c r="AB5" s="283"/>
      <c r="AC5" s="283"/>
      <c r="AD5" s="283"/>
      <c r="AE5" s="283"/>
      <c r="AF5" s="283"/>
      <c r="AG5" s="283"/>
      <c r="AH5" s="283"/>
      <c r="AI5" s="283"/>
      <c r="AJ5" s="283"/>
      <c r="AK5" s="283"/>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c r="BY5" s="0"/>
      <c r="BZ5" s="0"/>
      <c r="CA5" s="0"/>
      <c r="CB5" s="0"/>
      <c r="CC5" s="0"/>
      <c r="CD5" s="0"/>
      <c r="CE5" s="0"/>
      <c r="CF5" s="0"/>
      <c r="CG5" s="0"/>
      <c r="CH5" s="0"/>
      <c r="CI5" s="0"/>
      <c r="CJ5" s="0"/>
      <c r="CK5" s="0"/>
      <c r="CL5" s="0"/>
      <c r="CM5" s="0"/>
      <c r="CN5" s="0"/>
      <c r="CO5" s="0"/>
      <c r="CP5" s="0"/>
      <c r="CQ5" s="0"/>
      <c r="CR5" s="0"/>
      <c r="CS5" s="0"/>
      <c r="CT5" s="0"/>
      <c r="CU5" s="0"/>
      <c r="CV5" s="0"/>
      <c r="CW5" s="0"/>
      <c r="CX5" s="0"/>
      <c r="CY5" s="0"/>
      <c r="CZ5" s="0"/>
      <c r="DA5" s="0"/>
      <c r="DB5" s="0"/>
      <c r="DC5" s="0"/>
      <c r="DD5" s="0"/>
      <c r="DE5" s="0"/>
      <c r="DF5" s="0"/>
      <c r="DG5" s="0"/>
      <c r="DH5" s="0"/>
      <c r="DI5" s="0"/>
      <c r="DJ5" s="0"/>
      <c r="DK5" s="0"/>
      <c r="DL5" s="0"/>
      <c r="DM5" s="0"/>
      <c r="DN5" s="0"/>
      <c r="DO5" s="0"/>
      <c r="DP5" s="0"/>
      <c r="DQ5" s="0"/>
      <c r="DR5" s="0"/>
      <c r="DS5" s="0"/>
      <c r="DT5" s="0"/>
      <c r="DU5" s="0"/>
      <c r="DV5" s="0"/>
      <c r="DW5" s="0"/>
      <c r="DX5" s="0"/>
      <c r="DY5" s="0"/>
      <c r="DZ5" s="0"/>
      <c r="EA5" s="0"/>
      <c r="EB5" s="0"/>
      <c r="EC5" s="0"/>
      <c r="ED5" s="0"/>
      <c r="EE5" s="0"/>
      <c r="EF5" s="0"/>
      <c r="EG5" s="0"/>
      <c r="EH5" s="0"/>
      <c r="EI5" s="0"/>
    </row>
    <row r="6" s="2" customFormat="1" ht="20.1" customHeight="1">
      <c r="A6" s="9"/>
      <c r="B6" s="11"/>
      <c r="C6" s="131"/>
      <c r="D6" s="131"/>
      <c r="E6" s="131"/>
      <c r="G6" s="132"/>
      <c r="H6" s="132"/>
      <c r="I6" s="132"/>
      <c r="J6" s="132"/>
      <c r="K6" s="132"/>
      <c r="L6" s="132"/>
      <c r="M6" s="132"/>
      <c r="N6" s="132"/>
      <c r="O6" s="132"/>
      <c r="P6" s="132"/>
      <c r="Q6" s="132"/>
      <c r="R6" s="132"/>
      <c r="S6" s="132"/>
      <c r="T6" s="132"/>
      <c r="U6" s="132"/>
      <c r="V6" s="132"/>
      <c r="W6" s="283"/>
      <c r="X6" s="283"/>
      <c r="Y6" s="283"/>
      <c r="Z6" s="283"/>
      <c r="AA6" s="283"/>
      <c r="AB6" s="283"/>
      <c r="AC6" s="283"/>
      <c r="AD6" s="283"/>
      <c r="AE6" s="283"/>
      <c r="AF6" s="283"/>
      <c r="AG6" s="283"/>
      <c r="AH6" s="283"/>
      <c r="AI6" s="283"/>
      <c r="AJ6" s="283"/>
      <c r="AK6" s="283"/>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row>
    <row r="7" s="2" customFormat="1" ht="20.1" customHeight="1">
      <c r="A7" s="9"/>
      <c r="B7" s="11"/>
      <c r="C7" s="131"/>
      <c r="D7" s="131"/>
      <c r="E7" s="131"/>
      <c r="G7" s="132"/>
      <c r="H7" s="132"/>
      <c r="I7" s="132"/>
      <c r="J7" s="132"/>
      <c r="K7" s="132"/>
      <c r="L7" s="132"/>
      <c r="M7" s="132"/>
      <c r="N7" s="132"/>
      <c r="O7" s="132"/>
      <c r="P7" s="132"/>
      <c r="Q7" s="132"/>
      <c r="R7" s="132"/>
      <c r="S7" s="132"/>
      <c r="T7" s="132"/>
      <c r="U7" s="132"/>
      <c r="V7" s="132"/>
      <c r="W7" s="283"/>
      <c r="X7" s="283"/>
      <c r="Y7" s="283"/>
      <c r="Z7" s="283"/>
      <c r="AA7" s="283"/>
      <c r="AB7" s="283"/>
      <c r="AC7" s="283"/>
      <c r="AD7" s="283"/>
      <c r="AE7" s="283"/>
      <c r="AF7" s="283"/>
      <c r="AG7" s="283"/>
      <c r="AH7" s="283"/>
      <c r="AI7" s="283"/>
      <c r="AJ7" s="283"/>
      <c r="AK7" s="283"/>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c r="BY7" s="0"/>
      <c r="BZ7" s="0"/>
      <c r="CA7" s="0"/>
      <c r="CB7" s="0"/>
      <c r="CC7" s="0"/>
      <c r="CD7" s="0"/>
      <c r="CE7" s="0"/>
      <c r="CF7" s="0"/>
      <c r="CG7" s="0"/>
      <c r="CH7" s="0"/>
      <c r="CI7" s="0"/>
      <c r="CJ7" s="0"/>
      <c r="CK7" s="0"/>
      <c r="CL7" s="0"/>
      <c r="CM7" s="0"/>
      <c r="CN7" s="0"/>
      <c r="CO7" s="0"/>
      <c r="CP7" s="0"/>
      <c r="CQ7" s="0"/>
      <c r="CR7" s="0"/>
      <c r="CS7" s="0"/>
      <c r="CT7" s="0"/>
      <c r="CU7" s="0"/>
      <c r="CV7" s="0"/>
      <c r="CW7" s="0"/>
      <c r="CX7" s="0"/>
      <c r="CY7" s="0"/>
      <c r="CZ7" s="0"/>
      <c r="DA7" s="0"/>
      <c r="DB7" s="0"/>
      <c r="DC7" s="0"/>
      <c r="DD7" s="0"/>
      <c r="DE7" s="0"/>
      <c r="DF7" s="0"/>
      <c r="DG7" s="0"/>
      <c r="DH7" s="0"/>
      <c r="DI7" s="0"/>
      <c r="DJ7" s="0"/>
      <c r="DK7" s="0"/>
      <c r="DL7" s="0"/>
      <c r="DM7" s="0"/>
      <c r="DN7" s="0"/>
      <c r="DO7" s="0"/>
      <c r="DP7" s="0"/>
      <c r="DQ7" s="0"/>
      <c r="DR7" s="0"/>
      <c r="DS7" s="0"/>
      <c r="DT7" s="0"/>
      <c r="DU7" s="0"/>
      <c r="DV7" s="0"/>
      <c r="DW7" s="0"/>
      <c r="DX7" s="0"/>
      <c r="DY7" s="0"/>
      <c r="DZ7" s="0"/>
      <c r="EA7" s="0"/>
      <c r="EB7" s="0"/>
      <c r="EC7" s="0"/>
      <c r="ED7" s="0"/>
      <c r="EE7" s="0"/>
      <c r="EF7" s="0"/>
      <c r="EG7" s="0"/>
      <c r="EH7" s="0"/>
      <c r="EI7" s="0"/>
    </row>
    <row r="8" s="2" customFormat="1" ht="20.1" customHeight="1">
      <c r="A8" s="9"/>
      <c r="B8" s="11"/>
      <c r="C8" s="131"/>
      <c r="D8" s="131"/>
      <c r="E8" s="131"/>
      <c r="G8" s="132"/>
      <c r="H8" s="132"/>
      <c r="I8" s="132"/>
      <c r="J8" s="132"/>
      <c r="K8" s="132"/>
      <c r="L8" s="132"/>
      <c r="M8" s="132"/>
      <c r="N8" s="132"/>
      <c r="O8" s="132"/>
      <c r="P8" s="132"/>
      <c r="Q8" s="132"/>
      <c r="R8" s="132"/>
      <c r="S8" s="132"/>
      <c r="T8" s="132"/>
      <c r="U8" s="132"/>
      <c r="V8" s="132"/>
      <c r="W8" s="283"/>
      <c r="X8" s="283"/>
      <c r="Y8" s="283"/>
      <c r="Z8" s="283"/>
      <c r="AA8" s="283"/>
      <c r="AB8" s="283"/>
      <c r="AC8" s="283"/>
      <c r="AD8" s="283"/>
      <c r="AE8" s="283"/>
      <c r="AF8" s="283"/>
      <c r="AG8" s="283"/>
      <c r="AH8" s="283"/>
      <c r="AI8" s="283"/>
      <c r="AJ8" s="283"/>
      <c r="AK8" s="283"/>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c r="BY8" s="0"/>
      <c r="BZ8" s="0"/>
      <c r="CA8" s="0"/>
      <c r="CB8" s="0"/>
      <c r="CC8" s="0"/>
      <c r="CD8" s="0"/>
      <c r="CE8" s="0"/>
      <c r="CF8" s="0"/>
      <c r="CG8" s="0"/>
      <c r="CH8" s="0"/>
      <c r="CI8" s="0"/>
      <c r="CJ8" s="0"/>
      <c r="CK8" s="0"/>
      <c r="CL8" s="0"/>
      <c r="CM8" s="0"/>
      <c r="CN8" s="0"/>
      <c r="CO8" s="0"/>
      <c r="CP8" s="0"/>
      <c r="CQ8" s="0"/>
      <c r="CR8" s="0"/>
      <c r="CS8" s="0"/>
      <c r="CT8" s="0"/>
      <c r="CU8" s="0"/>
      <c r="CV8" s="0"/>
      <c r="CW8" s="0"/>
      <c r="CX8" s="0"/>
      <c r="CY8" s="0"/>
      <c r="CZ8" s="0"/>
      <c r="DA8" s="0"/>
      <c r="DB8" s="0"/>
      <c r="DC8" s="0"/>
      <c r="DD8" s="0"/>
      <c r="DE8" s="0"/>
      <c r="DF8" s="0"/>
      <c r="DG8" s="0"/>
      <c r="DH8" s="0"/>
      <c r="DI8" s="0"/>
      <c r="DJ8" s="0"/>
      <c r="DK8" s="0"/>
      <c r="DL8" s="0"/>
      <c r="DM8" s="0"/>
      <c r="DN8" s="0"/>
      <c r="DO8" s="0"/>
      <c r="DP8" s="0"/>
      <c r="DQ8" s="0"/>
      <c r="DR8" s="0"/>
      <c r="DS8" s="0"/>
      <c r="DT8" s="0"/>
      <c r="DU8" s="0"/>
      <c r="DV8" s="0"/>
      <c r="DW8" s="0"/>
      <c r="DX8" s="0"/>
      <c r="DY8" s="0"/>
      <c r="DZ8" s="0"/>
      <c r="EA8" s="0"/>
      <c r="EB8" s="0"/>
      <c r="EC8" s="0"/>
      <c r="ED8" s="0"/>
      <c r="EE8" s="0"/>
      <c r="EF8" s="0"/>
      <c r="EG8" s="0"/>
      <c r="EH8" s="0"/>
      <c r="EI8" s="0"/>
    </row>
    <row r="9" s="2" customFormat="1" ht="20.1" customHeight="1">
      <c r="A9" s="9"/>
      <c r="B9" s="11"/>
      <c r="C9" s="131"/>
      <c r="D9" s="131"/>
      <c r="E9" s="131"/>
      <c r="G9" s="132"/>
      <c r="H9" s="132"/>
      <c r="I9" s="132"/>
      <c r="J9" s="132"/>
      <c r="K9" s="132"/>
      <c r="L9" s="132"/>
      <c r="M9" s="132"/>
      <c r="N9" s="132"/>
      <c r="O9" s="132"/>
      <c r="P9" s="132"/>
      <c r="Q9" s="132"/>
      <c r="R9" s="132"/>
      <c r="S9" s="132"/>
      <c r="T9" s="132"/>
      <c r="U9" s="132"/>
      <c r="V9" s="132"/>
      <c r="W9" s="283"/>
      <c r="X9" s="283"/>
      <c r="Y9" s="283"/>
      <c r="Z9" s="283"/>
      <c r="AA9" s="283"/>
      <c r="AB9" s="283"/>
      <c r="AC9" s="283"/>
      <c r="AD9" s="283"/>
      <c r="AE9" s="283"/>
      <c r="AF9" s="283"/>
      <c r="AG9" s="283"/>
      <c r="AH9" s="283"/>
      <c r="AI9" s="283"/>
      <c r="AJ9" s="283"/>
      <c r="AK9" s="283"/>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c r="BY9" s="0"/>
      <c r="BZ9" s="0"/>
      <c r="CA9" s="0"/>
      <c r="CB9" s="0"/>
      <c r="CC9" s="0"/>
      <c r="CD9" s="0"/>
      <c r="CE9" s="0"/>
      <c r="CF9" s="0"/>
      <c r="CG9" s="0"/>
      <c r="CH9" s="0"/>
      <c r="CI9" s="0"/>
      <c r="CJ9" s="0"/>
      <c r="CK9" s="0"/>
      <c r="CL9" s="0"/>
      <c r="CM9" s="0"/>
      <c r="CN9" s="0"/>
      <c r="CO9" s="0"/>
      <c r="CP9" s="0"/>
      <c r="CQ9" s="0"/>
      <c r="CR9" s="0"/>
      <c r="CS9" s="0"/>
      <c r="CT9" s="0"/>
      <c r="CU9" s="0"/>
      <c r="CV9" s="0"/>
      <c r="CW9" s="0"/>
      <c r="CX9" s="0"/>
      <c r="CY9" s="0"/>
      <c r="CZ9" s="0"/>
      <c r="DA9" s="0"/>
      <c r="DB9" s="0"/>
      <c r="DC9" s="0"/>
      <c r="DD9" s="0"/>
      <c r="DE9" s="0"/>
      <c r="DF9" s="0"/>
      <c r="DG9" s="0"/>
      <c r="DH9" s="0"/>
      <c r="DI9" s="0"/>
      <c r="DJ9" s="0"/>
      <c r="DK9" s="0"/>
      <c r="DL9" s="0"/>
      <c r="DM9" s="0"/>
      <c r="DN9" s="0"/>
      <c r="DO9" s="0"/>
      <c r="DP9" s="0"/>
      <c r="DQ9" s="0"/>
      <c r="DR9" s="0"/>
      <c r="DS9" s="0"/>
      <c r="DT9" s="0"/>
      <c r="DU9" s="0"/>
      <c r="DV9" s="0"/>
      <c r="DW9" s="0"/>
      <c r="DX9" s="0"/>
      <c r="DY9" s="0"/>
      <c r="DZ9" s="0"/>
      <c r="EA9" s="0"/>
      <c r="EB9" s="0"/>
      <c r="EC9" s="0"/>
      <c r="ED9" s="0"/>
      <c r="EE9" s="0"/>
      <c r="EF9" s="0"/>
      <c r="EG9" s="0"/>
      <c r="EH9" s="0"/>
      <c r="EI9" s="0"/>
    </row>
    <row r="10" s="2" customFormat="1" ht="20.1" customHeight="1">
      <c r="A10" s="9"/>
      <c r="B10" s="11"/>
      <c r="C10" s="131"/>
      <c r="D10" s="131"/>
      <c r="E10" s="131"/>
      <c r="G10" s="132"/>
      <c r="H10" s="132"/>
      <c r="I10" s="132"/>
      <c r="J10" s="132"/>
      <c r="K10" s="132"/>
      <c r="L10" s="132"/>
      <c r="M10" s="132"/>
      <c r="N10" s="132"/>
      <c r="O10" s="132"/>
      <c r="P10" s="132"/>
      <c r="Q10" s="132"/>
      <c r="R10" s="132"/>
      <c r="S10" s="132"/>
      <c r="T10" s="132"/>
      <c r="U10" s="132"/>
      <c r="V10" s="132"/>
      <c r="W10" s="283"/>
      <c r="X10" s="283"/>
      <c r="Y10" s="283"/>
      <c r="Z10" s="283"/>
      <c r="AA10" s="283"/>
      <c r="AB10" s="283"/>
      <c r="AC10" s="283"/>
      <c r="AD10" s="283"/>
      <c r="AE10" s="283"/>
      <c r="AF10" s="283"/>
      <c r="AG10" s="283"/>
      <c r="AH10" s="283"/>
      <c r="AI10" s="283"/>
      <c r="AJ10" s="283"/>
      <c r="AK10" s="283"/>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c r="BY10" s="0"/>
      <c r="BZ10" s="0"/>
      <c r="CA10" s="0"/>
      <c r="CB10" s="0"/>
      <c r="CC10" s="0"/>
      <c r="CD10" s="0"/>
      <c r="CE10" s="0"/>
      <c r="CF10" s="0"/>
      <c r="CG10" s="0"/>
      <c r="CH10" s="0"/>
      <c r="CI10" s="0"/>
      <c r="CJ10" s="0"/>
      <c r="CK10" s="0"/>
      <c r="CL10" s="0"/>
      <c r="CM10" s="0"/>
      <c r="CN10" s="0"/>
      <c r="CO10" s="0"/>
      <c r="CP10" s="0"/>
      <c r="CQ10" s="0"/>
      <c r="CR10" s="0"/>
      <c r="CS10" s="0"/>
      <c r="CT10" s="0"/>
      <c r="CU10" s="0"/>
      <c r="CV10" s="0"/>
      <c r="CW10" s="0"/>
      <c r="CX10" s="0"/>
      <c r="CY10" s="0"/>
      <c r="CZ10" s="0"/>
      <c r="DA10" s="0"/>
      <c r="DB10" s="0"/>
      <c r="DC10" s="0"/>
      <c r="DD10" s="0"/>
      <c r="DE10" s="0"/>
      <c r="DF10" s="0"/>
      <c r="DG10" s="0"/>
      <c r="DH10" s="0"/>
      <c r="DI10" s="0"/>
      <c r="DJ10" s="0"/>
      <c r="DK10" s="0"/>
      <c r="DL10" s="0"/>
      <c r="DM10" s="0"/>
      <c r="DN10" s="0"/>
      <c r="DO10" s="0"/>
      <c r="DP10" s="0"/>
      <c r="DQ10" s="0"/>
      <c r="DR10" s="0"/>
      <c r="DS10" s="0"/>
      <c r="DT10" s="0"/>
      <c r="DU10" s="0"/>
      <c r="DV10" s="0"/>
      <c r="DW10" s="0"/>
      <c r="DX10" s="0"/>
      <c r="DY10" s="0"/>
      <c r="DZ10" s="0"/>
      <c r="EA10" s="0"/>
      <c r="EB10" s="0"/>
      <c r="EC10" s="0"/>
      <c r="ED10" s="0"/>
      <c r="EE10" s="0"/>
      <c r="EF10" s="0"/>
      <c r="EG10" s="0"/>
      <c r="EH10" s="0"/>
      <c r="EI10" s="0"/>
    </row>
    <row r="11" s="2" customFormat="1" ht="20.1" customHeight="1">
      <c r="A11" s="9"/>
      <c r="B11" s="11"/>
      <c r="C11" s="131"/>
      <c r="D11" s="131"/>
      <c r="E11" s="131"/>
      <c r="G11" s="132"/>
      <c r="H11" s="132"/>
      <c r="I11" s="132"/>
      <c r="J11" s="132"/>
      <c r="K11" s="132"/>
      <c r="L11" s="132"/>
      <c r="M11" s="132"/>
      <c r="N11" s="132"/>
      <c r="O11" s="132"/>
      <c r="P11" s="132"/>
      <c r="Q11" s="132"/>
      <c r="R11" s="132"/>
      <c r="S11" s="132"/>
      <c r="T11" s="132"/>
      <c r="U11" s="132"/>
      <c r="V11" s="132"/>
      <c r="W11" s="283"/>
      <c r="X11" s="283"/>
      <c r="Y11" s="283"/>
      <c r="Z11" s="283"/>
      <c r="AA11" s="283"/>
      <c r="AB11" s="283"/>
      <c r="AC11" s="283"/>
      <c r="AD11" s="283"/>
      <c r="AE11" s="283"/>
      <c r="AF11" s="283"/>
      <c r="AG11" s="283"/>
      <c r="AH11" s="283"/>
      <c r="AI11" s="283"/>
      <c r="AJ11" s="283"/>
      <c r="AK11" s="283"/>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c r="BY11" s="0"/>
      <c r="BZ11" s="0"/>
      <c r="CA11" s="0"/>
      <c r="CB11" s="0"/>
      <c r="CC11" s="0"/>
      <c r="CD11" s="0"/>
      <c r="CE11" s="0"/>
      <c r="CF11" s="0"/>
      <c r="CG11" s="0"/>
      <c r="CH11" s="0"/>
      <c r="CI11" s="0"/>
      <c r="CJ11" s="0"/>
      <c r="CK11" s="0"/>
      <c r="CL11" s="0"/>
      <c r="CM11" s="0"/>
      <c r="CN11" s="0"/>
      <c r="CO11" s="0"/>
      <c r="CP11" s="0"/>
      <c r="CQ11" s="0"/>
      <c r="CR11" s="0"/>
      <c r="CS11" s="0"/>
      <c r="CT11" s="0"/>
      <c r="CU11" s="0"/>
      <c r="CV11" s="0"/>
      <c r="CW11" s="0"/>
      <c r="CX11" s="0"/>
      <c r="CY11" s="0"/>
      <c r="CZ11" s="0"/>
      <c r="DA11" s="0"/>
      <c r="DB11" s="0"/>
      <c r="DC11" s="0"/>
      <c r="DD11" s="0"/>
      <c r="DE11" s="0"/>
      <c r="DF11" s="0"/>
      <c r="DG11" s="0"/>
      <c r="DH11" s="0"/>
      <c r="DI11" s="0"/>
      <c r="DJ11" s="0"/>
      <c r="DK11" s="0"/>
      <c r="DL11" s="0"/>
      <c r="DM11" s="0"/>
      <c r="DN11" s="0"/>
      <c r="DO11" s="0"/>
      <c r="DP11" s="0"/>
      <c r="DQ11" s="0"/>
      <c r="DR11" s="0"/>
      <c r="DS11" s="0"/>
      <c r="DT11" s="0"/>
      <c r="DU11" s="0"/>
      <c r="DV11" s="0"/>
      <c r="DW11" s="0"/>
      <c r="DX11" s="0"/>
      <c r="DY11" s="0"/>
      <c r="DZ11" s="0"/>
      <c r="EA11" s="0"/>
      <c r="EB11" s="0"/>
      <c r="EC11" s="0"/>
      <c r="ED11" s="0"/>
      <c r="EE11" s="0"/>
      <c r="EF11" s="0"/>
      <c r="EG11" s="0"/>
      <c r="EH11" s="0"/>
      <c r="EI11" s="0"/>
    </row>
    <row r="12" s="2" customFormat="1" ht="20.1" customHeight="1">
      <c r="A12" s="9"/>
      <c r="B12" s="11"/>
      <c r="C12" s="131"/>
      <c r="D12" s="131"/>
      <c r="E12" s="131"/>
      <c r="G12" s="132"/>
      <c r="H12" s="132"/>
      <c r="I12" s="132"/>
      <c r="J12" s="132"/>
      <c r="K12" s="132"/>
      <c r="L12" s="132"/>
      <c r="M12" s="132"/>
      <c r="N12" s="132"/>
      <c r="O12" s="132"/>
      <c r="P12" s="132"/>
      <c r="Q12" s="132"/>
      <c r="R12" s="132"/>
      <c r="S12" s="132"/>
      <c r="T12" s="132"/>
      <c r="U12" s="132"/>
      <c r="V12" s="132"/>
      <c r="W12" s="283"/>
      <c r="X12" s="283"/>
      <c r="Y12" s="283"/>
      <c r="Z12" s="283"/>
      <c r="AA12" s="283"/>
      <c r="AB12" s="283"/>
      <c r="AC12" s="283"/>
      <c r="AD12" s="283"/>
      <c r="AE12" s="283"/>
      <c r="AF12" s="283"/>
      <c r="AG12" s="283"/>
      <c r="AH12" s="283"/>
      <c r="AI12" s="283"/>
      <c r="AJ12" s="283"/>
      <c r="AK12" s="283"/>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c r="BY12" s="0"/>
      <c r="BZ12" s="0"/>
      <c r="CA12" s="0"/>
      <c r="CB12" s="0"/>
      <c r="CC12" s="0"/>
      <c r="CD12" s="0"/>
      <c r="CE12" s="0"/>
      <c r="CF12" s="0"/>
      <c r="CG12" s="0"/>
      <c r="CH12" s="0"/>
      <c r="CI12" s="0"/>
      <c r="CJ12" s="0"/>
      <c r="CK12" s="0"/>
      <c r="CL12" s="0"/>
      <c r="CM12" s="0"/>
      <c r="CN12" s="0"/>
      <c r="CO12" s="0"/>
      <c r="CP12" s="0"/>
      <c r="CQ12" s="0"/>
      <c r="CR12" s="0"/>
      <c r="CS12" s="0"/>
      <c r="CT12" s="0"/>
      <c r="CU12" s="0"/>
      <c r="CV12" s="0"/>
      <c r="CW12" s="0"/>
      <c r="CX12" s="0"/>
      <c r="CY12" s="0"/>
      <c r="CZ12" s="0"/>
      <c r="DA12" s="0"/>
      <c r="DB12" s="0"/>
      <c r="DC12" s="0"/>
      <c r="DD12" s="0"/>
      <c r="DE12" s="0"/>
      <c r="DF12" s="0"/>
      <c r="DG12" s="0"/>
      <c r="DH12" s="0"/>
      <c r="DI12" s="0"/>
      <c r="DJ12" s="0"/>
      <c r="DK12" s="0"/>
      <c r="DL12" s="0"/>
      <c r="DM12" s="0"/>
      <c r="DN12" s="0"/>
      <c r="DO12" s="0"/>
      <c r="DP12" s="0"/>
      <c r="DQ12" s="0"/>
      <c r="DR12" s="0"/>
      <c r="DS12" s="0"/>
      <c r="DT12" s="0"/>
      <c r="DU12" s="0"/>
      <c r="DV12" s="0"/>
      <c r="DW12" s="0"/>
      <c r="DX12" s="0"/>
      <c r="DY12" s="0"/>
      <c r="DZ12" s="0"/>
      <c r="EA12" s="0"/>
      <c r="EB12" s="0"/>
      <c r="EC12" s="0"/>
      <c r="ED12" s="0"/>
      <c r="EE12" s="0"/>
      <c r="EF12" s="0"/>
      <c r="EG12" s="0"/>
      <c r="EH12" s="0"/>
      <c r="EI12" s="0"/>
    </row>
    <row r="13" s="2" customFormat="1" ht="20.1" customHeight="1">
      <c r="A13" s="9"/>
      <c r="B13" s="11"/>
      <c r="C13" s="131"/>
      <c r="D13" s="131"/>
      <c r="E13" s="131"/>
      <c r="G13" s="132"/>
      <c r="H13" s="132"/>
      <c r="I13" s="132"/>
      <c r="J13" s="132"/>
      <c r="K13" s="132"/>
      <c r="L13" s="132"/>
      <c r="M13" s="132"/>
      <c r="N13" s="132"/>
      <c r="O13" s="132"/>
      <c r="P13" s="132"/>
      <c r="Q13" s="132"/>
      <c r="R13" s="132"/>
      <c r="S13" s="132"/>
      <c r="T13" s="132"/>
      <c r="U13" s="132"/>
      <c r="V13" s="132"/>
      <c r="W13" s="283"/>
      <c r="X13" s="1035" t="s">
        <v>43</v>
      </c>
      <c r="Y13" s="1035" t="s">
        <v>46</v>
      </c>
      <c r="Z13" s="1035" t="s">
        <v>47</v>
      </c>
      <c r="AA13" s="1035" t="s">
        <v>48</v>
      </c>
      <c r="AB13" s="1035" t="s">
        <v>49</v>
      </c>
      <c r="AC13" s="1035" t="s">
        <v>50</v>
      </c>
      <c r="AD13" s="1035" t="s">
        <v>51</v>
      </c>
      <c r="AE13" s="1035" t="s">
        <v>40</v>
      </c>
      <c r="AF13" s="1035" t="s">
        <v>52</v>
      </c>
      <c r="AG13" s="283"/>
      <c r="AH13" s="283"/>
      <c r="AI13" s="283"/>
      <c r="AJ13" s="283"/>
      <c r="AK13" s="283"/>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c r="BY13" s="0"/>
      <c r="BZ13" s="0"/>
      <c r="CA13" s="0"/>
      <c r="CB13" s="0"/>
      <c r="CC13" s="0"/>
      <c r="CD13" s="0"/>
      <c r="CE13" s="0"/>
      <c r="CF13" s="0"/>
      <c r="CG13" s="0"/>
      <c r="CH13" s="0"/>
      <c r="CI13" s="0"/>
      <c r="CJ13" s="0"/>
      <c r="CK13" s="0"/>
      <c r="CL13" s="0"/>
      <c r="CM13" s="0"/>
      <c r="CN13" s="0"/>
      <c r="CO13" s="0"/>
      <c r="CP13" s="0"/>
      <c r="CQ13" s="0"/>
      <c r="CR13" s="0"/>
      <c r="CS13" s="0"/>
      <c r="CT13" s="0"/>
      <c r="CU13" s="0"/>
      <c r="CV13" s="0"/>
      <c r="CW13" s="0"/>
      <c r="CX13" s="0"/>
      <c r="CY13" s="0"/>
      <c r="CZ13" s="0"/>
      <c r="DA13" s="0"/>
      <c r="DB13" s="0"/>
      <c r="DC13" s="0"/>
      <c r="DD13" s="0"/>
      <c r="DE13" s="0"/>
      <c r="DF13" s="0"/>
      <c r="DG13" s="0"/>
      <c r="DH13" s="0"/>
      <c r="DI13" s="0"/>
      <c r="DJ13" s="0"/>
      <c r="DK13" s="0"/>
      <c r="DL13" s="0"/>
      <c r="DM13" s="0"/>
      <c r="DN13" s="0"/>
      <c r="DO13" s="0"/>
      <c r="DP13" s="0"/>
      <c r="DQ13" s="0"/>
      <c r="DR13" s="0"/>
      <c r="DS13" s="0"/>
      <c r="DT13" s="0"/>
      <c r="DU13" s="0"/>
      <c r="DV13" s="0"/>
      <c r="DW13" s="0"/>
      <c r="DX13" s="0"/>
      <c r="DY13" s="0"/>
      <c r="DZ13" s="0"/>
      <c r="EA13" s="0"/>
      <c r="EB13" s="0"/>
      <c r="EC13" s="0"/>
      <c r="ED13" s="0"/>
      <c r="EE13" s="0"/>
      <c r="EF13" s="0"/>
      <c r="EG13" s="0"/>
      <c r="EH13" s="0"/>
      <c r="EI13" s="0"/>
    </row>
    <row r="14" s="2" customFormat="1" ht="20.1" customHeight="1">
      <c r="A14" s="9"/>
      <c r="B14" s="11"/>
      <c r="C14" s="131"/>
      <c r="D14" s="131"/>
      <c r="E14" s="131"/>
      <c r="G14" s="132"/>
      <c r="H14" s="132"/>
      <c r="I14" s="132"/>
      <c r="J14" s="132"/>
      <c r="K14" s="132"/>
      <c r="L14" s="132"/>
      <c r="M14" s="132"/>
      <c r="N14" s="132"/>
      <c r="O14" s="132"/>
      <c r="P14" s="132"/>
      <c r="Q14" s="132"/>
      <c r="R14" s="132"/>
      <c r="S14" s="132"/>
      <c r="T14" s="132"/>
      <c r="U14" s="132"/>
      <c r="V14" s="132"/>
      <c r="W14" s="283"/>
      <c r="X14" s="1035" t="str">
        <f>D18</f>
      </c>
      <c r="Y14" s="1035" t="str">
        <f>D24</f>
      </c>
      <c r="Z14" s="1035" t="str">
        <f>D30</f>
      </c>
      <c r="AA14" s="1035" t="str">
        <f>D36</f>
      </c>
      <c r="AB14" s="1035" t="str">
        <f>D42</f>
      </c>
      <c r="AC14" s="1035" t="str">
        <f>D48</f>
      </c>
      <c r="AD14" s="1035" t="str">
        <f>D54</f>
      </c>
      <c r="AE14" s="1035" t="str">
        <f>D60</f>
      </c>
      <c r="AF14" s="1035" t="str">
        <f>D66</f>
      </c>
      <c r="AG14" s="283"/>
      <c r="AH14" s="283"/>
      <c r="AI14" s="283"/>
      <c r="AJ14" s="283"/>
      <c r="AK14" s="283"/>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c r="BY14" s="0"/>
      <c r="BZ14" s="0"/>
      <c r="CA14" s="0"/>
      <c r="CB14" s="0"/>
      <c r="CC14" s="0"/>
      <c r="CD14" s="0"/>
      <c r="CE14" s="0"/>
      <c r="CF14" s="0"/>
      <c r="CG14" s="0"/>
      <c r="CH14" s="0"/>
      <c r="CI14" s="0"/>
      <c r="CJ14" s="0"/>
      <c r="CK14" s="0"/>
      <c r="CL14" s="0"/>
      <c r="CM14" s="0"/>
      <c r="CN14" s="0"/>
      <c r="CO14" s="0"/>
      <c r="CP14" s="0"/>
      <c r="CQ14" s="0"/>
      <c r="CR14" s="0"/>
      <c r="CS14" s="0"/>
      <c r="CT14" s="0"/>
      <c r="CU14" s="0"/>
      <c r="CV14" s="0"/>
      <c r="CW14" s="0"/>
      <c r="CX14" s="0"/>
      <c r="CY14" s="0"/>
      <c r="CZ14" s="0"/>
      <c r="DA14" s="0"/>
      <c r="DB14" s="0"/>
      <c r="DC14" s="0"/>
      <c r="DD14" s="0"/>
      <c r="DE14" s="0"/>
      <c r="DF14" s="0"/>
      <c r="DG14" s="0"/>
      <c r="DH14" s="0"/>
      <c r="DI14" s="0"/>
      <c r="DJ14" s="0"/>
      <c r="DK14" s="0"/>
      <c r="DL14" s="0"/>
      <c r="DM14" s="0"/>
      <c r="DN14" s="0"/>
      <c r="DO14" s="0"/>
      <c r="DP14" s="0"/>
      <c r="DQ14" s="0"/>
      <c r="DR14" s="0"/>
      <c r="DS14" s="0"/>
      <c r="DT14" s="0"/>
      <c r="DU14" s="0"/>
      <c r="DV14" s="0"/>
      <c r="DW14" s="0"/>
      <c r="DX14" s="0"/>
      <c r="DY14" s="0"/>
      <c r="DZ14" s="0"/>
      <c r="EA14" s="0"/>
      <c r="EB14" s="0"/>
      <c r="EC14" s="0"/>
      <c r="ED14" s="0"/>
      <c r="EE14" s="0"/>
      <c r="EF14" s="0"/>
      <c r="EG14" s="0"/>
      <c r="EH14" s="0"/>
      <c r="EI14" s="0"/>
    </row>
    <row r="15" s="2" customFormat="1" ht="15.95" customHeight="1">
      <c r="D15" s="981" t="s">
        <v>22</v>
      </c>
      <c r="E15" s="981"/>
      <c r="F15" s="981"/>
      <c r="G15" s="981"/>
      <c r="H15" s="981"/>
      <c r="I15" s="981"/>
      <c r="J15" s="981" t="s">
        <v>93</v>
      </c>
      <c r="K15" s="981"/>
      <c r="L15" s="981"/>
      <c r="M15" s="981"/>
      <c r="N15" s="981"/>
      <c r="O15" s="981"/>
      <c r="P15" s="981" t="s">
        <v>10</v>
      </c>
      <c r="Q15" s="981"/>
      <c r="R15" s="981"/>
      <c r="S15" s="981"/>
      <c r="T15" s="981"/>
      <c r="U15" s="981"/>
      <c r="W15" s="283"/>
      <c r="X15" s="1035" t="str">
        <f>F18</f>
      </c>
      <c r="Y15" s="1035" t="str">
        <f>F24</f>
      </c>
      <c r="Z15" s="1035" t="str">
        <f>F30</f>
      </c>
      <c r="AA15" s="1035" t="str">
        <f>F36</f>
      </c>
      <c r="AB15" s="1035" t="str">
        <f>F42</f>
      </c>
      <c r="AC15" s="1035" t="str">
        <f>F48</f>
      </c>
      <c r="AD15" s="1035" t="str">
        <f>F54</f>
      </c>
      <c r="AE15" s="1035" t="str">
        <f>F60</f>
      </c>
      <c r="AF15" s="1035" t="str">
        <f>F66</f>
      </c>
      <c r="AG15" s="283"/>
      <c r="AH15" s="283"/>
      <c r="AI15" s="283"/>
      <c r="AJ15" s="283"/>
      <c r="AK15" s="283"/>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c r="BY15" s="0"/>
      <c r="BZ15" s="0"/>
      <c r="CA15" s="0"/>
      <c r="CB15" s="0"/>
      <c r="CC15" s="0"/>
      <c r="CD15" s="0"/>
      <c r="CE15" s="0"/>
      <c r="CF15" s="0"/>
      <c r="CG15" s="0"/>
      <c r="CH15" s="0"/>
      <c r="CI15" s="0"/>
      <c r="CJ15" s="0"/>
      <c r="CK15" s="0"/>
      <c r="CL15" s="0"/>
      <c r="CM15" s="0"/>
      <c r="CN15" s="0"/>
      <c r="CO15" s="0"/>
      <c r="CP15" s="0"/>
      <c r="CQ15" s="0"/>
      <c r="CR15" s="0"/>
      <c r="CS15" s="0"/>
      <c r="CT15" s="0"/>
      <c r="CU15" s="0"/>
      <c r="CV15" s="0"/>
      <c r="CW15" s="0"/>
      <c r="CX15" s="0"/>
      <c r="CY15" s="0"/>
      <c r="CZ15" s="0"/>
      <c r="DA15" s="0"/>
      <c r="DB15" s="0"/>
      <c r="DC15" s="0"/>
      <c r="DD15" s="0"/>
      <c r="DE15" s="0"/>
      <c r="DF15" s="0"/>
      <c r="DG15" s="0"/>
      <c r="DH15" s="0"/>
      <c r="DI15" s="0"/>
      <c r="DJ15" s="0"/>
      <c r="DK15" s="0"/>
      <c r="DL15" s="0"/>
      <c r="DM15" s="0"/>
      <c r="DN15" s="0"/>
      <c r="DO15" s="0"/>
      <c r="DP15" s="0"/>
      <c r="DQ15" s="0"/>
      <c r="DR15" s="0"/>
      <c r="DS15" s="0"/>
      <c r="DT15" s="0"/>
      <c r="DU15" s="0"/>
      <c r="DV15" s="0"/>
      <c r="DW15" s="0"/>
      <c r="DX15" s="0"/>
      <c r="DY15" s="0"/>
      <c r="DZ15" s="0"/>
      <c r="EA15" s="0"/>
      <c r="EB15" s="0"/>
      <c r="EC15" s="0"/>
      <c r="ED15" s="0"/>
      <c r="EE15" s="0"/>
      <c r="EF15" s="0"/>
      <c r="EG15" s="0"/>
      <c r="EH15" s="0"/>
      <c r="EI15" s="0"/>
    </row>
    <row r="16" s="2" customFormat="1" ht="15.95" customHeight="1">
      <c r="D16" s="982" t="s">
        <v>19</v>
      </c>
      <c r="E16" s="982"/>
      <c r="F16" s="982" t="s">
        <v>35</v>
      </c>
      <c r="G16" s="982"/>
      <c r="H16" s="982" t="s">
        <v>100</v>
      </c>
      <c r="I16" s="982"/>
      <c r="J16" s="982" t="s">
        <v>19</v>
      </c>
      <c r="K16" s="982"/>
      <c r="L16" s="982" t="s">
        <v>35</v>
      </c>
      <c r="M16" s="982"/>
      <c r="N16" s="982" t="s">
        <v>101</v>
      </c>
      <c r="O16" s="982"/>
      <c r="P16" s="982" t="s">
        <v>19</v>
      </c>
      <c r="Q16" s="982"/>
      <c r="R16" s="982" t="s">
        <v>35</v>
      </c>
      <c r="S16" s="982"/>
      <c r="T16" s="982" t="s">
        <v>102</v>
      </c>
      <c r="U16" s="982"/>
      <c r="W16" s="283"/>
      <c r="X16" s="1035" t="str">
        <f>J18</f>
      </c>
      <c r="Y16" s="1035" t="str">
        <f>J24</f>
      </c>
      <c r="Z16" s="1035" t="str">
        <f>J30</f>
      </c>
      <c r="AA16" s="1035" t="str">
        <f>J36</f>
      </c>
      <c r="AB16" s="1035" t="str">
        <f>J42</f>
      </c>
      <c r="AC16" s="1035" t="str">
        <f>J48</f>
      </c>
      <c r="AD16" s="1035" t="str">
        <f>J54</f>
      </c>
      <c r="AE16" s="1035" t="str">
        <f>J60</f>
      </c>
      <c r="AF16" s="1035" t="str">
        <f>J66</f>
      </c>
      <c r="AG16" s="283"/>
      <c r="AH16" s="283"/>
      <c r="AI16" s="283"/>
      <c r="AJ16" s="283"/>
      <c r="AK16" s="283"/>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c r="BY16" s="0"/>
      <c r="BZ16" s="0"/>
      <c r="CA16" s="0"/>
      <c r="CB16" s="0"/>
      <c r="CC16" s="0"/>
      <c r="CD16" s="0"/>
      <c r="CE16" s="0"/>
      <c r="CF16" s="0"/>
      <c r="CG16" s="0"/>
      <c r="CH16" s="0"/>
      <c r="CI16" s="0"/>
      <c r="CJ16" s="0"/>
      <c r="CK16" s="0"/>
      <c r="CL16" s="0"/>
      <c r="CM16" s="0"/>
      <c r="CN16" s="0"/>
      <c r="CO16" s="0"/>
      <c r="CP16" s="0"/>
      <c r="CQ16" s="0"/>
      <c r="CR16" s="0"/>
      <c r="CS16" s="0"/>
      <c r="CT16" s="0"/>
      <c r="CU16" s="0"/>
      <c r="CV16" s="0"/>
      <c r="CW16" s="0"/>
      <c r="CX16" s="0"/>
      <c r="CY16" s="0"/>
      <c r="CZ16" s="0"/>
      <c r="DA16" s="0"/>
      <c r="DB16" s="0"/>
      <c r="DC16" s="0"/>
      <c r="DD16" s="0"/>
      <c r="DE16" s="0"/>
      <c r="DF16" s="0"/>
      <c r="DG16" s="0"/>
      <c r="DH16" s="0"/>
      <c r="DI16" s="0"/>
      <c r="DJ16" s="0"/>
      <c r="DK16" s="0"/>
      <c r="DL16" s="0"/>
      <c r="DM16" s="0"/>
      <c r="DN16" s="0"/>
      <c r="DO16" s="0"/>
      <c r="DP16" s="0"/>
      <c r="DQ16" s="0"/>
      <c r="DR16" s="0"/>
      <c r="DS16" s="0"/>
      <c r="DT16" s="0"/>
      <c r="DU16" s="0"/>
      <c r="DV16" s="0"/>
      <c r="DW16" s="0"/>
      <c r="DX16" s="0"/>
      <c r="DY16" s="0"/>
      <c r="DZ16" s="0"/>
      <c r="EA16" s="0"/>
      <c r="EB16" s="0"/>
      <c r="EC16" s="0"/>
      <c r="ED16" s="0"/>
      <c r="EE16" s="0"/>
      <c r="EF16" s="0"/>
      <c r="EG16" s="0"/>
      <c r="EH16" s="0"/>
      <c r="EI16" s="0"/>
    </row>
    <row r="17" s="2" customFormat="1" ht="15.95" customHeight="1">
      <c r="B17" s="613" t="s">
        <v>39</v>
      </c>
      <c r="C17" s="613" t="s">
        <v>41</v>
      </c>
      <c r="D17" s="300"/>
      <c r="E17" s="300" t="s">
        <v>24</v>
      </c>
      <c r="F17" s="301"/>
      <c r="G17" s="300" t="s">
        <v>24</v>
      </c>
      <c r="H17" s="301"/>
      <c r="I17" s="300" t="s">
        <v>24</v>
      </c>
      <c r="J17" s="301"/>
      <c r="K17" s="300" t="s">
        <v>24</v>
      </c>
      <c r="L17" s="301"/>
      <c r="M17" s="300" t="s">
        <v>24</v>
      </c>
      <c r="N17" s="301"/>
      <c r="O17" s="300" t="s">
        <v>24</v>
      </c>
      <c r="P17" s="301"/>
      <c r="Q17" s="300" t="s">
        <v>24</v>
      </c>
      <c r="R17" s="301"/>
      <c r="S17" s="300" t="s">
        <v>24</v>
      </c>
      <c r="T17" s="301"/>
      <c r="U17" s="300" t="s">
        <v>24</v>
      </c>
      <c r="W17" s="283"/>
      <c r="X17" s="1035" t="str">
        <f>L18</f>
      </c>
      <c r="Y17" s="1035" t="str">
        <f>L24</f>
      </c>
      <c r="Z17" s="1035" t="str">
        <f>L30</f>
      </c>
      <c r="AA17" s="1035" t="str">
        <f>L36</f>
      </c>
      <c r="AB17" s="1035" t="str">
        <f>L42</f>
      </c>
      <c r="AC17" s="1035" t="str">
        <f>L48</f>
      </c>
      <c r="AD17" s="1035" t="str">
        <f>L54</f>
      </c>
      <c r="AE17" s="1035" t="str">
        <f>L60</f>
      </c>
      <c r="AF17" s="1035" t="str">
        <f>L66</f>
      </c>
      <c r="AG17" s="283"/>
      <c r="AH17" s="283"/>
      <c r="AI17" s="283"/>
      <c r="AJ17" s="283"/>
      <c r="AK17" s="283"/>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c r="BY17" s="0"/>
      <c r="BZ17" s="0"/>
      <c r="CA17" s="0"/>
      <c r="CB17" s="0"/>
      <c r="CC17" s="0"/>
      <c r="CD17" s="0"/>
      <c r="CE17" s="0"/>
      <c r="CF17" s="0"/>
      <c r="CG17" s="0"/>
      <c r="CH17" s="0"/>
      <c r="CI17" s="0"/>
      <c r="CJ17" s="0"/>
      <c r="CK17" s="0"/>
      <c r="CL17" s="0"/>
      <c r="CM17" s="0"/>
      <c r="CN17" s="0"/>
      <c r="CO17" s="0"/>
      <c r="CP17" s="0"/>
      <c r="CQ17" s="0"/>
      <c r="CR17" s="0"/>
      <c r="CS17" s="0"/>
      <c r="CT17" s="0"/>
      <c r="CU17" s="0"/>
      <c r="CV17" s="0"/>
      <c r="CW17" s="0"/>
      <c r="CX17" s="0"/>
      <c r="CY17" s="0"/>
      <c r="CZ17" s="0"/>
      <c r="DA17" s="0"/>
      <c r="DB17" s="0"/>
      <c r="DC17" s="0"/>
      <c r="DD17" s="0"/>
      <c r="DE17" s="0"/>
      <c r="DF17" s="0"/>
      <c r="DG17" s="0"/>
      <c r="DH17" s="0"/>
      <c r="DI17" s="0"/>
      <c r="DJ17" s="0"/>
      <c r="DK17" s="0"/>
      <c r="DL17" s="0"/>
      <c r="DM17" s="0"/>
      <c r="DN17" s="0"/>
      <c r="DO17" s="0"/>
      <c r="DP17" s="0"/>
      <c r="DQ17" s="0"/>
      <c r="DR17" s="0"/>
      <c r="DS17" s="0"/>
      <c r="DT17" s="0"/>
      <c r="DU17" s="0"/>
      <c r="DV17" s="0"/>
      <c r="DW17" s="0"/>
      <c r="DX17" s="0"/>
      <c r="DY17" s="0"/>
      <c r="DZ17" s="0"/>
      <c r="EA17" s="0"/>
      <c r="EB17" s="0"/>
      <c r="EC17" s="0"/>
      <c r="ED17" s="0"/>
      <c r="EE17" s="0"/>
      <c r="EF17" s="0"/>
      <c r="EG17" s="0"/>
      <c r="EH17" s="0"/>
      <c r="EI17" s="0"/>
    </row>
    <row r="18" s="2" customFormat="1" ht="15.95" customHeight="1">
      <c r="B18" s="302" t="s">
        <v>43</v>
      </c>
      <c r="C18" s="305" t="s">
        <v>42</v>
      </c>
      <c r="D18" s="309">
        <v>82.31996972307049826429671399</v>
      </c>
      <c r="E18" s="310">
        <v>62.104277821965085009485521240</v>
      </c>
      <c r="F18" s="310">
        <v>77.935802633994892253250763740</v>
      </c>
      <c r="G18" s="310">
        <v>4.4821573051931963870980357200</v>
      </c>
      <c r="H18" s="310">
        <v>105.62535694880143824609839405</v>
      </c>
      <c r="I18" s="311">
        <v>55.150201721483626313973629200</v>
      </c>
      <c r="J18" s="319">
        <v>209.66499901813194076605513851</v>
      </c>
      <c r="K18" s="310">
        <v>-14.914991569665059234126597090</v>
      </c>
      <c r="L18" s="320">
        <v>301.36116647463683815360744229</v>
      </c>
      <c r="M18" s="310">
        <v>-9.618849178794810635366963060</v>
      </c>
      <c r="N18" s="310">
        <v>69.572666402516652306154454610</v>
      </c>
      <c r="O18" s="311">
        <v>-5.8597864076186002653343979300</v>
      </c>
      <c r="P18" s="319">
        <v>172.59616371160227110395438973</v>
      </c>
      <c r="Q18" s="310">
        <v>37.926438450752566281627860720</v>
      </c>
      <c r="R18" s="320">
        <v>234.86824391917774908646943723</v>
      </c>
      <c r="S18" s="310">
        <v>-5.5678238247444816332167852400</v>
      </c>
      <c r="T18" s="310">
        <v>73.486377226457066410895932580</v>
      </c>
      <c r="U18" s="311">
        <v>46.05873128961528922098077600</v>
      </c>
      <c r="W18" s="283"/>
      <c r="X18" s="1035"/>
      <c r="Y18" s="1035"/>
      <c r="Z18" s="1035"/>
      <c r="AA18" s="1035"/>
      <c r="AB18" s="1035"/>
      <c r="AC18" s="1035"/>
      <c r="AD18" s="1035"/>
      <c r="AE18" s="1035"/>
      <c r="AF18" s="1035"/>
      <c r="AG18" s="283"/>
      <c r="AH18" s="283"/>
      <c r="AI18" s="283"/>
      <c r="AJ18" s="283"/>
      <c r="AK18" s="283"/>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c r="BY18" s="0"/>
      <c r="BZ18" s="0"/>
      <c r="CA18" s="0"/>
      <c r="CB18" s="0"/>
      <c r="CC18" s="0"/>
      <c r="CD18" s="0"/>
      <c r="CE18" s="0"/>
      <c r="CF18" s="0"/>
      <c r="CG18" s="0"/>
      <c r="CH18" s="0"/>
      <c r="CI18" s="0"/>
      <c r="CJ18" s="0"/>
      <c r="CK18" s="0"/>
      <c r="CL18" s="0"/>
      <c r="CM18" s="0"/>
      <c r="CN18" s="0"/>
      <c r="CO18" s="0"/>
      <c r="CP18" s="0"/>
      <c r="CQ18" s="0"/>
      <c r="CR18" s="0"/>
      <c r="CS18" s="0"/>
      <c r="CT18" s="0"/>
      <c r="CU18" s="0"/>
      <c r="CV18" s="0"/>
      <c r="CW18" s="0"/>
      <c r="CX18" s="0"/>
      <c r="CY18" s="0"/>
      <c r="CZ18" s="0"/>
      <c r="DA18" s="0"/>
      <c r="DB18" s="0"/>
      <c r="DC18" s="0"/>
      <c r="DD18" s="0"/>
      <c r="DE18" s="0"/>
      <c r="DF18" s="0"/>
      <c r="DG18" s="0"/>
      <c r="DH18" s="0"/>
      <c r="DI18" s="0"/>
      <c r="DJ18" s="0"/>
      <c r="DK18" s="0"/>
      <c r="DL18" s="0"/>
      <c r="DM18" s="0"/>
      <c r="DN18" s="0"/>
      <c r="DO18" s="0"/>
      <c r="DP18" s="0"/>
      <c r="DQ18" s="0"/>
      <c r="DR18" s="0"/>
      <c r="DS18" s="0"/>
      <c r="DT18" s="0"/>
      <c r="DU18" s="0"/>
      <c r="DV18" s="0"/>
      <c r="DW18" s="0"/>
      <c r="DX18" s="0"/>
      <c r="DY18" s="0"/>
      <c r="DZ18" s="0"/>
      <c r="EA18" s="0"/>
      <c r="EB18" s="0"/>
      <c r="EC18" s="0"/>
      <c r="ED18" s="0"/>
      <c r="EE18" s="0"/>
      <c r="EF18" s="0"/>
      <c r="EG18" s="0"/>
      <c r="EH18" s="0"/>
      <c r="EI18" s="0"/>
    </row>
    <row r="19" s="2" customFormat="1" ht="15.95" customHeight="1">
      <c r="B19" s="303"/>
      <c r="C19" s="306" t="s">
        <v>60</v>
      </c>
      <c r="D19" s="312">
        <v>64.955246078307378291093360650</v>
      </c>
      <c r="E19" s="134">
        <v>62.107177215999052587611531840</v>
      </c>
      <c r="F19" s="134">
        <v>78.807384810995680329788572340</v>
      </c>
      <c r="G19" s="134">
        <v>-1.4696895783007652394199151900</v>
      </c>
      <c r="H19" s="134">
        <v>82.42279100377460016085773216</v>
      </c>
      <c r="I19" s="313">
        <v>64.525186739184723076639231070</v>
      </c>
      <c r="J19" s="321">
        <v>179.34117231074415262757914654</v>
      </c>
      <c r="K19" s="134">
        <v>7.8979532854777929098580897800</v>
      </c>
      <c r="L19" s="135">
        <v>223.35510343951691025304238804</v>
      </c>
      <c r="M19" s="134">
        <v>-2.1555825718079902660138534700</v>
      </c>
      <c r="N19" s="134">
        <v>80.29419052845083521742551257</v>
      </c>
      <c r="O19" s="313">
        <v>10.275022450477637415483272960</v>
      </c>
      <c r="P19" s="321">
        <v>116.4914997941651190029155022</v>
      </c>
      <c r="Q19" s="134">
        <v>74.910326344925357906132806520</v>
      </c>
      <c r="R19" s="135">
        <v>176.02031586257753989866364833</v>
      </c>
      <c r="S19" s="134">
        <v>-3.5935917776992258632399163100</v>
      </c>
      <c r="T19" s="134">
        <v>66.180712847437612093859344970</v>
      </c>
      <c r="U19" s="313">
        <v>81.43018661332621016949431317</v>
      </c>
      <c r="W19" s="283"/>
      <c r="X19" s="283"/>
      <c r="Y19" s="283"/>
      <c r="Z19" s="283"/>
      <c r="AA19" s="283"/>
      <c r="AB19" s="283"/>
      <c r="AC19" s="283"/>
      <c r="AD19" s="283"/>
      <c r="AE19" s="283"/>
      <c r="AF19" s="283"/>
      <c r="AG19" s="283"/>
      <c r="AH19" s="283"/>
      <c r="AI19" s="283"/>
      <c r="AJ19" s="283"/>
      <c r="AK19" s="283"/>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c r="BY19" s="0"/>
      <c r="BZ19" s="0"/>
      <c r="CA19" s="0"/>
      <c r="CB19" s="0"/>
      <c r="CC19" s="0"/>
      <c r="CD19" s="0"/>
      <c r="CE19" s="0"/>
      <c r="CF19" s="0"/>
      <c r="CG19" s="0"/>
      <c r="CH19" s="0"/>
      <c r="CI19" s="0"/>
      <c r="CJ19" s="0"/>
      <c r="CK19" s="0"/>
      <c r="CL19" s="0"/>
      <c r="CM19" s="0"/>
      <c r="CN19" s="0"/>
      <c r="CO19" s="0"/>
      <c r="CP19" s="0"/>
      <c r="CQ19" s="0"/>
      <c r="CR19" s="0"/>
      <c r="CS19" s="0"/>
      <c r="CT19" s="0"/>
      <c r="CU19" s="0"/>
      <c r="CV19" s="0"/>
      <c r="CW19" s="0"/>
      <c r="CX19" s="0"/>
      <c r="CY19" s="0"/>
      <c r="CZ19" s="0"/>
      <c r="DA19" s="0"/>
      <c r="DB19" s="0"/>
      <c r="DC19" s="0"/>
      <c r="DD19" s="0"/>
      <c r="DE19" s="0"/>
      <c r="DF19" s="0"/>
      <c r="DG19" s="0"/>
      <c r="DH19" s="0"/>
      <c r="DI19" s="0"/>
      <c r="DJ19" s="0"/>
      <c r="DK19" s="0"/>
      <c r="DL19" s="0"/>
      <c r="DM19" s="0"/>
      <c r="DN19" s="0"/>
      <c r="DO19" s="0"/>
      <c r="DP19" s="0"/>
      <c r="DQ19" s="0"/>
      <c r="DR19" s="0"/>
      <c r="DS19" s="0"/>
      <c r="DT19" s="0"/>
      <c r="DU19" s="0"/>
      <c r="DV19" s="0"/>
      <c r="DW19" s="0"/>
      <c r="DX19" s="0"/>
      <c r="DY19" s="0"/>
      <c r="DZ19" s="0"/>
      <c r="EA19" s="0"/>
      <c r="EB19" s="0"/>
      <c r="EC19" s="0"/>
      <c r="ED19" s="0"/>
      <c r="EE19" s="0"/>
      <c r="EF19" s="0"/>
      <c r="EG19" s="0"/>
      <c r="EH19" s="0"/>
      <c r="EI19" s="0"/>
    </row>
    <row r="20" s="2" customFormat="1" ht="15.95" customHeight="1">
      <c r="B20" s="303"/>
      <c r="C20" s="307" t="s">
        <v>44</v>
      </c>
      <c r="D20" s="314">
        <v>70.937801652409298303667932930</v>
      </c>
      <c r="E20" s="159">
        <v>44.788996979797939806200241690</v>
      </c>
      <c r="F20" s="159">
        <v>78.115713813649279095198101700</v>
      </c>
      <c r="G20" s="159">
        <v>1.7192987765194664075492018400</v>
      </c>
      <c r="H20" s="159">
        <v>90.81118022122487071945518522</v>
      </c>
      <c r="I20" s="315">
        <v>42.341717571120864447562153860</v>
      </c>
      <c r="J20" s="322">
        <v>171.67932318173062797160587357</v>
      </c>
      <c r="K20" s="159">
        <v>-8.596504027366905959846632480</v>
      </c>
      <c r="L20" s="160">
        <v>219.24739767858347807536448434</v>
      </c>
      <c r="M20" s="159">
        <v>-8.972054226271088961081991610</v>
      </c>
      <c r="N20" s="159">
        <v>78.303927435167275309744375450</v>
      </c>
      <c r="O20" s="315">
        <v>0.4125658287815262740308692300</v>
      </c>
      <c r="P20" s="322">
        <v>121.78553775685480892896321728</v>
      </c>
      <c r="Q20" s="159">
        <v>32.342205023245462075176162580</v>
      </c>
      <c r="R20" s="160">
        <v>171.26666971447580284554621167</v>
      </c>
      <c r="S20" s="159">
        <v>-7.4070118682925644642551203300</v>
      </c>
      <c r="T20" s="159">
        <v>71.108720663446899919332327590</v>
      </c>
      <c r="U20" s="315">
        <v>42.928970857920018652576120280</v>
      </c>
      <c r="W20" s="283"/>
      <c r="X20" s="283"/>
      <c r="Y20" s="283"/>
      <c r="Z20" s="283"/>
      <c r="AA20" s="283"/>
      <c r="AB20" s="283"/>
      <c r="AC20" s="283"/>
      <c r="AD20" s="283"/>
      <c r="AE20" s="283"/>
      <c r="AF20" s="283"/>
      <c r="AG20" s="283"/>
      <c r="AH20" s="283"/>
      <c r="AI20" s="283"/>
      <c r="AJ20" s="283"/>
      <c r="AK20" s="283"/>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c r="BY20" s="0"/>
      <c r="BZ20" s="0"/>
      <c r="CA20" s="0"/>
      <c r="CB20" s="0"/>
      <c r="CC20" s="0"/>
      <c r="CD20" s="0"/>
      <c r="CE20" s="0"/>
      <c r="CF20" s="0"/>
      <c r="CG20" s="0"/>
      <c r="CH20" s="0"/>
      <c r="CI20" s="0"/>
      <c r="CJ20" s="0"/>
      <c r="CK20" s="0"/>
      <c r="CL20" s="0"/>
      <c r="CM20" s="0"/>
      <c r="CN20" s="0"/>
      <c r="CO20" s="0"/>
      <c r="CP20" s="0"/>
      <c r="CQ20" s="0"/>
      <c r="CR20" s="0"/>
      <c r="CS20" s="0"/>
      <c r="CT20" s="0"/>
      <c r="CU20" s="0"/>
      <c r="CV20" s="0"/>
      <c r="CW20" s="0"/>
      <c r="CX20" s="0"/>
      <c r="CY20" s="0"/>
      <c r="CZ20" s="0"/>
      <c r="DA20" s="0"/>
      <c r="DB20" s="0"/>
      <c r="DC20" s="0"/>
      <c r="DD20" s="0"/>
      <c r="DE20" s="0"/>
      <c r="DF20" s="0"/>
      <c r="DG20" s="0"/>
      <c r="DH20" s="0"/>
      <c r="DI20" s="0"/>
      <c r="DJ20" s="0"/>
      <c r="DK20" s="0"/>
      <c r="DL20" s="0"/>
      <c r="DM20" s="0"/>
      <c r="DN20" s="0"/>
      <c r="DO20" s="0"/>
      <c r="DP20" s="0"/>
      <c r="DQ20" s="0"/>
      <c r="DR20" s="0"/>
      <c r="DS20" s="0"/>
      <c r="DT20" s="0"/>
      <c r="DU20" s="0"/>
      <c r="DV20" s="0"/>
      <c r="DW20" s="0"/>
      <c r="DX20" s="0"/>
      <c r="DY20" s="0"/>
      <c r="DZ20" s="0"/>
      <c r="EA20" s="0"/>
      <c r="EB20" s="0"/>
      <c r="EC20" s="0"/>
      <c r="ED20" s="0"/>
      <c r="EE20" s="0"/>
      <c r="EF20" s="0"/>
      <c r="EG20" s="0"/>
      <c r="EH20" s="0"/>
      <c r="EI20" s="0"/>
    </row>
    <row r="21" s="2" customFormat="1" ht="15.95" customHeight="1">
      <c r="B21" s="304"/>
      <c r="C21" s="308" t="s">
        <v>45</v>
      </c>
      <c r="D21" s="316">
        <v>64.955246078307378291093360650</v>
      </c>
      <c r="E21" s="317">
        <v>62.107177215999052587611531840</v>
      </c>
      <c r="F21" s="317">
        <v>78.807384810995680329788572340</v>
      </c>
      <c r="G21" s="317">
        <v>-1.4696895783007652394199151900</v>
      </c>
      <c r="H21" s="317">
        <v>82.42279100377460016085773216</v>
      </c>
      <c r="I21" s="318">
        <v>64.525186739184723076639231070</v>
      </c>
      <c r="J21" s="323">
        <v>179.34117231074415262757914654</v>
      </c>
      <c r="K21" s="317">
        <v>7.8979532854777929098580897800</v>
      </c>
      <c r="L21" s="324">
        <v>223.35510343951691025304238804</v>
      </c>
      <c r="M21" s="317">
        <v>-2.1555825718079902660138534700</v>
      </c>
      <c r="N21" s="317">
        <v>80.29419052845083521742551257</v>
      </c>
      <c r="O21" s="318">
        <v>10.275022450477637415483272960</v>
      </c>
      <c r="P21" s="323">
        <v>116.4914997941651190029155022</v>
      </c>
      <c r="Q21" s="317">
        <v>74.910326344925357906132806520</v>
      </c>
      <c r="R21" s="324">
        <v>176.02031586257753989866364833</v>
      </c>
      <c r="S21" s="317">
        <v>-3.5935917776992258632399163100</v>
      </c>
      <c r="T21" s="317">
        <v>66.180712847437612093859344970</v>
      </c>
      <c r="U21" s="318">
        <v>81.43018661332621016949431317</v>
      </c>
      <c r="W21" s="283"/>
      <c r="X21" s="283"/>
      <c r="Y21" s="283"/>
      <c r="Z21" s="283"/>
      <c r="AA21" s="283"/>
      <c r="AB21" s="283"/>
      <c r="AC21" s="283"/>
      <c r="AD21" s="283"/>
      <c r="AE21" s="283"/>
      <c r="AF21" s="283"/>
      <c r="AG21" s="283"/>
      <c r="AH21" s="283"/>
      <c r="AI21" s="283"/>
      <c r="AJ21" s="283"/>
      <c r="AK21" s="283"/>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c r="BY21" s="0"/>
      <c r="BZ21" s="0"/>
      <c r="CA21" s="0"/>
      <c r="CB21" s="0"/>
      <c r="CC21" s="0"/>
      <c r="CD21" s="0"/>
      <c r="CE21" s="0"/>
      <c r="CF21" s="0"/>
      <c r="CG21" s="0"/>
      <c r="CH21" s="0"/>
      <c r="CI21" s="0"/>
      <c r="CJ21" s="0"/>
      <c r="CK21" s="0"/>
      <c r="CL21" s="0"/>
      <c r="CM21" s="0"/>
      <c r="CN21" s="0"/>
      <c r="CO21" s="0"/>
      <c r="CP21" s="0"/>
      <c r="CQ21" s="0"/>
      <c r="CR21" s="0"/>
      <c r="CS21" s="0"/>
      <c r="CT21" s="0"/>
      <c r="CU21" s="0"/>
      <c r="CV21" s="0"/>
      <c r="CW21" s="0"/>
      <c r="CX21" s="0"/>
      <c r="CY21" s="0"/>
      <c r="CZ21" s="0"/>
      <c r="DA21" s="0"/>
      <c r="DB21" s="0"/>
      <c r="DC21" s="0"/>
      <c r="DD21" s="0"/>
      <c r="DE21" s="0"/>
      <c r="DF21" s="0"/>
      <c r="DG21" s="0"/>
      <c r="DH21" s="0"/>
      <c r="DI21" s="0"/>
      <c r="DJ21" s="0"/>
      <c r="DK21" s="0"/>
      <c r="DL21" s="0"/>
      <c r="DM21" s="0"/>
      <c r="DN21" s="0"/>
      <c r="DO21" s="0"/>
      <c r="DP21" s="0"/>
      <c r="DQ21" s="0"/>
      <c r="DR21" s="0"/>
      <c r="DS21" s="0"/>
      <c r="DT21" s="0"/>
      <c r="DU21" s="0"/>
      <c r="DV21" s="0"/>
      <c r="DW21" s="0"/>
      <c r="DX21" s="0"/>
      <c r="DY21" s="0"/>
      <c r="DZ21" s="0"/>
      <c r="EA21" s="0"/>
      <c r="EB21" s="0"/>
      <c r="EC21" s="0"/>
      <c r="ED21" s="0"/>
      <c r="EE21" s="0"/>
      <c r="EF21" s="0"/>
      <c r="EG21" s="0"/>
      <c r="EH21" s="0"/>
      <c r="EI21" s="0"/>
    </row>
    <row r="22" s="2" customFormat="1" ht="5.1" customHeight="1">
      <c r="B22" s="299"/>
      <c r="C22" s="299"/>
      <c r="D22" s="159"/>
      <c r="E22" s="159"/>
      <c r="F22" s="159"/>
      <c r="G22" s="159"/>
      <c r="H22" s="159"/>
      <c r="I22" s="159"/>
      <c r="J22" s="160"/>
      <c r="K22" s="159"/>
      <c r="L22" s="160"/>
      <c r="M22" s="159"/>
      <c r="N22" s="159"/>
      <c r="O22" s="159"/>
      <c r="P22" s="160"/>
      <c r="Q22" s="159"/>
      <c r="R22" s="160"/>
      <c r="S22" s="159"/>
      <c r="T22" s="159"/>
      <c r="U22" s="159"/>
      <c r="W22" s="283"/>
      <c r="X22" s="283"/>
      <c r="Y22" s="283"/>
      <c r="Z22" s="283"/>
      <c r="AA22" s="283"/>
      <c r="AB22" s="283"/>
      <c r="AC22" s="283"/>
      <c r="AD22" s="283"/>
      <c r="AE22" s="283"/>
      <c r="AF22" s="283"/>
      <c r="AG22" s="283"/>
      <c r="AH22" s="283"/>
      <c r="AI22" s="283"/>
      <c r="AJ22" s="283"/>
      <c r="AK22" s="283"/>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row>
    <row r="23" s="9" customFormat="1" ht="5.1" customHeight="1">
      <c r="B23" s="299"/>
      <c r="C23" s="299"/>
      <c r="D23" s="159"/>
      <c r="E23" s="159"/>
      <c r="F23" s="159"/>
      <c r="G23" s="159"/>
      <c r="H23" s="159"/>
      <c r="I23" s="159"/>
      <c r="J23" s="160"/>
      <c r="K23" s="159"/>
      <c r="L23" s="160"/>
      <c r="M23" s="159"/>
      <c r="N23" s="159"/>
      <c r="O23" s="159"/>
      <c r="P23" s="160"/>
      <c r="Q23" s="159"/>
      <c r="R23" s="160"/>
      <c r="S23" s="159"/>
      <c r="T23" s="159"/>
      <c r="U23" s="159"/>
      <c r="W23" s="283"/>
      <c r="X23" s="283"/>
      <c r="Y23" s="283"/>
      <c r="Z23" s="283"/>
      <c r="AA23" s="283"/>
      <c r="AB23" s="283"/>
      <c r="AC23" s="283"/>
      <c r="AD23" s="283"/>
      <c r="AE23" s="283"/>
      <c r="AF23" s="283"/>
      <c r="AG23" s="283"/>
      <c r="AH23" s="283"/>
      <c r="AI23" s="283"/>
      <c r="AJ23" s="283"/>
      <c r="AK23" s="283"/>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row>
    <row r="24" s="2" customFormat="1" ht="15.95" customHeight="1">
      <c r="B24" s="325" t="s">
        <v>46</v>
      </c>
      <c r="C24" s="305" t="s">
        <v>42</v>
      </c>
      <c r="D24" s="309">
        <v>84.29079772749023395018227065</v>
      </c>
      <c r="E24" s="310">
        <v>61.174061371976495229758310890</v>
      </c>
      <c r="F24" s="310">
        <v>75.523503981037907493031097230</v>
      </c>
      <c r="G24" s="310">
        <v>1.1852204798985798741191115700</v>
      </c>
      <c r="H24" s="310">
        <v>111.60869568320555951886596429</v>
      </c>
      <c r="I24" s="311">
        <v>59.286169074460115721975914710</v>
      </c>
      <c r="J24" s="319">
        <v>219.88726142193640993065891607</v>
      </c>
      <c r="K24" s="310">
        <v>-10.644892378247641468344428100</v>
      </c>
      <c r="L24" s="320">
        <v>298.01076064327449443229841495</v>
      </c>
      <c r="M24" s="310">
        <v>-7.9029827440822556585620541600</v>
      </c>
      <c r="N24" s="310">
        <v>73.785007275340084167893933070</v>
      </c>
      <c r="O24" s="311">
        <v>-2.9771969992754601429008712900</v>
      </c>
      <c r="P24" s="319">
        <v>185.34472675368208530883362288</v>
      </c>
      <c r="Q24" s="310">
        <v>44.017255997278793248922322590</v>
      </c>
      <c r="R24" s="320">
        <v>225.0681686783447624196572859</v>
      </c>
      <c r="S24" s="310">
        <v>-6.8114300341893894515067858100</v>
      </c>
      <c r="T24" s="310">
        <v>82.35048422976539654821120838</v>
      </c>
      <c r="U24" s="311">
        <v>54.543906028514453172295489340</v>
      </c>
      <c r="W24" s="283"/>
      <c r="X24" s="283"/>
      <c r="Y24" s="283"/>
      <c r="Z24" s="283"/>
      <c r="AA24" s="283"/>
      <c r="AB24" s="283"/>
      <c r="AC24" s="283"/>
      <c r="AD24" s="283"/>
      <c r="AE24" s="283"/>
      <c r="AF24" s="283"/>
      <c r="AG24" s="283"/>
      <c r="AH24" s="283"/>
      <c r="AI24" s="283"/>
      <c r="AJ24" s="283"/>
      <c r="AK24" s="283"/>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c r="BY24" s="0"/>
      <c r="BZ24" s="0"/>
      <c r="CA24" s="0"/>
      <c r="CB24" s="0"/>
      <c r="CC24" s="0"/>
      <c r="CD24" s="0"/>
      <c r="CE24" s="0"/>
      <c r="CF24" s="0"/>
      <c r="CG24" s="0"/>
      <c r="CH24" s="0"/>
      <c r="CI24" s="0"/>
      <c r="CJ24" s="0"/>
      <c r="CK24" s="0"/>
      <c r="CL24" s="0"/>
      <c r="CM24" s="0"/>
      <c r="CN24" s="0"/>
      <c r="CO24" s="0"/>
      <c r="CP24" s="0"/>
      <c r="CQ24" s="0"/>
      <c r="CR24" s="0"/>
      <c r="CS24" s="0"/>
      <c r="CT24" s="0"/>
      <c r="CU24" s="0"/>
      <c r="CV24" s="0"/>
      <c r="CW24" s="0"/>
      <c r="CX24" s="0"/>
      <c r="CY24" s="0"/>
      <c r="CZ24" s="0"/>
      <c r="DA24" s="0"/>
      <c r="DB24" s="0"/>
      <c r="DC24" s="0"/>
      <c r="DD24" s="0"/>
      <c r="DE24" s="0"/>
      <c r="DF24" s="0"/>
      <c r="DG24" s="0"/>
      <c r="DH24" s="0"/>
      <c r="DI24" s="0"/>
      <c r="DJ24" s="0"/>
      <c r="DK24" s="0"/>
      <c r="DL24" s="0"/>
      <c r="DM24" s="0"/>
      <c r="DN24" s="0"/>
      <c r="DO24" s="0"/>
      <c r="DP24" s="0"/>
      <c r="DQ24" s="0"/>
      <c r="DR24" s="0"/>
      <c r="DS24" s="0"/>
      <c r="DT24" s="0"/>
      <c r="DU24" s="0"/>
      <c r="DV24" s="0"/>
      <c r="DW24" s="0"/>
      <c r="DX24" s="0"/>
      <c r="DY24" s="0"/>
      <c r="DZ24" s="0"/>
      <c r="EA24" s="0"/>
      <c r="EB24" s="0"/>
      <c r="EC24" s="0"/>
      <c r="ED24" s="0"/>
      <c r="EE24" s="0"/>
      <c r="EF24" s="0"/>
      <c r="EG24" s="0"/>
      <c r="EH24" s="0"/>
      <c r="EI24" s="0"/>
    </row>
    <row r="25" s="2" customFormat="1" ht="15.95" customHeight="1">
      <c r="B25" s="326"/>
      <c r="C25" s="306" t="s">
        <v>60</v>
      </c>
      <c r="D25" s="312">
        <v>65.383182948356502131453074960</v>
      </c>
      <c r="E25" s="134">
        <v>79.27680114138708565850337832</v>
      </c>
      <c r="F25" s="134">
        <v>72.879136255047969599519757420</v>
      </c>
      <c r="G25" s="134">
        <v>-2.9921715328383827121448987800</v>
      </c>
      <c r="H25" s="134">
        <v>89.71454151094956116419643745</v>
      </c>
      <c r="I25" s="313">
        <v>84.80652950815671654316525038</v>
      </c>
      <c r="J25" s="321">
        <v>173.56328398707197163943221255</v>
      </c>
      <c r="K25" s="134">
        <v>2.6227943095012794745262546800</v>
      </c>
      <c r="L25" s="135">
        <v>211.93478334956551754850674665</v>
      </c>
      <c r="M25" s="134">
        <v>-3.6586629698525034605044203700</v>
      </c>
      <c r="N25" s="134">
        <v>81.89466648369675915872391031</v>
      </c>
      <c r="O25" s="313">
        <v>6.5200021849272919078906737100</v>
      </c>
      <c r="P25" s="321">
        <v>113.48119950044281269227450357</v>
      </c>
      <c r="Q25" s="134">
        <v>83.97886287997931099152458383</v>
      </c>
      <c r="R25" s="135">
        <v>154.45623952917057075148801971</v>
      </c>
      <c r="S25" s="134">
        <v>-6.5413610308244602238799005100</v>
      </c>
      <c r="T25" s="134">
        <v>73.471424557769826326455469920</v>
      </c>
      <c r="U25" s="313">
        <v>96.85591926997683491330504133</v>
      </c>
      <c r="W25" s="283"/>
      <c r="X25" s="283"/>
      <c r="Y25" s="283"/>
      <c r="Z25" s="283"/>
      <c r="AA25" s="283"/>
      <c r="AB25" s="283"/>
      <c r="AC25" s="283"/>
      <c r="AD25" s="283"/>
      <c r="AE25" s="283"/>
      <c r="AF25" s="283"/>
      <c r="AG25" s="283"/>
      <c r="AH25" s="283"/>
      <c r="AI25" s="283"/>
      <c r="AJ25" s="283"/>
      <c r="AK25" s="283"/>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c r="BY25" s="0"/>
      <c r="BZ25" s="0"/>
      <c r="CA25" s="0"/>
      <c r="CB25" s="0"/>
      <c r="CC25" s="0"/>
      <c r="CD25" s="0"/>
      <c r="CE25" s="0"/>
      <c r="CF25" s="0"/>
      <c r="CG25" s="0"/>
      <c r="CH25" s="0"/>
      <c r="CI25" s="0"/>
      <c r="CJ25" s="0"/>
      <c r="CK25" s="0"/>
      <c r="CL25" s="0"/>
      <c r="CM25" s="0"/>
      <c r="CN25" s="0"/>
      <c r="CO25" s="0"/>
      <c r="CP25" s="0"/>
      <c r="CQ25" s="0"/>
      <c r="CR25" s="0"/>
      <c r="CS25" s="0"/>
      <c r="CT25" s="0"/>
      <c r="CU25" s="0"/>
      <c r="CV25" s="0"/>
      <c r="CW25" s="0"/>
      <c r="CX25" s="0"/>
      <c r="CY25" s="0"/>
      <c r="CZ25" s="0"/>
      <c r="DA25" s="0"/>
      <c r="DB25" s="0"/>
      <c r="DC25" s="0"/>
      <c r="DD25" s="0"/>
      <c r="DE25" s="0"/>
      <c r="DF25" s="0"/>
      <c r="DG25" s="0"/>
      <c r="DH25" s="0"/>
      <c r="DI25" s="0"/>
      <c r="DJ25" s="0"/>
      <c r="DK25" s="0"/>
      <c r="DL25" s="0"/>
      <c r="DM25" s="0"/>
      <c r="DN25" s="0"/>
      <c r="DO25" s="0"/>
      <c r="DP25" s="0"/>
      <c r="DQ25" s="0"/>
      <c r="DR25" s="0"/>
      <c r="DS25" s="0"/>
      <c r="DT25" s="0"/>
      <c r="DU25" s="0"/>
      <c r="DV25" s="0"/>
      <c r="DW25" s="0"/>
      <c r="DX25" s="0"/>
      <c r="DY25" s="0"/>
      <c r="DZ25" s="0"/>
      <c r="EA25" s="0"/>
      <c r="EB25" s="0"/>
      <c r="EC25" s="0"/>
      <c r="ED25" s="0"/>
      <c r="EE25" s="0"/>
      <c r="EF25" s="0"/>
      <c r="EG25" s="0"/>
      <c r="EH25" s="0"/>
      <c r="EI25" s="0"/>
    </row>
    <row r="26" s="2" customFormat="1" ht="15.95" customHeight="1">
      <c r="B26" s="326"/>
      <c r="C26" s="307" t="s">
        <v>44</v>
      </c>
      <c r="D26" s="314">
        <v>75.126755650966882417287152050</v>
      </c>
      <c r="E26" s="159">
        <v>62.245792690225369958828254820</v>
      </c>
      <c r="F26" s="159">
        <v>75.726327837376223750101723780</v>
      </c>
      <c r="G26" s="159">
        <v>4.7596126995217171579866402600</v>
      </c>
      <c r="H26" s="159">
        <v>99.20823813390643426106361412</v>
      </c>
      <c r="I26" s="315">
        <v>54.874372393480705860477230040</v>
      </c>
      <c r="J26" s="322">
        <v>168.67597615938793545349966195</v>
      </c>
      <c r="K26" s="159">
        <v>-9.710069357813516895167318220</v>
      </c>
      <c r="L26" s="160">
        <v>218.10699351390234291161467894</v>
      </c>
      <c r="M26" s="159">
        <v>-3.0763973381328172142614177900</v>
      </c>
      <c r="N26" s="159">
        <v>77.336344626948595129827037990</v>
      </c>
      <c r="O26" s="315">
        <v>-6.8442276571407270884817208100</v>
      </c>
      <c r="P26" s="322">
        <v>126.72078845114652715940300077</v>
      </c>
      <c r="Q26" s="159">
        <v>46.491613689870153440983063740</v>
      </c>
      <c r="R26" s="160">
        <v>165.16441694458258467550538977</v>
      </c>
      <c r="S26" s="159">
        <v>1.536790762995382313347894800</v>
      </c>
      <c r="T26" s="159">
        <v>76.724024941561715871849739900</v>
      </c>
      <c r="U26" s="315">
        <v>44.274417764302976329941944240</v>
      </c>
      <c r="W26" s="283"/>
      <c r="X26" s="283"/>
      <c r="Y26" s="283"/>
      <c r="Z26" s="283"/>
      <c r="AA26" s="283"/>
      <c r="AB26" s="283"/>
      <c r="AC26" s="283"/>
      <c r="AD26" s="283"/>
      <c r="AE26" s="283"/>
      <c r="AF26" s="283"/>
      <c r="AG26" s="283"/>
      <c r="AH26" s="283"/>
      <c r="AI26" s="283"/>
      <c r="AJ26" s="283"/>
      <c r="AK26" s="283"/>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c r="BY26" s="0"/>
      <c r="BZ26" s="0"/>
      <c r="CA26" s="0"/>
      <c r="CB26" s="0"/>
      <c r="CC26" s="0"/>
      <c r="CD26" s="0"/>
      <c r="CE26" s="0"/>
      <c r="CF26" s="0"/>
      <c r="CG26" s="0"/>
      <c r="CH26" s="0"/>
      <c r="CI26" s="0"/>
      <c r="CJ26" s="0"/>
      <c r="CK26" s="0"/>
      <c r="CL26" s="0"/>
      <c r="CM26" s="0"/>
      <c r="CN26" s="0"/>
      <c r="CO26" s="0"/>
      <c r="CP26" s="0"/>
      <c r="CQ26" s="0"/>
      <c r="CR26" s="0"/>
      <c r="CS26" s="0"/>
      <c r="CT26" s="0"/>
      <c r="CU26" s="0"/>
      <c r="CV26" s="0"/>
      <c r="CW26" s="0"/>
      <c r="CX26" s="0"/>
      <c r="CY26" s="0"/>
      <c r="CZ26" s="0"/>
      <c r="DA26" s="0"/>
      <c r="DB26" s="0"/>
      <c r="DC26" s="0"/>
      <c r="DD26" s="0"/>
      <c r="DE26" s="0"/>
      <c r="DF26" s="0"/>
      <c r="DG26" s="0"/>
      <c r="DH26" s="0"/>
      <c r="DI26" s="0"/>
      <c r="DJ26" s="0"/>
      <c r="DK26" s="0"/>
      <c r="DL26" s="0"/>
      <c r="DM26" s="0"/>
      <c r="DN26" s="0"/>
      <c r="DO26" s="0"/>
      <c r="DP26" s="0"/>
      <c r="DQ26" s="0"/>
      <c r="DR26" s="0"/>
      <c r="DS26" s="0"/>
      <c r="DT26" s="0"/>
      <c r="DU26" s="0"/>
      <c r="DV26" s="0"/>
      <c r="DW26" s="0"/>
      <c r="DX26" s="0"/>
      <c r="DY26" s="0"/>
      <c r="DZ26" s="0"/>
      <c r="EA26" s="0"/>
      <c r="EB26" s="0"/>
      <c r="EC26" s="0"/>
      <c r="ED26" s="0"/>
      <c r="EE26" s="0"/>
      <c r="EF26" s="0"/>
      <c r="EG26" s="0"/>
      <c r="EH26" s="0"/>
      <c r="EI26" s="0"/>
    </row>
    <row r="27" s="2" customFormat="1" ht="15.95" customHeight="1">
      <c r="B27" s="327"/>
      <c r="C27" s="308" t="s">
        <v>45</v>
      </c>
      <c r="D27" s="316">
        <v>65.383182948356502131453074960</v>
      </c>
      <c r="E27" s="317">
        <v>79.27680114138708565850337832</v>
      </c>
      <c r="F27" s="317">
        <v>72.879136255047969599519757420</v>
      </c>
      <c r="G27" s="317">
        <v>-2.9921715328383827121448987800</v>
      </c>
      <c r="H27" s="317">
        <v>89.71454151094956116419643745</v>
      </c>
      <c r="I27" s="318">
        <v>84.80652950815671654316525038</v>
      </c>
      <c r="J27" s="323">
        <v>173.56328398707197163943221255</v>
      </c>
      <c r="K27" s="317">
        <v>2.6227943095012794745262546800</v>
      </c>
      <c r="L27" s="324">
        <v>211.93478334956551754850674665</v>
      </c>
      <c r="M27" s="317">
        <v>-3.6586629698525034605044203700</v>
      </c>
      <c r="N27" s="317">
        <v>81.89466648369675915872391031</v>
      </c>
      <c r="O27" s="318">
        <v>6.5200021849272919078906737100</v>
      </c>
      <c r="P27" s="323">
        <v>113.48119950044281269227450357</v>
      </c>
      <c r="Q27" s="317">
        <v>83.97886287997931099152458383</v>
      </c>
      <c r="R27" s="324">
        <v>154.45623952917057075148801971</v>
      </c>
      <c r="S27" s="317">
        <v>-6.5413610308244602238799005100</v>
      </c>
      <c r="T27" s="317">
        <v>73.471424557769826326455469920</v>
      </c>
      <c r="U27" s="318">
        <v>96.85591926997683491330504133</v>
      </c>
      <c r="W27" s="283"/>
      <c r="X27" s="283"/>
      <c r="Y27" s="283"/>
      <c r="Z27" s="283"/>
      <c r="AA27" s="283"/>
      <c r="AB27" s="283"/>
      <c r="AC27" s="283"/>
      <c r="AD27" s="283"/>
      <c r="AE27" s="283"/>
      <c r="AF27" s="283"/>
      <c r="AG27" s="283"/>
      <c r="AH27" s="283"/>
      <c r="AI27" s="283"/>
      <c r="AJ27" s="283"/>
      <c r="AK27" s="283"/>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c r="BY27" s="0"/>
      <c r="BZ27" s="0"/>
      <c r="CA27" s="0"/>
      <c r="CB27" s="0"/>
      <c r="CC27" s="0"/>
      <c r="CD27" s="0"/>
      <c r="CE27" s="0"/>
      <c r="CF27" s="0"/>
      <c r="CG27" s="0"/>
      <c r="CH27" s="0"/>
      <c r="CI27" s="0"/>
      <c r="CJ27" s="0"/>
      <c r="CK27" s="0"/>
      <c r="CL27" s="0"/>
      <c r="CM27" s="0"/>
      <c r="CN27" s="0"/>
      <c r="CO27" s="0"/>
      <c r="CP27" s="0"/>
      <c r="CQ27" s="0"/>
      <c r="CR27" s="0"/>
      <c r="CS27" s="0"/>
      <c r="CT27" s="0"/>
      <c r="CU27" s="0"/>
      <c r="CV27" s="0"/>
      <c r="CW27" s="0"/>
      <c r="CX27" s="0"/>
      <c r="CY27" s="0"/>
      <c r="CZ27" s="0"/>
      <c r="DA27" s="0"/>
      <c r="DB27" s="0"/>
      <c r="DC27" s="0"/>
      <c r="DD27" s="0"/>
      <c r="DE27" s="0"/>
      <c r="DF27" s="0"/>
      <c r="DG27" s="0"/>
      <c r="DH27" s="0"/>
      <c r="DI27" s="0"/>
      <c r="DJ27" s="0"/>
      <c r="DK27" s="0"/>
      <c r="DL27" s="0"/>
      <c r="DM27" s="0"/>
      <c r="DN27" s="0"/>
      <c r="DO27" s="0"/>
      <c r="DP27" s="0"/>
      <c r="DQ27" s="0"/>
      <c r="DR27" s="0"/>
      <c r="DS27" s="0"/>
      <c r="DT27" s="0"/>
      <c r="DU27" s="0"/>
      <c r="DV27" s="0"/>
      <c r="DW27" s="0"/>
      <c r="DX27" s="0"/>
      <c r="DY27" s="0"/>
      <c r="DZ27" s="0"/>
      <c r="EA27" s="0"/>
      <c r="EB27" s="0"/>
      <c r="EC27" s="0"/>
      <c r="ED27" s="0"/>
      <c r="EE27" s="0"/>
      <c r="EF27" s="0"/>
      <c r="EG27" s="0"/>
      <c r="EH27" s="0"/>
      <c r="EI27" s="0"/>
    </row>
    <row r="28" s="2" customFormat="1" ht="5.1" customHeight="1">
      <c r="B28" s="4"/>
      <c r="C28" s="299"/>
      <c r="D28" s="159"/>
      <c r="E28" s="159"/>
      <c r="F28" s="159"/>
      <c r="G28" s="159"/>
      <c r="H28" s="159"/>
      <c r="I28" s="159"/>
      <c r="J28" s="160"/>
      <c r="K28" s="159"/>
      <c r="L28" s="160"/>
      <c r="M28" s="159"/>
      <c r="N28" s="159"/>
      <c r="O28" s="159"/>
      <c r="P28" s="160"/>
      <c r="Q28" s="159"/>
      <c r="R28" s="160"/>
      <c r="S28" s="159"/>
      <c r="T28" s="159"/>
      <c r="U28" s="159"/>
      <c r="W28" s="283"/>
      <c r="X28" s="283"/>
      <c r="Y28" s="283"/>
      <c r="Z28" s="283"/>
      <c r="AA28" s="283"/>
      <c r="AB28" s="283"/>
      <c r="AC28" s="283"/>
      <c r="AD28" s="283"/>
      <c r="AE28" s="283"/>
      <c r="AF28" s="283"/>
      <c r="AG28" s="283"/>
      <c r="AH28" s="283"/>
      <c r="AI28" s="283"/>
      <c r="AJ28" s="283"/>
      <c r="AK28" s="283"/>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c r="BY28" s="0"/>
      <c r="BZ28" s="0"/>
      <c r="CA28" s="0"/>
      <c r="CB28" s="0"/>
      <c r="CC28" s="0"/>
      <c r="CD28" s="0"/>
      <c r="CE28" s="0"/>
      <c r="CF28" s="0"/>
      <c r="CG28" s="0"/>
      <c r="CH28" s="0"/>
      <c r="CI28" s="0"/>
      <c r="CJ28" s="0"/>
      <c r="CK28" s="0"/>
      <c r="CL28" s="0"/>
      <c r="CM28" s="0"/>
      <c r="CN28" s="0"/>
      <c r="CO28" s="0"/>
      <c r="CP28" s="0"/>
      <c r="CQ28" s="0"/>
      <c r="CR28" s="0"/>
      <c r="CS28" s="0"/>
      <c r="CT28" s="0"/>
      <c r="CU28" s="0"/>
      <c r="CV28" s="0"/>
      <c r="CW28" s="0"/>
      <c r="CX28" s="0"/>
      <c r="CY28" s="0"/>
      <c r="CZ28" s="0"/>
      <c r="DA28" s="0"/>
      <c r="DB28" s="0"/>
      <c r="DC28" s="0"/>
      <c r="DD28" s="0"/>
      <c r="DE28" s="0"/>
      <c r="DF28" s="0"/>
      <c r="DG28" s="0"/>
      <c r="DH28" s="0"/>
      <c r="DI28" s="0"/>
      <c r="DJ28" s="0"/>
      <c r="DK28" s="0"/>
      <c r="DL28" s="0"/>
      <c r="DM28" s="0"/>
      <c r="DN28" s="0"/>
      <c r="DO28" s="0"/>
      <c r="DP28" s="0"/>
      <c r="DQ28" s="0"/>
      <c r="DR28" s="0"/>
      <c r="DS28" s="0"/>
      <c r="DT28" s="0"/>
      <c r="DU28" s="0"/>
      <c r="DV28" s="0"/>
      <c r="DW28" s="0"/>
      <c r="DX28" s="0"/>
      <c r="DY28" s="0"/>
      <c r="DZ28" s="0"/>
      <c r="EA28" s="0"/>
      <c r="EB28" s="0"/>
      <c r="EC28" s="0"/>
      <c r="ED28" s="0"/>
      <c r="EE28" s="0"/>
      <c r="EF28" s="0"/>
      <c r="EG28" s="0"/>
      <c r="EH28" s="0"/>
      <c r="EI28" s="0"/>
    </row>
    <row r="29" s="9" customFormat="1" ht="5.1" customHeight="1">
      <c r="B29" s="4"/>
      <c r="C29" s="299"/>
      <c r="D29" s="159"/>
      <c r="E29" s="159"/>
      <c r="F29" s="159"/>
      <c r="G29" s="159"/>
      <c r="H29" s="159"/>
      <c r="I29" s="159"/>
      <c r="J29" s="160"/>
      <c r="K29" s="159"/>
      <c r="L29" s="160"/>
      <c r="M29" s="159"/>
      <c r="N29" s="159"/>
      <c r="O29" s="159"/>
      <c r="P29" s="160"/>
      <c r="Q29" s="159"/>
      <c r="R29" s="160"/>
      <c r="S29" s="159"/>
      <c r="T29" s="159"/>
      <c r="U29" s="159"/>
      <c r="W29" s="283"/>
      <c r="X29" s="283"/>
      <c r="Y29" s="283"/>
      <c r="Z29" s="283"/>
      <c r="AA29" s="283"/>
      <c r="AB29" s="283"/>
      <c r="AC29" s="283"/>
      <c r="AD29" s="283"/>
      <c r="AE29" s="283"/>
      <c r="AF29" s="283"/>
      <c r="AG29" s="283"/>
      <c r="AH29" s="283"/>
      <c r="AI29" s="283"/>
      <c r="AJ29" s="283"/>
      <c r="AK29" s="283"/>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row>
    <row r="30" s="2" customFormat="1" ht="15.95" customHeight="1">
      <c r="B30" s="325" t="s">
        <v>47</v>
      </c>
      <c r="C30" s="305" t="s">
        <v>42</v>
      </c>
      <c r="D30" s="309">
        <v>82.77477618562889880719338091</v>
      </c>
      <c r="E30" s="310">
        <v>79.032656802920228838480793860</v>
      </c>
      <c r="F30" s="310">
        <v>74.595696806823682585254302400</v>
      </c>
      <c r="G30" s="310">
        <v>7.7666329291615017296367707800</v>
      </c>
      <c r="H30" s="310">
        <v>110.96454585039418844357990770</v>
      </c>
      <c r="I30" s="310">
        <v>66.129953155912547468553783930</v>
      </c>
      <c r="J30" s="319">
        <v>256.43774981290610562301733186</v>
      </c>
      <c r="K30" s="310">
        <v>16.319256571598848133847674950</v>
      </c>
      <c r="L30" s="320">
        <v>337.76103007250931843820554966</v>
      </c>
      <c r="M30" s="310">
        <v>36.817279186719954776961448580</v>
      </c>
      <c r="N30" s="310">
        <v>75.922835075987000445390724710</v>
      </c>
      <c r="O30" s="311">
        <v>-14.982042280746311342618513480</v>
      </c>
      <c r="P30" s="319">
        <v>212.26577346309601912341920916</v>
      </c>
      <c r="Q30" s="310">
        <v>108.24945541353880052733500802</v>
      </c>
      <c r="R30" s="320">
        <v>251.95519392449361192274367282</v>
      </c>
      <c r="S30" s="310">
        <v>47.443375044818572452011367270</v>
      </c>
      <c r="T30" s="310">
        <v>84.24742913881275649117306832</v>
      </c>
      <c r="U30" s="311">
        <v>41.240293333109688603100587850</v>
      </c>
      <c r="W30" s="283"/>
      <c r="X30" s="283"/>
      <c r="Y30" s="283"/>
      <c r="Z30" s="283"/>
      <c r="AA30" s="283"/>
      <c r="AB30" s="283"/>
      <c r="AC30" s="283"/>
      <c r="AD30" s="283"/>
      <c r="AE30" s="283"/>
      <c r="AF30" s="283"/>
      <c r="AG30" s="283"/>
      <c r="AH30" s="283"/>
      <c r="AI30" s="283"/>
      <c r="AJ30" s="283"/>
      <c r="AK30" s="283"/>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c r="BY30" s="0"/>
      <c r="BZ30" s="0"/>
      <c r="CA30" s="0"/>
      <c r="CB30" s="0"/>
      <c r="CC30" s="0"/>
      <c r="CD30" s="0"/>
      <c r="CE30" s="0"/>
      <c r="CF30" s="0"/>
      <c r="CG30" s="0"/>
      <c r="CH30" s="0"/>
      <c r="CI30" s="0"/>
      <c r="CJ30" s="0"/>
      <c r="CK30" s="0"/>
      <c r="CL30" s="0"/>
      <c r="CM30" s="0"/>
      <c r="CN30" s="0"/>
      <c r="CO30" s="0"/>
      <c r="CP30" s="0"/>
      <c r="CQ30" s="0"/>
      <c r="CR30" s="0"/>
      <c r="CS30" s="0"/>
      <c r="CT30" s="0"/>
      <c r="CU30" s="0"/>
      <c r="CV30" s="0"/>
      <c r="CW30" s="0"/>
      <c r="CX30" s="0"/>
      <c r="CY30" s="0"/>
      <c r="CZ30" s="0"/>
      <c r="DA30" s="0"/>
      <c r="DB30" s="0"/>
      <c r="DC30" s="0"/>
      <c r="DD30" s="0"/>
      <c r="DE30" s="0"/>
      <c r="DF30" s="0"/>
      <c r="DG30" s="0"/>
      <c r="DH30" s="0"/>
      <c r="DI30" s="0"/>
      <c r="DJ30" s="0"/>
      <c r="DK30" s="0"/>
      <c r="DL30" s="0"/>
      <c r="DM30" s="0"/>
      <c r="DN30" s="0"/>
      <c r="DO30" s="0"/>
      <c r="DP30" s="0"/>
      <c r="DQ30" s="0"/>
      <c r="DR30" s="0"/>
      <c r="DS30" s="0"/>
      <c r="DT30" s="0"/>
      <c r="DU30" s="0"/>
      <c r="DV30" s="0"/>
      <c r="DW30" s="0"/>
      <c r="DX30" s="0"/>
      <c r="DY30" s="0"/>
      <c r="DZ30" s="0"/>
      <c r="EA30" s="0"/>
      <c r="EB30" s="0"/>
      <c r="EC30" s="0"/>
      <c r="ED30" s="0"/>
      <c r="EE30" s="0"/>
      <c r="EF30" s="0"/>
      <c r="EG30" s="0"/>
      <c r="EH30" s="0"/>
      <c r="EI30" s="0"/>
    </row>
    <row r="31" s="2" customFormat="1" ht="15.95" customHeight="1">
      <c r="B31" s="326"/>
      <c r="C31" s="306" t="s">
        <v>60</v>
      </c>
      <c r="D31" s="312">
        <v>64.222302479729101655652492560</v>
      </c>
      <c r="E31" s="134">
        <v>87.34894454577065362685363174</v>
      </c>
      <c r="F31" s="134">
        <v>71.025588266633623480426764490</v>
      </c>
      <c r="G31" s="134">
        <v>-4.1533968292022769257360080900</v>
      </c>
      <c r="H31" s="134">
        <v>90.42135946644377588258976747</v>
      </c>
      <c r="I31" s="134">
        <v>95.46748486424358735822279084</v>
      </c>
      <c r="J31" s="321">
        <v>181.71801450105711918602509818</v>
      </c>
      <c r="K31" s="134">
        <v>13.880305712838408675114017420</v>
      </c>
      <c r="L31" s="135">
        <v>217.16494831597712418969505036</v>
      </c>
      <c r="M31" s="134">
        <v>5.0737313004455731392043342400</v>
      </c>
      <c r="N31" s="134">
        <v>83.67741475325733987807228690</v>
      </c>
      <c r="O31" s="313">
        <v>8.381328333350517065103741070</v>
      </c>
      <c r="P31" s="321">
        <v>116.70349293302689478855862522</v>
      </c>
      <c r="Q31" s="134">
        <v>113.35355079849971992044782247</v>
      </c>
      <c r="R31" s="135">
        <v>154.2426820503536210255069738</v>
      </c>
      <c r="S31" s="134">
        <v>0.7096022762883463281390906900</v>
      </c>
      <c r="T31" s="134">
        <v>75.662255986269876421030676710</v>
      </c>
      <c r="U31" s="313">
        <v>111.85025655565806862279136978</v>
      </c>
      <c r="W31" s="283"/>
      <c r="X31" s="283"/>
      <c r="Y31" s="283"/>
      <c r="Z31" s="283"/>
      <c r="AA31" s="283"/>
      <c r="AB31" s="283"/>
      <c r="AC31" s="283"/>
      <c r="AD31" s="283"/>
      <c r="AE31" s="283"/>
      <c r="AF31" s="283"/>
      <c r="AG31" s="283"/>
      <c r="AH31" s="283"/>
      <c r="AI31" s="283"/>
      <c r="AJ31" s="283"/>
      <c r="AK31" s="283"/>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c r="BY31" s="0"/>
      <c r="BZ31" s="0"/>
      <c r="CA31" s="0"/>
      <c r="CB31" s="0"/>
      <c r="CC31" s="0"/>
      <c r="CD31" s="0"/>
      <c r="CE31" s="0"/>
      <c r="CF31" s="0"/>
      <c r="CG31" s="0"/>
      <c r="CH31" s="0"/>
      <c r="CI31" s="0"/>
      <c r="CJ31" s="0"/>
      <c r="CK31" s="0"/>
      <c r="CL31" s="0"/>
      <c r="CM31" s="0"/>
      <c r="CN31" s="0"/>
      <c r="CO31" s="0"/>
      <c r="CP31" s="0"/>
      <c r="CQ31" s="0"/>
      <c r="CR31" s="0"/>
      <c r="CS31" s="0"/>
      <c r="CT31" s="0"/>
      <c r="CU31" s="0"/>
      <c r="CV31" s="0"/>
      <c r="CW31" s="0"/>
      <c r="CX31" s="0"/>
      <c r="CY31" s="0"/>
      <c r="CZ31" s="0"/>
      <c r="DA31" s="0"/>
      <c r="DB31" s="0"/>
      <c r="DC31" s="0"/>
      <c r="DD31" s="0"/>
      <c r="DE31" s="0"/>
      <c r="DF31" s="0"/>
      <c r="DG31" s="0"/>
      <c r="DH31" s="0"/>
      <c r="DI31" s="0"/>
      <c r="DJ31" s="0"/>
      <c r="DK31" s="0"/>
      <c r="DL31" s="0"/>
      <c r="DM31" s="0"/>
      <c r="DN31" s="0"/>
      <c r="DO31" s="0"/>
      <c r="DP31" s="0"/>
      <c r="DQ31" s="0"/>
      <c r="DR31" s="0"/>
      <c r="DS31" s="0"/>
      <c r="DT31" s="0"/>
      <c r="DU31" s="0"/>
      <c r="DV31" s="0"/>
      <c r="DW31" s="0"/>
      <c r="DX31" s="0"/>
      <c r="DY31" s="0"/>
      <c r="DZ31" s="0"/>
      <c r="EA31" s="0"/>
      <c r="EB31" s="0"/>
      <c r="EC31" s="0"/>
      <c r="ED31" s="0"/>
      <c r="EE31" s="0"/>
      <c r="EF31" s="0"/>
      <c r="EG31" s="0"/>
      <c r="EH31" s="0"/>
      <c r="EI31" s="0"/>
    </row>
    <row r="32" s="2" customFormat="1" ht="15.95" customHeight="1">
      <c r="B32" s="326"/>
      <c r="C32" s="307" t="s">
        <v>44</v>
      </c>
      <c r="D32" s="314">
        <v>70.836452100411093476187704510</v>
      </c>
      <c r="E32" s="159">
        <v>73.184578647936520297925349240</v>
      </c>
      <c r="F32" s="159">
        <v>69.328430253896293402574864120</v>
      </c>
      <c r="G32" s="159">
        <v>3.7871464485852920007398300200</v>
      </c>
      <c r="H32" s="159">
        <v>102.17518533304747437432067858</v>
      </c>
      <c r="I32" s="159">
        <v>66.865151007624774076450946720</v>
      </c>
      <c r="J32" s="322">
        <v>187.93645816874287407736719161</v>
      </c>
      <c r="K32" s="159">
        <v>8.907493406643346525258641830</v>
      </c>
      <c r="L32" s="160">
        <v>220.97828294007363986673821747</v>
      </c>
      <c r="M32" s="159">
        <v>13.141976257539638313051705150</v>
      </c>
      <c r="N32" s="159">
        <v>85.04747872428202931685356341</v>
      </c>
      <c r="O32" s="315">
        <v>-3.7426276179386703986409331700</v>
      </c>
      <c r="P32" s="322">
        <v>133.12751916991067768688746386</v>
      </c>
      <c r="Q32" s="159">
        <v>88.61098357232452676754422062</v>
      </c>
      <c r="R32" s="160">
        <v>153.20077476436656497296510376</v>
      </c>
      <c r="S32" s="159">
        <v>17.426828593236264994130827130</v>
      </c>
      <c r="T32" s="159">
        <v>86.89741900761928328650838735</v>
      </c>
      <c r="U32" s="315">
        <v>60.620009781298341727975770310</v>
      </c>
      <c r="W32" s="283"/>
      <c r="X32" s="283"/>
      <c r="Y32" s="283"/>
      <c r="Z32" s="283"/>
      <c r="AA32" s="283"/>
      <c r="AB32" s="283"/>
      <c r="AC32" s="283"/>
      <c r="AD32" s="283"/>
      <c r="AE32" s="283"/>
      <c r="AF32" s="283"/>
      <c r="AG32" s="283"/>
      <c r="AH32" s="283"/>
      <c r="AI32" s="283"/>
      <c r="AJ32" s="283"/>
      <c r="AK32" s="283"/>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c r="BY32" s="0"/>
      <c r="BZ32" s="0"/>
      <c r="CA32" s="0"/>
      <c r="CB32" s="0"/>
      <c r="CC32" s="0"/>
      <c r="CD32" s="0"/>
      <c r="CE32" s="0"/>
      <c r="CF32" s="0"/>
      <c r="CG32" s="0"/>
      <c r="CH32" s="0"/>
      <c r="CI32" s="0"/>
      <c r="CJ32" s="0"/>
      <c r="CK32" s="0"/>
      <c r="CL32" s="0"/>
      <c r="CM32" s="0"/>
      <c r="CN32" s="0"/>
      <c r="CO32" s="0"/>
      <c r="CP32" s="0"/>
      <c r="CQ32" s="0"/>
      <c r="CR32" s="0"/>
      <c r="CS32" s="0"/>
      <c r="CT32" s="0"/>
      <c r="CU32" s="0"/>
      <c r="CV32" s="0"/>
      <c r="CW32" s="0"/>
      <c r="CX32" s="0"/>
      <c r="CY32" s="0"/>
      <c r="CZ32" s="0"/>
      <c r="DA32" s="0"/>
      <c r="DB32" s="0"/>
      <c r="DC32" s="0"/>
      <c r="DD32" s="0"/>
      <c r="DE32" s="0"/>
      <c r="DF32" s="0"/>
      <c r="DG32" s="0"/>
      <c r="DH32" s="0"/>
      <c r="DI32" s="0"/>
      <c r="DJ32" s="0"/>
      <c r="DK32" s="0"/>
      <c r="DL32" s="0"/>
      <c r="DM32" s="0"/>
      <c r="DN32" s="0"/>
      <c r="DO32" s="0"/>
      <c r="DP32" s="0"/>
      <c r="DQ32" s="0"/>
      <c r="DR32" s="0"/>
      <c r="DS32" s="0"/>
      <c r="DT32" s="0"/>
      <c r="DU32" s="0"/>
      <c r="DV32" s="0"/>
      <c r="DW32" s="0"/>
      <c r="DX32" s="0"/>
      <c r="DY32" s="0"/>
      <c r="DZ32" s="0"/>
      <c r="EA32" s="0"/>
      <c r="EB32" s="0"/>
      <c r="EC32" s="0"/>
      <c r="ED32" s="0"/>
      <c r="EE32" s="0"/>
      <c r="EF32" s="0"/>
      <c r="EG32" s="0"/>
      <c r="EH32" s="0"/>
      <c r="EI32" s="0"/>
    </row>
    <row r="33" s="2" customFormat="1" ht="15.95" customHeight="1">
      <c r="B33" s="327"/>
      <c r="C33" s="308" t="s">
        <v>45</v>
      </c>
      <c r="D33" s="316">
        <v>64.222302479729101655652492560</v>
      </c>
      <c r="E33" s="317">
        <v>87.34894454577065362685363174</v>
      </c>
      <c r="F33" s="317">
        <v>71.025588266633623480426764490</v>
      </c>
      <c r="G33" s="317">
        <v>-4.1533968292022769257360080900</v>
      </c>
      <c r="H33" s="317">
        <v>90.42135946644377588258976747</v>
      </c>
      <c r="I33" s="317">
        <v>95.46748486424358735822279084</v>
      </c>
      <c r="J33" s="323">
        <v>181.71801450105711918602509818</v>
      </c>
      <c r="K33" s="317">
        <v>13.880305712838408675114017420</v>
      </c>
      <c r="L33" s="324">
        <v>217.16494831597712418969505036</v>
      </c>
      <c r="M33" s="317">
        <v>5.0737313004455731392043342400</v>
      </c>
      <c r="N33" s="317">
        <v>83.67741475325733987807228690</v>
      </c>
      <c r="O33" s="318">
        <v>8.381328333350517065103741070</v>
      </c>
      <c r="P33" s="323">
        <v>116.70349293302689478855862522</v>
      </c>
      <c r="Q33" s="317">
        <v>113.35355079849971992044782247</v>
      </c>
      <c r="R33" s="324">
        <v>154.2426820503536210255069738</v>
      </c>
      <c r="S33" s="317">
        <v>0.7096022762883463281390906900</v>
      </c>
      <c r="T33" s="317">
        <v>75.662255986269876421030676710</v>
      </c>
      <c r="U33" s="318">
        <v>111.85025655565806862279136978</v>
      </c>
      <c r="W33" s="283"/>
      <c r="X33" s="283"/>
      <c r="Y33" s="283"/>
      <c r="Z33" s="283"/>
      <c r="AA33" s="283"/>
      <c r="AB33" s="283"/>
      <c r="AC33" s="283"/>
      <c r="AD33" s="283"/>
      <c r="AE33" s="283"/>
      <c r="AF33" s="283"/>
      <c r="AG33" s="283"/>
      <c r="AH33" s="283"/>
      <c r="AI33" s="283"/>
      <c r="AJ33" s="283"/>
      <c r="AK33" s="283"/>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c r="BY33" s="0"/>
      <c r="BZ33" s="0"/>
      <c r="CA33" s="0"/>
      <c r="CB33" s="0"/>
      <c r="CC33" s="0"/>
      <c r="CD33" s="0"/>
      <c r="CE33" s="0"/>
      <c r="CF33" s="0"/>
      <c r="CG33" s="0"/>
      <c r="CH33" s="0"/>
      <c r="CI33" s="0"/>
      <c r="CJ33" s="0"/>
      <c r="CK33" s="0"/>
      <c r="CL33" s="0"/>
      <c r="CM33" s="0"/>
      <c r="CN33" s="0"/>
      <c r="CO33" s="0"/>
      <c r="CP33" s="0"/>
      <c r="CQ33" s="0"/>
      <c r="CR33" s="0"/>
      <c r="CS33" s="0"/>
      <c r="CT33" s="0"/>
      <c r="CU33" s="0"/>
      <c r="CV33" s="0"/>
      <c r="CW33" s="0"/>
      <c r="CX33" s="0"/>
      <c r="CY33" s="0"/>
      <c r="CZ33" s="0"/>
      <c r="DA33" s="0"/>
      <c r="DB33" s="0"/>
      <c r="DC33" s="0"/>
      <c r="DD33" s="0"/>
      <c r="DE33" s="0"/>
      <c r="DF33" s="0"/>
      <c r="DG33" s="0"/>
      <c r="DH33" s="0"/>
      <c r="DI33" s="0"/>
      <c r="DJ33" s="0"/>
      <c r="DK33" s="0"/>
      <c r="DL33" s="0"/>
      <c r="DM33" s="0"/>
      <c r="DN33" s="0"/>
      <c r="DO33" s="0"/>
      <c r="DP33" s="0"/>
      <c r="DQ33" s="0"/>
      <c r="DR33" s="0"/>
      <c r="DS33" s="0"/>
      <c r="DT33" s="0"/>
      <c r="DU33" s="0"/>
      <c r="DV33" s="0"/>
      <c r="DW33" s="0"/>
      <c r="DX33" s="0"/>
      <c r="DY33" s="0"/>
      <c r="DZ33" s="0"/>
      <c r="EA33" s="0"/>
      <c r="EB33" s="0"/>
      <c r="EC33" s="0"/>
      <c r="ED33" s="0"/>
      <c r="EE33" s="0"/>
      <c r="EF33" s="0"/>
      <c r="EG33" s="0"/>
      <c r="EH33" s="0"/>
      <c r="EI33" s="0"/>
    </row>
    <row r="34" s="2" customFormat="1" ht="5.1" customHeight="1">
      <c r="B34" s="4"/>
      <c r="C34" s="299"/>
      <c r="D34" s="159"/>
      <c r="E34" s="159"/>
      <c r="F34" s="159"/>
      <c r="G34" s="159"/>
      <c r="H34" s="159"/>
      <c r="I34" s="159"/>
      <c r="J34" s="160"/>
      <c r="K34" s="159"/>
      <c r="L34" s="160"/>
      <c r="M34" s="159"/>
      <c r="N34" s="159"/>
      <c r="O34" s="159"/>
      <c r="P34" s="160"/>
      <c r="Q34" s="159"/>
      <c r="R34" s="160"/>
      <c r="S34" s="159"/>
      <c r="T34" s="159"/>
      <c r="U34" s="159"/>
      <c r="W34" s="283"/>
      <c r="X34" s="283"/>
      <c r="Y34" s="283"/>
      <c r="Z34" s="283"/>
      <c r="AA34" s="283"/>
      <c r="AB34" s="283"/>
      <c r="AC34" s="283"/>
      <c r="AD34" s="283"/>
      <c r="AE34" s="283"/>
      <c r="AF34" s="283"/>
      <c r="AG34" s="283"/>
      <c r="AH34" s="283"/>
      <c r="AI34" s="283"/>
      <c r="AJ34" s="283"/>
      <c r="AK34" s="283"/>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c r="BY34" s="0"/>
      <c r="BZ34" s="0"/>
      <c r="CA34" s="0"/>
      <c r="CB34" s="0"/>
      <c r="CC34" s="0"/>
      <c r="CD34" s="0"/>
      <c r="CE34" s="0"/>
      <c r="CF34" s="0"/>
      <c r="CG34" s="0"/>
      <c r="CH34" s="0"/>
      <c r="CI34" s="0"/>
      <c r="CJ34" s="0"/>
      <c r="CK34" s="0"/>
      <c r="CL34" s="0"/>
      <c r="CM34" s="0"/>
      <c r="CN34" s="0"/>
      <c r="CO34" s="0"/>
      <c r="CP34" s="0"/>
      <c r="CQ34" s="0"/>
      <c r="CR34" s="0"/>
      <c r="CS34" s="0"/>
      <c r="CT34" s="0"/>
      <c r="CU34" s="0"/>
      <c r="CV34" s="0"/>
      <c r="CW34" s="0"/>
      <c r="CX34" s="0"/>
      <c r="CY34" s="0"/>
      <c r="CZ34" s="0"/>
      <c r="DA34" s="0"/>
      <c r="DB34" s="0"/>
      <c r="DC34" s="0"/>
      <c r="DD34" s="0"/>
      <c r="DE34" s="0"/>
      <c r="DF34" s="0"/>
      <c r="DG34" s="0"/>
      <c r="DH34" s="0"/>
      <c r="DI34" s="0"/>
      <c r="DJ34" s="0"/>
      <c r="DK34" s="0"/>
      <c r="DL34" s="0"/>
      <c r="DM34" s="0"/>
      <c r="DN34" s="0"/>
      <c r="DO34" s="0"/>
      <c r="DP34" s="0"/>
      <c r="DQ34" s="0"/>
      <c r="DR34" s="0"/>
      <c r="DS34" s="0"/>
      <c r="DT34" s="0"/>
      <c r="DU34" s="0"/>
      <c r="DV34" s="0"/>
      <c r="DW34" s="0"/>
      <c r="DX34" s="0"/>
      <c r="DY34" s="0"/>
      <c r="DZ34" s="0"/>
      <c r="EA34" s="0"/>
      <c r="EB34" s="0"/>
      <c r="EC34" s="0"/>
      <c r="ED34" s="0"/>
      <c r="EE34" s="0"/>
      <c r="EF34" s="0"/>
      <c r="EG34" s="0"/>
      <c r="EH34" s="0"/>
      <c r="EI34" s="0"/>
    </row>
    <row r="35" s="9" customFormat="1" ht="5.1" customHeight="1">
      <c r="B35" s="4"/>
      <c r="C35" s="299"/>
      <c r="D35" s="159"/>
      <c r="E35" s="159"/>
      <c r="F35" s="159"/>
      <c r="G35" s="159"/>
      <c r="H35" s="159"/>
      <c r="I35" s="159"/>
      <c r="J35" s="160"/>
      <c r="K35" s="159"/>
      <c r="L35" s="160"/>
      <c r="M35" s="159"/>
      <c r="N35" s="159"/>
      <c r="O35" s="159"/>
      <c r="P35" s="160"/>
      <c r="Q35" s="159"/>
      <c r="R35" s="160"/>
      <c r="S35" s="159"/>
      <c r="T35" s="159"/>
      <c r="U35" s="159"/>
      <c r="W35" s="283"/>
      <c r="X35" s="283"/>
      <c r="Y35" s="283"/>
      <c r="Z35" s="283"/>
      <c r="AA35" s="283"/>
      <c r="AB35" s="283"/>
      <c r="AC35" s="283"/>
      <c r="AD35" s="283"/>
      <c r="AE35" s="283"/>
      <c r="AF35" s="283"/>
      <c r="AG35" s="283"/>
      <c r="AH35" s="283"/>
      <c r="AI35" s="283"/>
      <c r="AJ35" s="283"/>
      <c r="AK35" s="283"/>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row>
    <row r="36" s="2" customFormat="1" ht="15.95" customHeight="1">
      <c r="B36" s="325" t="s">
        <v>48</v>
      </c>
      <c r="C36" s="305" t="s">
        <v>42</v>
      </c>
      <c r="D36" s="309">
        <v>79.59113094772009500691671241</v>
      </c>
      <c r="E36" s="310">
        <v>61.553137055889555608688290380</v>
      </c>
      <c r="F36" s="310">
        <v>75.674272646847719040544826390</v>
      </c>
      <c r="G36" s="310">
        <v>0.0188015630597857805912390600</v>
      </c>
      <c r="H36" s="310">
        <v>105.17594443114285588993603980</v>
      </c>
      <c r="I36" s="310">
        <v>61.522768250760977137761023160</v>
      </c>
      <c r="J36" s="319">
        <v>223.68770076337432299287862286</v>
      </c>
      <c r="K36" s="310">
        <v>-15.212955907940328291622545790</v>
      </c>
      <c r="L36" s="320">
        <v>302.37670829619584225598629592</v>
      </c>
      <c r="M36" s="310">
        <v>-6.5174517640989199623544340200</v>
      </c>
      <c r="N36" s="310">
        <v>73.976498396251807363619550850</v>
      </c>
      <c r="O36" s="311">
        <v>-9.301740600714586630525112870</v>
      </c>
      <c r="P36" s="319">
        <v>178.0355708285215399933206095</v>
      </c>
      <c r="Q36" s="310">
        <v>36.976129547682669713580019100</v>
      </c>
      <c r="R36" s="320">
        <v>228.82137465662664784531068667</v>
      </c>
      <c r="S36" s="310">
        <v>-6.4998755838424523609940606400</v>
      </c>
      <c r="T36" s="310">
        <v>77.805480845347086884721150650</v>
      </c>
      <c r="U36" s="311">
        <v>46.498339336981813411207188510</v>
      </c>
      <c r="W36" s="283"/>
      <c r="X36" s="283"/>
      <c r="Y36" s="283"/>
      <c r="Z36" s="283"/>
      <c r="AA36" s="283"/>
      <c r="AB36" s="283"/>
      <c r="AC36" s="283"/>
      <c r="AD36" s="283"/>
      <c r="AE36" s="283"/>
      <c r="AF36" s="283"/>
      <c r="AG36" s="283"/>
      <c r="AH36" s="283"/>
      <c r="AI36" s="283"/>
      <c r="AJ36" s="283"/>
      <c r="AK36" s="283"/>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c r="BY36" s="0"/>
      <c r="BZ36" s="0"/>
      <c r="CA36" s="0"/>
      <c r="CB36" s="0"/>
      <c r="CC36" s="0"/>
      <c r="CD36" s="0"/>
      <c r="CE36" s="0"/>
      <c r="CF36" s="0"/>
      <c r="CG36" s="0"/>
      <c r="CH36" s="0"/>
      <c r="CI36" s="0"/>
      <c r="CJ36" s="0"/>
      <c r="CK36" s="0"/>
      <c r="CL36" s="0"/>
      <c r="CM36" s="0"/>
      <c r="CN36" s="0"/>
      <c r="CO36" s="0"/>
      <c r="CP36" s="0"/>
      <c r="CQ36" s="0"/>
      <c r="CR36" s="0"/>
      <c r="CS36" s="0"/>
      <c r="CT36" s="0"/>
      <c r="CU36" s="0"/>
      <c r="CV36" s="0"/>
      <c r="CW36" s="0"/>
      <c r="CX36" s="0"/>
      <c r="CY36" s="0"/>
      <c r="CZ36" s="0"/>
      <c r="DA36" s="0"/>
      <c r="DB36" s="0"/>
      <c r="DC36" s="0"/>
      <c r="DD36" s="0"/>
      <c r="DE36" s="0"/>
      <c r="DF36" s="0"/>
      <c r="DG36" s="0"/>
      <c r="DH36" s="0"/>
      <c r="DI36" s="0"/>
      <c r="DJ36" s="0"/>
      <c r="DK36" s="0"/>
      <c r="DL36" s="0"/>
      <c r="DM36" s="0"/>
      <c r="DN36" s="0"/>
      <c r="DO36" s="0"/>
      <c r="DP36" s="0"/>
      <c r="DQ36" s="0"/>
      <c r="DR36" s="0"/>
      <c r="DS36" s="0"/>
      <c r="DT36" s="0"/>
      <c r="DU36" s="0"/>
      <c r="DV36" s="0"/>
      <c r="DW36" s="0"/>
      <c r="DX36" s="0"/>
      <c r="DY36" s="0"/>
      <c r="DZ36" s="0"/>
      <c r="EA36" s="0"/>
      <c r="EB36" s="0"/>
      <c r="EC36" s="0"/>
      <c r="ED36" s="0"/>
      <c r="EE36" s="0"/>
      <c r="EF36" s="0"/>
      <c r="EG36" s="0"/>
      <c r="EH36" s="0"/>
      <c r="EI36" s="0"/>
    </row>
    <row r="37" s="2" customFormat="1" ht="15.95" customHeight="1">
      <c r="B37" s="326"/>
      <c r="C37" s="306" t="s">
        <v>60</v>
      </c>
      <c r="D37" s="312">
        <v>64.735592435199817495914292070</v>
      </c>
      <c r="E37" s="134">
        <v>78.183058821485863375522882370</v>
      </c>
      <c r="F37" s="134">
        <v>74.361841295525452032217619040</v>
      </c>
      <c r="G37" s="134">
        <v>-2.8214456453223134714930841400</v>
      </c>
      <c r="H37" s="134">
        <v>87.05485408561975549179725312</v>
      </c>
      <c r="I37" s="134">
        <v>83.35635882291659927301903802</v>
      </c>
      <c r="J37" s="321">
        <v>169.87507176915086510322803375</v>
      </c>
      <c r="K37" s="134">
        <v>2.9128242848164982180001884800</v>
      </c>
      <c r="L37" s="135">
        <v>211.41676395049852780407856112</v>
      </c>
      <c r="M37" s="134">
        <v>-1.367442306193046876202538800</v>
      </c>
      <c r="N37" s="134">
        <v>80.35080501417839150471558612</v>
      </c>
      <c r="O37" s="313">
        <v>4.3396082298677924947717166300</v>
      </c>
      <c r="P37" s="321">
        <v>109.9696341094806882080940657</v>
      </c>
      <c r="Q37" s="134">
        <v>83.37321823026696931360783471</v>
      </c>
      <c r="R37" s="135">
        <v>157.21339848100538128960696928</v>
      </c>
      <c r="S37" s="134">
        <v>-4.1503063101149816105464419600</v>
      </c>
      <c r="T37" s="134">
        <v>69.949276061713840812808862600</v>
      </c>
      <c r="U37" s="313">
        <v>91.31330646038180827342989491</v>
      </c>
      <c r="W37" s="283"/>
      <c r="X37" s="283"/>
      <c r="Y37" s="283"/>
      <c r="Z37" s="283"/>
      <c r="AA37" s="283"/>
      <c r="AB37" s="283"/>
      <c r="AC37" s="283"/>
      <c r="AD37" s="283"/>
      <c r="AE37" s="283"/>
      <c r="AF37" s="283"/>
      <c r="AG37" s="283"/>
      <c r="AH37" s="283"/>
      <c r="AI37" s="283"/>
      <c r="AJ37" s="283"/>
      <c r="AK37" s="283"/>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c r="BY37" s="0"/>
      <c r="BZ37" s="0"/>
      <c r="CA37" s="0"/>
      <c r="CB37" s="0"/>
      <c r="CC37" s="0"/>
      <c r="CD37" s="0"/>
      <c r="CE37" s="0"/>
      <c r="CF37" s="0"/>
      <c r="CG37" s="0"/>
      <c r="CH37" s="0"/>
      <c r="CI37" s="0"/>
      <c r="CJ37" s="0"/>
      <c r="CK37" s="0"/>
      <c r="CL37" s="0"/>
      <c r="CM37" s="0"/>
      <c r="CN37" s="0"/>
      <c r="CO37" s="0"/>
      <c r="CP37" s="0"/>
      <c r="CQ37" s="0"/>
      <c r="CR37" s="0"/>
      <c r="CS37" s="0"/>
      <c r="CT37" s="0"/>
      <c r="CU37" s="0"/>
      <c r="CV37" s="0"/>
      <c r="CW37" s="0"/>
      <c r="CX37" s="0"/>
      <c r="CY37" s="0"/>
      <c r="CZ37" s="0"/>
      <c r="DA37" s="0"/>
      <c r="DB37" s="0"/>
      <c r="DC37" s="0"/>
      <c r="DD37" s="0"/>
      <c r="DE37" s="0"/>
      <c r="DF37" s="0"/>
      <c r="DG37" s="0"/>
      <c r="DH37" s="0"/>
      <c r="DI37" s="0"/>
      <c r="DJ37" s="0"/>
      <c r="DK37" s="0"/>
      <c r="DL37" s="0"/>
      <c r="DM37" s="0"/>
      <c r="DN37" s="0"/>
      <c r="DO37" s="0"/>
      <c r="DP37" s="0"/>
      <c r="DQ37" s="0"/>
      <c r="DR37" s="0"/>
      <c r="DS37" s="0"/>
      <c r="DT37" s="0"/>
      <c r="DU37" s="0"/>
      <c r="DV37" s="0"/>
      <c r="DW37" s="0"/>
      <c r="DX37" s="0"/>
      <c r="DY37" s="0"/>
      <c r="DZ37" s="0"/>
      <c r="EA37" s="0"/>
      <c r="EB37" s="0"/>
      <c r="EC37" s="0"/>
      <c r="ED37" s="0"/>
      <c r="EE37" s="0"/>
      <c r="EF37" s="0"/>
      <c r="EG37" s="0"/>
      <c r="EH37" s="0"/>
      <c r="EI37" s="0"/>
    </row>
    <row r="38" s="2" customFormat="1" ht="15.95" customHeight="1">
      <c r="B38" s="326"/>
      <c r="C38" s="307" t="s">
        <v>44</v>
      </c>
      <c r="D38" s="314">
        <v>71.143054366812784937680097020</v>
      </c>
      <c r="E38" s="159">
        <v>59.057794634101418760935281210</v>
      </c>
      <c r="F38" s="159">
        <v>76.583577251400427905769610350</v>
      </c>
      <c r="G38" s="159">
        <v>6.0897319480067744253492341800</v>
      </c>
      <c r="H38" s="159">
        <v>92.89596662907496123481500917</v>
      </c>
      <c r="I38" s="159">
        <v>49.927605352093468207009338720</v>
      </c>
      <c r="J38" s="322">
        <v>167.47060960259937906084099138</v>
      </c>
      <c r="K38" s="159">
        <v>-10.160383634972430466628838420</v>
      </c>
      <c r="L38" s="160">
        <v>211.91977514206588799403258405</v>
      </c>
      <c r="M38" s="159">
        <v>-5.6191695631549971167016498800</v>
      </c>
      <c r="N38" s="159">
        <v>79.025475319767178785608227510</v>
      </c>
      <c r="O38" s="315">
        <v>-4.8115852030526366751802681600</v>
      </c>
      <c r="P38" s="322">
        <v>119.14370683801006868432349265</v>
      </c>
      <c r="Q38" s="159">
        <v>42.896912497950121571617475370</v>
      </c>
      <c r="R38" s="160">
        <v>162.29574470691811024674212001</v>
      </c>
      <c r="S38" s="159">
        <v>0.1283700207516547460260222600</v>
      </c>
      <c r="T38" s="159">
        <v>73.411479181518787917291514280</v>
      </c>
      <c r="U38" s="315">
        <v>42.713710877680985933396632200</v>
      </c>
      <c r="W38" s="283"/>
      <c r="X38" s="283"/>
      <c r="Y38" s="283"/>
      <c r="Z38" s="283"/>
      <c r="AA38" s="283"/>
      <c r="AB38" s="283"/>
      <c r="AC38" s="283"/>
      <c r="AD38" s="283"/>
      <c r="AE38" s="283"/>
      <c r="AF38" s="283"/>
      <c r="AG38" s="283"/>
      <c r="AH38" s="283"/>
      <c r="AI38" s="283"/>
      <c r="AJ38" s="283"/>
      <c r="AK38" s="283"/>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c r="BY38" s="0"/>
      <c r="BZ38" s="0"/>
      <c r="CA38" s="0"/>
      <c r="CB38" s="0"/>
      <c r="CC38" s="0"/>
      <c r="CD38" s="0"/>
      <c r="CE38" s="0"/>
      <c r="CF38" s="0"/>
      <c r="CG38" s="0"/>
      <c r="CH38" s="0"/>
      <c r="CI38" s="0"/>
      <c r="CJ38" s="0"/>
      <c r="CK38" s="0"/>
      <c r="CL38" s="0"/>
      <c r="CM38" s="0"/>
      <c r="CN38" s="0"/>
      <c r="CO38" s="0"/>
      <c r="CP38" s="0"/>
      <c r="CQ38" s="0"/>
      <c r="CR38" s="0"/>
      <c r="CS38" s="0"/>
      <c r="CT38" s="0"/>
      <c r="CU38" s="0"/>
      <c r="CV38" s="0"/>
      <c r="CW38" s="0"/>
      <c r="CX38" s="0"/>
      <c r="CY38" s="0"/>
      <c r="CZ38" s="0"/>
      <c r="DA38" s="0"/>
      <c r="DB38" s="0"/>
      <c r="DC38" s="0"/>
      <c r="DD38" s="0"/>
      <c r="DE38" s="0"/>
      <c r="DF38" s="0"/>
      <c r="DG38" s="0"/>
      <c r="DH38" s="0"/>
      <c r="DI38" s="0"/>
      <c r="DJ38" s="0"/>
      <c r="DK38" s="0"/>
      <c r="DL38" s="0"/>
      <c r="DM38" s="0"/>
      <c r="DN38" s="0"/>
      <c r="DO38" s="0"/>
      <c r="DP38" s="0"/>
      <c r="DQ38" s="0"/>
      <c r="DR38" s="0"/>
      <c r="DS38" s="0"/>
      <c r="DT38" s="0"/>
      <c r="DU38" s="0"/>
      <c r="DV38" s="0"/>
      <c r="DW38" s="0"/>
      <c r="DX38" s="0"/>
      <c r="DY38" s="0"/>
      <c r="DZ38" s="0"/>
      <c r="EA38" s="0"/>
      <c r="EB38" s="0"/>
      <c r="EC38" s="0"/>
      <c r="ED38" s="0"/>
      <c r="EE38" s="0"/>
      <c r="EF38" s="0"/>
      <c r="EG38" s="0"/>
      <c r="EH38" s="0"/>
      <c r="EI38" s="0"/>
    </row>
    <row r="39" s="2" customFormat="1" ht="15.95" customHeight="1">
      <c r="B39" s="327"/>
      <c r="C39" s="308" t="s">
        <v>45</v>
      </c>
      <c r="D39" s="316">
        <v>64.735592435199817495914292070</v>
      </c>
      <c r="E39" s="317">
        <v>78.183058821485863375522882370</v>
      </c>
      <c r="F39" s="317">
        <v>74.361841295525452032217619040</v>
      </c>
      <c r="G39" s="317">
        <v>-2.8214456453223134714930841400</v>
      </c>
      <c r="H39" s="317">
        <v>87.05485408561975549179725312</v>
      </c>
      <c r="I39" s="317">
        <v>83.35635882291659927301903802</v>
      </c>
      <c r="J39" s="323">
        <v>169.87507176915086510322803375</v>
      </c>
      <c r="K39" s="317">
        <v>2.9128242848164982180001884800</v>
      </c>
      <c r="L39" s="324">
        <v>211.41676395049852780407856112</v>
      </c>
      <c r="M39" s="317">
        <v>-1.367442306193046876202538800</v>
      </c>
      <c r="N39" s="317">
        <v>80.35080501417839150471558612</v>
      </c>
      <c r="O39" s="318">
        <v>4.3396082298677924947717166300</v>
      </c>
      <c r="P39" s="323">
        <v>109.9696341094806882080940657</v>
      </c>
      <c r="Q39" s="317">
        <v>83.37321823026696931360783471</v>
      </c>
      <c r="R39" s="324">
        <v>157.21339848100538128960696928</v>
      </c>
      <c r="S39" s="317">
        <v>-4.1503063101149816105464419600</v>
      </c>
      <c r="T39" s="317">
        <v>69.949276061713840812808862600</v>
      </c>
      <c r="U39" s="318">
        <v>91.31330646038180827342989491</v>
      </c>
      <c r="W39" s="283"/>
      <c r="X39" s="283"/>
      <c r="Y39" s="283"/>
      <c r="Z39" s="283"/>
      <c r="AA39" s="283"/>
      <c r="AB39" s="283"/>
      <c r="AC39" s="283"/>
      <c r="AD39" s="283"/>
      <c r="AE39" s="283"/>
      <c r="AF39" s="283"/>
      <c r="AG39" s="283"/>
      <c r="AH39" s="283"/>
      <c r="AI39" s="283"/>
      <c r="AJ39" s="283"/>
      <c r="AK39" s="283"/>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c r="BY39" s="0"/>
      <c r="BZ39" s="0"/>
      <c r="CA39" s="0"/>
      <c r="CB39" s="0"/>
      <c r="CC39" s="0"/>
      <c r="CD39" s="0"/>
      <c r="CE39" s="0"/>
      <c r="CF39" s="0"/>
      <c r="CG39" s="0"/>
      <c r="CH39" s="0"/>
      <c r="CI39" s="0"/>
      <c r="CJ39" s="0"/>
      <c r="CK39" s="0"/>
      <c r="CL39" s="0"/>
      <c r="CM39" s="0"/>
      <c r="CN39" s="0"/>
      <c r="CO39" s="0"/>
      <c r="CP39" s="0"/>
      <c r="CQ39" s="0"/>
      <c r="CR39" s="0"/>
      <c r="CS39" s="0"/>
      <c r="CT39" s="0"/>
      <c r="CU39" s="0"/>
      <c r="CV39" s="0"/>
      <c r="CW39" s="0"/>
      <c r="CX39" s="0"/>
      <c r="CY39" s="0"/>
      <c r="CZ39" s="0"/>
      <c r="DA39" s="0"/>
      <c r="DB39" s="0"/>
      <c r="DC39" s="0"/>
      <c r="DD39" s="0"/>
      <c r="DE39" s="0"/>
      <c r="DF39" s="0"/>
      <c r="DG39" s="0"/>
      <c r="DH39" s="0"/>
      <c r="DI39" s="0"/>
      <c r="DJ39" s="0"/>
      <c r="DK39" s="0"/>
      <c r="DL39" s="0"/>
      <c r="DM39" s="0"/>
      <c r="DN39" s="0"/>
      <c r="DO39" s="0"/>
      <c r="DP39" s="0"/>
      <c r="DQ39" s="0"/>
      <c r="DR39" s="0"/>
      <c r="DS39" s="0"/>
      <c r="DT39" s="0"/>
      <c r="DU39" s="0"/>
      <c r="DV39" s="0"/>
      <c r="DW39" s="0"/>
      <c r="DX39" s="0"/>
      <c r="DY39" s="0"/>
      <c r="DZ39" s="0"/>
      <c r="EA39" s="0"/>
      <c r="EB39" s="0"/>
      <c r="EC39" s="0"/>
      <c r="ED39" s="0"/>
      <c r="EE39" s="0"/>
      <c r="EF39" s="0"/>
      <c r="EG39" s="0"/>
      <c r="EH39" s="0"/>
      <c r="EI39" s="0"/>
    </row>
    <row r="40" s="2" customFormat="1" ht="5.1" customHeight="1">
      <c r="B40" s="4"/>
      <c r="C40" s="299"/>
      <c r="D40" s="159"/>
      <c r="E40" s="159"/>
      <c r="F40" s="159"/>
      <c r="G40" s="159"/>
      <c r="H40" s="159"/>
      <c r="I40" s="159"/>
      <c r="J40" s="160"/>
      <c r="K40" s="159"/>
      <c r="L40" s="160"/>
      <c r="M40" s="159"/>
      <c r="N40" s="159"/>
      <c r="O40" s="159"/>
      <c r="P40" s="160"/>
      <c r="Q40" s="159"/>
      <c r="R40" s="160"/>
      <c r="S40" s="159"/>
      <c r="T40" s="159"/>
      <c r="U40" s="159"/>
      <c r="W40" s="283"/>
      <c r="X40" s="283"/>
      <c r="Y40" s="283"/>
      <c r="Z40" s="283"/>
      <c r="AA40" s="283"/>
      <c r="AB40" s="283"/>
      <c r="AC40" s="283"/>
      <c r="AD40" s="283"/>
      <c r="AE40" s="283"/>
      <c r="AF40" s="283"/>
      <c r="AG40" s="283"/>
      <c r="AH40" s="283"/>
      <c r="AI40" s="283"/>
      <c r="AJ40" s="283"/>
      <c r="AK40" s="283"/>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c r="BY40" s="0"/>
      <c r="BZ40" s="0"/>
      <c r="CA40" s="0"/>
      <c r="CB40" s="0"/>
      <c r="CC40" s="0"/>
      <c r="CD40" s="0"/>
      <c r="CE40" s="0"/>
      <c r="CF40" s="0"/>
      <c r="CG40" s="0"/>
      <c r="CH40" s="0"/>
      <c r="CI40" s="0"/>
      <c r="CJ40" s="0"/>
      <c r="CK40" s="0"/>
      <c r="CL40" s="0"/>
      <c r="CM40" s="0"/>
      <c r="CN40" s="0"/>
      <c r="CO40" s="0"/>
      <c r="CP40" s="0"/>
      <c r="CQ40" s="0"/>
      <c r="CR40" s="0"/>
      <c r="CS40" s="0"/>
      <c r="CT40" s="0"/>
      <c r="CU40" s="0"/>
      <c r="CV40" s="0"/>
      <c r="CW40" s="0"/>
      <c r="CX40" s="0"/>
      <c r="CY40" s="0"/>
      <c r="CZ40" s="0"/>
      <c r="DA40" s="0"/>
      <c r="DB40" s="0"/>
      <c r="DC40" s="0"/>
      <c r="DD40" s="0"/>
      <c r="DE40" s="0"/>
      <c r="DF40" s="0"/>
      <c r="DG40" s="0"/>
      <c r="DH40" s="0"/>
      <c r="DI40" s="0"/>
      <c r="DJ40" s="0"/>
      <c r="DK40" s="0"/>
      <c r="DL40" s="0"/>
      <c r="DM40" s="0"/>
      <c r="DN40" s="0"/>
      <c r="DO40" s="0"/>
      <c r="DP40" s="0"/>
      <c r="DQ40" s="0"/>
      <c r="DR40" s="0"/>
      <c r="DS40" s="0"/>
      <c r="DT40" s="0"/>
      <c r="DU40" s="0"/>
      <c r="DV40" s="0"/>
      <c r="DW40" s="0"/>
      <c r="DX40" s="0"/>
      <c r="DY40" s="0"/>
      <c r="DZ40" s="0"/>
      <c r="EA40" s="0"/>
      <c r="EB40" s="0"/>
      <c r="EC40" s="0"/>
      <c r="ED40" s="0"/>
      <c r="EE40" s="0"/>
      <c r="EF40" s="0"/>
      <c r="EG40" s="0"/>
      <c r="EH40" s="0"/>
      <c r="EI40" s="0"/>
    </row>
    <row r="41" s="9" customFormat="1" ht="5.1" customHeight="1">
      <c r="B41" s="4"/>
      <c r="C41" s="299"/>
      <c r="D41" s="159"/>
      <c r="E41" s="159"/>
      <c r="F41" s="159"/>
      <c r="G41" s="159"/>
      <c r="H41" s="159"/>
      <c r="I41" s="159"/>
      <c r="J41" s="160"/>
      <c r="K41" s="159"/>
      <c r="L41" s="160"/>
      <c r="M41" s="159"/>
      <c r="N41" s="159"/>
      <c r="O41" s="159"/>
      <c r="P41" s="160"/>
      <c r="Q41" s="159"/>
      <c r="R41" s="160"/>
      <c r="S41" s="159"/>
      <c r="T41" s="159"/>
      <c r="U41" s="159"/>
      <c r="W41" s="283"/>
      <c r="X41" s="283"/>
      <c r="Y41" s="283"/>
      <c r="Z41" s="283"/>
      <c r="AA41" s="283"/>
      <c r="AB41" s="283"/>
      <c r="AC41" s="283"/>
      <c r="AD41" s="283"/>
      <c r="AE41" s="283"/>
      <c r="AF41" s="283"/>
      <c r="AG41" s="283"/>
      <c r="AH41" s="283"/>
      <c r="AI41" s="283"/>
      <c r="AJ41" s="283"/>
      <c r="AK41" s="283"/>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row>
    <row r="42" s="2" customFormat="1" ht="15.95" customHeight="1">
      <c r="B42" s="325" t="s">
        <v>49</v>
      </c>
      <c r="C42" s="305" t="s">
        <v>42</v>
      </c>
      <c r="D42" s="309">
        <v>88.87676289162077275772366215</v>
      </c>
      <c r="E42" s="310">
        <v>64.576353655765851386160819670</v>
      </c>
      <c r="F42" s="310">
        <v>79.96538082758850923901250240</v>
      </c>
      <c r="G42" s="310">
        <v>0.5253369727715685601480339100</v>
      </c>
      <c r="H42" s="310">
        <v>111.14405005241691569659847271</v>
      </c>
      <c r="I42" s="310">
        <v>63.716291446347729785275765890</v>
      </c>
      <c r="J42" s="319">
        <v>267.79573549416171459638200832</v>
      </c>
      <c r="K42" s="310">
        <v>-6.264797325376191435364126600</v>
      </c>
      <c r="L42" s="320">
        <v>340.24573581224862429989738483</v>
      </c>
      <c r="M42" s="310">
        <v>-9.647381122984944191732530080</v>
      </c>
      <c r="N42" s="310">
        <v>78.706566257140214539081108560</v>
      </c>
      <c r="O42" s="311">
        <v>3.743758442921297044049642200</v>
      </c>
      <c r="P42" s="319">
        <v>238.00818086901803720222004683</v>
      </c>
      <c r="Q42" s="310">
        <v>54.265978653737770473169574440</v>
      </c>
      <c r="R42" s="320">
        <v>272.07879839189531172408256008</v>
      </c>
      <c r="S42" s="310">
        <v>-9.172725410156600493039841870</v>
      </c>
      <c r="T42" s="310">
        <v>87.47766539537460310011618300</v>
      </c>
      <c r="U42" s="311">
        <v>69.845433929808010173510274720</v>
      </c>
      <c r="W42" s="283"/>
      <c r="X42" s="283"/>
      <c r="Y42" s="283"/>
      <c r="Z42" s="283"/>
      <c r="AA42" s="283"/>
      <c r="AB42" s="283"/>
      <c r="AC42" s="283"/>
      <c r="AD42" s="283"/>
      <c r="AE42" s="283"/>
      <c r="AF42" s="283"/>
      <c r="AG42" s="283"/>
      <c r="AH42" s="283"/>
      <c r="AI42" s="283"/>
      <c r="AJ42" s="283"/>
      <c r="AK42" s="283"/>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c r="BY42" s="0"/>
      <c r="BZ42" s="0"/>
      <c r="CA42" s="0"/>
      <c r="CB42" s="0"/>
      <c r="CC42" s="0"/>
      <c r="CD42" s="0"/>
      <c r="CE42" s="0"/>
      <c r="CF42" s="0"/>
      <c r="CG42" s="0"/>
      <c r="CH42" s="0"/>
      <c r="CI42" s="0"/>
      <c r="CJ42" s="0"/>
      <c r="CK42" s="0"/>
      <c r="CL42" s="0"/>
      <c r="CM42" s="0"/>
      <c r="CN42" s="0"/>
      <c r="CO42" s="0"/>
      <c r="CP42" s="0"/>
      <c r="CQ42" s="0"/>
      <c r="CR42" s="0"/>
      <c r="CS42" s="0"/>
      <c r="CT42" s="0"/>
      <c r="CU42" s="0"/>
      <c r="CV42" s="0"/>
      <c r="CW42" s="0"/>
      <c r="CX42" s="0"/>
      <c r="CY42" s="0"/>
      <c r="CZ42" s="0"/>
      <c r="DA42" s="0"/>
      <c r="DB42" s="0"/>
      <c r="DC42" s="0"/>
      <c r="DD42" s="0"/>
      <c r="DE42" s="0"/>
      <c r="DF42" s="0"/>
      <c r="DG42" s="0"/>
      <c r="DH42" s="0"/>
      <c r="DI42" s="0"/>
      <c r="DJ42" s="0"/>
      <c r="DK42" s="0"/>
      <c r="DL42" s="0"/>
      <c r="DM42" s="0"/>
      <c r="DN42" s="0"/>
      <c r="DO42" s="0"/>
      <c r="DP42" s="0"/>
      <c r="DQ42" s="0"/>
      <c r="DR42" s="0"/>
      <c r="DS42" s="0"/>
      <c r="DT42" s="0"/>
      <c r="DU42" s="0"/>
      <c r="DV42" s="0"/>
      <c r="DW42" s="0"/>
      <c r="DX42" s="0"/>
      <c r="DY42" s="0"/>
      <c r="DZ42" s="0"/>
      <c r="EA42" s="0"/>
      <c r="EB42" s="0"/>
      <c r="EC42" s="0"/>
      <c r="ED42" s="0"/>
      <c r="EE42" s="0"/>
      <c r="EF42" s="0"/>
      <c r="EG42" s="0"/>
      <c r="EH42" s="0"/>
      <c r="EI42" s="0"/>
    </row>
    <row r="43" s="2" customFormat="1" ht="15.95" customHeight="1">
      <c r="B43" s="326"/>
      <c r="C43" s="306" t="s">
        <v>60</v>
      </c>
      <c r="D43" s="312">
        <v>70.267828185870241448192480210</v>
      </c>
      <c r="E43" s="134">
        <v>74.430400173778910007154075790</v>
      </c>
      <c r="F43" s="134">
        <v>80.40850066625167768478623695</v>
      </c>
      <c r="G43" s="134">
        <v>-2.7226787538606427413638340400</v>
      </c>
      <c r="H43" s="134">
        <v>87.38855668697030340913259717</v>
      </c>
      <c r="I43" s="134">
        <v>79.31250361265630056834429324</v>
      </c>
      <c r="J43" s="321">
        <v>184.18709293594477405342666436</v>
      </c>
      <c r="K43" s="134">
        <v>6.1371770683090533008865961600</v>
      </c>
      <c r="L43" s="135">
        <v>227.06919202368898733004212565</v>
      </c>
      <c r="M43" s="134">
        <v>-2.1113029787005234349232353400</v>
      </c>
      <c r="N43" s="134">
        <v>81.11496381099971525572288400</v>
      </c>
      <c r="O43" s="313">
        <v>8.426386598255363943634535310</v>
      </c>
      <c r="P43" s="321">
        <v>129.42427000477881836329770383</v>
      </c>
      <c r="Q43" s="134">
        <v>85.13550269340378433062025555</v>
      </c>
      <c r="R43" s="135">
        <v>182.58293278122026074039361328</v>
      </c>
      <c r="S43" s="134">
        <v>-4.776497734930460133390244200</v>
      </c>
      <c r="T43" s="134">
        <v>70.885196131590933328720785040</v>
      </c>
      <c r="U43" s="313">
        <v>94.42206838606933639189295235</v>
      </c>
      <c r="W43" s="283"/>
      <c r="X43" s="283"/>
      <c r="Y43" s="283"/>
      <c r="Z43" s="283"/>
      <c r="AA43" s="283"/>
      <c r="AB43" s="283"/>
      <c r="AC43" s="283"/>
      <c r="AD43" s="283"/>
      <c r="AE43" s="283"/>
      <c r="AF43" s="283"/>
      <c r="AG43" s="283"/>
      <c r="AH43" s="283"/>
      <c r="AI43" s="283"/>
      <c r="AJ43" s="283"/>
      <c r="AK43" s="283"/>
      <c r="AL43" s="0"/>
      <c r="AM43" s="0"/>
      <c r="AN43" s="0"/>
      <c r="AO43" s="0"/>
      <c r="AP43" s="0"/>
      <c r="AQ43" s="0"/>
      <c r="AR43" s="0"/>
      <c r="AS43" s="0"/>
      <c r="AT43" s="0"/>
      <c r="AU43" s="0"/>
      <c r="AV43" s="0"/>
      <c r="AW43" s="0"/>
      <c r="AX43" s="0"/>
      <c r="AY43" s="0"/>
      <c r="AZ43" s="0"/>
      <c r="BA43" s="0"/>
      <c r="BB43" s="0"/>
      <c r="BC43" s="0"/>
      <c r="BD43" s="0"/>
      <c r="BE43" s="0"/>
      <c r="BF43" s="0"/>
      <c r="BG43" s="0"/>
      <c r="BH43" s="0"/>
      <c r="BI43" s="0"/>
      <c r="BJ43" s="0"/>
      <c r="BK43" s="0"/>
      <c r="BL43" s="0"/>
      <c r="BM43" s="0"/>
      <c r="BN43" s="0"/>
      <c r="BO43" s="0"/>
      <c r="BP43" s="0"/>
      <c r="BQ43" s="0"/>
      <c r="BR43" s="0"/>
      <c r="BS43" s="0"/>
      <c r="BT43" s="0"/>
      <c r="BU43" s="0"/>
      <c r="BV43" s="0"/>
      <c r="BW43" s="0"/>
      <c r="BX43" s="0"/>
      <c r="BY43" s="0"/>
      <c r="BZ43" s="0"/>
      <c r="CA43" s="0"/>
      <c r="CB43" s="0"/>
      <c r="CC43" s="0"/>
      <c r="CD43" s="0"/>
      <c r="CE43" s="0"/>
      <c r="CF43" s="0"/>
      <c r="CG43" s="0"/>
      <c r="CH43" s="0"/>
      <c r="CI43" s="0"/>
      <c r="CJ43" s="0"/>
      <c r="CK43" s="0"/>
      <c r="CL43" s="0"/>
      <c r="CM43" s="0"/>
      <c r="CN43" s="0"/>
      <c r="CO43" s="0"/>
      <c r="CP43" s="0"/>
      <c r="CQ43" s="0"/>
      <c r="CR43" s="0"/>
      <c r="CS43" s="0"/>
      <c r="CT43" s="0"/>
      <c r="CU43" s="0"/>
      <c r="CV43" s="0"/>
      <c r="CW43" s="0"/>
      <c r="CX43" s="0"/>
      <c r="CY43" s="0"/>
      <c r="CZ43" s="0"/>
      <c r="DA43" s="0"/>
      <c r="DB43" s="0"/>
      <c r="DC43" s="0"/>
      <c r="DD43" s="0"/>
      <c r="DE43" s="0"/>
      <c r="DF43" s="0"/>
      <c r="DG43" s="0"/>
      <c r="DH43" s="0"/>
      <c r="DI43" s="0"/>
      <c r="DJ43" s="0"/>
      <c r="DK43" s="0"/>
      <c r="DL43" s="0"/>
      <c r="DM43" s="0"/>
      <c r="DN43" s="0"/>
      <c r="DO43" s="0"/>
      <c r="DP43" s="0"/>
      <c r="DQ43" s="0"/>
      <c r="DR43" s="0"/>
      <c r="DS43" s="0"/>
      <c r="DT43" s="0"/>
      <c r="DU43" s="0"/>
      <c r="DV43" s="0"/>
      <c r="DW43" s="0"/>
      <c r="DX43" s="0"/>
      <c r="DY43" s="0"/>
      <c r="DZ43" s="0"/>
      <c r="EA43" s="0"/>
      <c r="EB43" s="0"/>
      <c r="EC43" s="0"/>
      <c r="ED43" s="0"/>
      <c r="EE43" s="0"/>
      <c r="EF43" s="0"/>
      <c r="EG43" s="0"/>
      <c r="EH43" s="0"/>
      <c r="EI43" s="0"/>
    </row>
    <row r="44" s="2" customFormat="1" ht="15.95" customHeight="1">
      <c r="B44" s="326"/>
      <c r="C44" s="307" t="s">
        <v>44</v>
      </c>
      <c r="D44" s="314">
        <v>78.477880024098556819899407460</v>
      </c>
      <c r="E44" s="159">
        <v>61.710967372705912949809176580</v>
      </c>
      <c r="F44" s="159">
        <v>83.34701570006650778987286028</v>
      </c>
      <c r="G44" s="159">
        <v>5.9488230538690156351244148300</v>
      </c>
      <c r="H44" s="159">
        <v>94.15799637807060009410725053</v>
      </c>
      <c r="I44" s="159">
        <v>52.631206946475454678466047690</v>
      </c>
      <c r="J44" s="322">
        <v>182.27865113117360099793135622</v>
      </c>
      <c r="K44" s="159">
        <v>-10.053279737638281468050760730</v>
      </c>
      <c r="L44" s="160">
        <v>228.80795812361253261659430146</v>
      </c>
      <c r="M44" s="159">
        <v>-7.0075142220492872109462633900</v>
      </c>
      <c r="N44" s="159">
        <v>79.66447173690450481985103262</v>
      </c>
      <c r="O44" s="315">
        <v>-3.2752813198925911950340469500</v>
      </c>
      <c r="P44" s="322">
        <v>143.04842114426758549622745647</v>
      </c>
      <c r="Q44" s="159">
        <v>45.453711456286816998079557660</v>
      </c>
      <c r="R44" s="160">
        <v>190.70460478028893808312170762</v>
      </c>
      <c r="S44" s="159">
        <v>-1.4755557897246895766719759300</v>
      </c>
      <c r="T44" s="159">
        <v>75.010470412643620529610469300</v>
      </c>
      <c r="U44" s="315">
        <v>47.632105537030941068383503160</v>
      </c>
      <c r="W44" s="283"/>
      <c r="X44" s="283"/>
      <c r="Y44" s="283"/>
      <c r="Z44" s="283"/>
      <c r="AA44" s="283"/>
      <c r="AB44" s="283"/>
      <c r="AC44" s="283"/>
      <c r="AD44" s="283"/>
      <c r="AE44" s="283"/>
      <c r="AF44" s="283"/>
      <c r="AG44" s="283"/>
      <c r="AH44" s="283"/>
      <c r="AI44" s="283"/>
      <c r="AJ44" s="283"/>
      <c r="AK44" s="283"/>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c r="BY44" s="0"/>
      <c r="BZ44" s="0"/>
      <c r="CA44" s="0"/>
      <c r="CB44" s="0"/>
      <c r="CC44" s="0"/>
      <c r="CD44" s="0"/>
      <c r="CE44" s="0"/>
      <c r="CF44" s="0"/>
      <c r="CG44" s="0"/>
      <c r="CH44" s="0"/>
      <c r="CI44" s="0"/>
      <c r="CJ44" s="0"/>
      <c r="CK44" s="0"/>
      <c r="CL44" s="0"/>
      <c r="CM44" s="0"/>
      <c r="CN44" s="0"/>
      <c r="CO44" s="0"/>
      <c r="CP44" s="0"/>
      <c r="CQ44" s="0"/>
      <c r="CR44" s="0"/>
      <c r="CS44" s="0"/>
      <c r="CT44" s="0"/>
      <c r="CU44" s="0"/>
      <c r="CV44" s="0"/>
      <c r="CW44" s="0"/>
      <c r="CX44" s="0"/>
      <c r="CY44" s="0"/>
      <c r="CZ44" s="0"/>
      <c r="DA44" s="0"/>
      <c r="DB44" s="0"/>
      <c r="DC44" s="0"/>
      <c r="DD44" s="0"/>
      <c r="DE44" s="0"/>
      <c r="DF44" s="0"/>
      <c r="DG44" s="0"/>
      <c r="DH44" s="0"/>
      <c r="DI44" s="0"/>
      <c r="DJ44" s="0"/>
      <c r="DK44" s="0"/>
      <c r="DL44" s="0"/>
      <c r="DM44" s="0"/>
      <c r="DN44" s="0"/>
      <c r="DO44" s="0"/>
      <c r="DP44" s="0"/>
      <c r="DQ44" s="0"/>
      <c r="DR44" s="0"/>
      <c r="DS44" s="0"/>
      <c r="DT44" s="0"/>
      <c r="DU44" s="0"/>
      <c r="DV44" s="0"/>
      <c r="DW44" s="0"/>
      <c r="DX44" s="0"/>
      <c r="DY44" s="0"/>
      <c r="DZ44" s="0"/>
      <c r="EA44" s="0"/>
      <c r="EB44" s="0"/>
      <c r="EC44" s="0"/>
      <c r="ED44" s="0"/>
      <c r="EE44" s="0"/>
      <c r="EF44" s="0"/>
      <c r="EG44" s="0"/>
      <c r="EH44" s="0"/>
      <c r="EI44" s="0"/>
    </row>
    <row r="45" s="2" customFormat="1" ht="15.95" customHeight="1">
      <c r="B45" s="327"/>
      <c r="C45" s="308" t="s">
        <v>45</v>
      </c>
      <c r="D45" s="316">
        <v>70.267828185870241448192480210</v>
      </c>
      <c r="E45" s="317">
        <v>74.430400173778910007154075790</v>
      </c>
      <c r="F45" s="317">
        <v>80.40850066625167768478623695</v>
      </c>
      <c r="G45" s="317">
        <v>-2.7226787538606427413638340400</v>
      </c>
      <c r="H45" s="317">
        <v>87.38855668697030340913259717</v>
      </c>
      <c r="I45" s="317">
        <v>79.31250361265630056834429324</v>
      </c>
      <c r="J45" s="323">
        <v>184.18709293594477405342666436</v>
      </c>
      <c r="K45" s="317">
        <v>6.1371770683090533008865961600</v>
      </c>
      <c r="L45" s="324">
        <v>227.06919202368898733004212565</v>
      </c>
      <c r="M45" s="317">
        <v>-2.1113029787005234349232353400</v>
      </c>
      <c r="N45" s="317">
        <v>81.11496381099971525572288400</v>
      </c>
      <c r="O45" s="318">
        <v>8.426386598255363943634535310</v>
      </c>
      <c r="P45" s="323">
        <v>129.42427000477881836329770383</v>
      </c>
      <c r="Q45" s="317">
        <v>85.13550269340378433062025555</v>
      </c>
      <c r="R45" s="324">
        <v>182.58293278122026074039361328</v>
      </c>
      <c r="S45" s="317">
        <v>-4.776497734930460133390244200</v>
      </c>
      <c r="T45" s="317">
        <v>70.885196131590933328720785040</v>
      </c>
      <c r="U45" s="318">
        <v>94.42206838606933639189295235</v>
      </c>
      <c r="W45" s="283"/>
      <c r="X45" s="283"/>
      <c r="Y45" s="283"/>
      <c r="Z45" s="283"/>
      <c r="AA45" s="283"/>
      <c r="AB45" s="283"/>
      <c r="AC45" s="283"/>
      <c r="AD45" s="283"/>
      <c r="AE45" s="283"/>
      <c r="AF45" s="283"/>
      <c r="AG45" s="283"/>
      <c r="AH45" s="283"/>
      <c r="AI45" s="283"/>
      <c r="AJ45" s="283"/>
      <c r="AK45" s="283"/>
      <c r="AL45" s="0"/>
      <c r="AM45" s="0"/>
      <c r="AN45" s="0"/>
      <c r="AO45" s="0"/>
      <c r="AP45" s="0"/>
      <c r="AQ45" s="0"/>
      <c r="AR45" s="0"/>
      <c r="AS45" s="0"/>
      <c r="AT45" s="0"/>
      <c r="AU45" s="0"/>
      <c r="AV45" s="0"/>
      <c r="AW45" s="0"/>
      <c r="AX45" s="0"/>
      <c r="AY45" s="0"/>
      <c r="AZ45" s="0"/>
      <c r="BA45" s="0"/>
      <c r="BB45" s="0"/>
      <c r="BC45" s="0"/>
      <c r="BD45" s="0"/>
      <c r="BE45" s="0"/>
      <c r="BF45" s="0"/>
      <c r="BG45" s="0"/>
      <c r="BH45" s="0"/>
      <c r="BI45" s="0"/>
      <c r="BJ45" s="0"/>
      <c r="BK45" s="0"/>
      <c r="BL45" s="0"/>
      <c r="BM45" s="0"/>
      <c r="BN45" s="0"/>
      <c r="BO45" s="0"/>
      <c r="BP45" s="0"/>
      <c r="BQ45" s="0"/>
      <c r="BR45" s="0"/>
      <c r="BS45" s="0"/>
      <c r="BT45" s="0"/>
      <c r="BU45" s="0"/>
      <c r="BV45" s="0"/>
      <c r="BW45" s="0"/>
      <c r="BX45" s="0"/>
      <c r="BY45" s="0"/>
      <c r="BZ45" s="0"/>
      <c r="CA45" s="0"/>
      <c r="CB45" s="0"/>
      <c r="CC45" s="0"/>
      <c r="CD45" s="0"/>
      <c r="CE45" s="0"/>
      <c r="CF45" s="0"/>
      <c r="CG45" s="0"/>
      <c r="CH45" s="0"/>
      <c r="CI45" s="0"/>
      <c r="CJ45" s="0"/>
      <c r="CK45" s="0"/>
      <c r="CL45" s="0"/>
      <c r="CM45" s="0"/>
      <c r="CN45" s="0"/>
      <c r="CO45" s="0"/>
      <c r="CP45" s="0"/>
      <c r="CQ45" s="0"/>
      <c r="CR45" s="0"/>
      <c r="CS45" s="0"/>
      <c r="CT45" s="0"/>
      <c r="CU45" s="0"/>
      <c r="CV45" s="0"/>
      <c r="CW45" s="0"/>
      <c r="CX45" s="0"/>
      <c r="CY45" s="0"/>
      <c r="CZ45" s="0"/>
      <c r="DA45" s="0"/>
      <c r="DB45" s="0"/>
      <c r="DC45" s="0"/>
      <c r="DD45" s="0"/>
      <c r="DE45" s="0"/>
      <c r="DF45" s="0"/>
      <c r="DG45" s="0"/>
      <c r="DH45" s="0"/>
      <c r="DI45" s="0"/>
      <c r="DJ45" s="0"/>
      <c r="DK45" s="0"/>
      <c r="DL45" s="0"/>
      <c r="DM45" s="0"/>
      <c r="DN45" s="0"/>
      <c r="DO45" s="0"/>
      <c r="DP45" s="0"/>
      <c r="DQ45" s="0"/>
      <c r="DR45" s="0"/>
      <c r="DS45" s="0"/>
      <c r="DT45" s="0"/>
      <c r="DU45" s="0"/>
      <c r="DV45" s="0"/>
      <c r="DW45" s="0"/>
      <c r="DX45" s="0"/>
      <c r="DY45" s="0"/>
      <c r="DZ45" s="0"/>
      <c r="EA45" s="0"/>
      <c r="EB45" s="0"/>
      <c r="EC45" s="0"/>
      <c r="ED45" s="0"/>
      <c r="EE45" s="0"/>
      <c r="EF45" s="0"/>
      <c r="EG45" s="0"/>
      <c r="EH45" s="0"/>
      <c r="EI45" s="0"/>
    </row>
    <row r="46" s="2" customFormat="1" ht="5.1" customHeight="1">
      <c r="A46" s="4"/>
      <c r="B46" s="4"/>
      <c r="C46" s="299"/>
      <c r="D46" s="159"/>
      <c r="E46" s="159"/>
      <c r="F46" s="159"/>
      <c r="G46" s="159"/>
      <c r="H46" s="159"/>
      <c r="I46" s="159"/>
      <c r="J46" s="160"/>
      <c r="K46" s="159"/>
      <c r="L46" s="160"/>
      <c r="M46" s="159"/>
      <c r="N46" s="159"/>
      <c r="O46" s="159"/>
      <c r="P46" s="160"/>
      <c r="Q46" s="159"/>
      <c r="R46" s="160"/>
      <c r="S46" s="159"/>
      <c r="T46" s="159"/>
      <c r="U46" s="159"/>
      <c r="W46" s="283"/>
      <c r="X46" s="283"/>
      <c r="Y46" s="283"/>
      <c r="Z46" s="283"/>
      <c r="AA46" s="283"/>
      <c r="AB46" s="283"/>
      <c r="AC46" s="283"/>
      <c r="AD46" s="283"/>
      <c r="AE46" s="283"/>
      <c r="AF46" s="283"/>
      <c r="AG46" s="283"/>
      <c r="AH46" s="283"/>
      <c r="AI46" s="283"/>
      <c r="AJ46" s="283"/>
      <c r="AK46" s="283"/>
      <c r="AL46" s="0"/>
      <c r="AM46" s="0"/>
      <c r="AN46" s="0"/>
      <c r="AO46" s="0"/>
      <c r="AP46" s="0"/>
      <c r="AQ46" s="0"/>
      <c r="AR46" s="0"/>
      <c r="AS46" s="0"/>
      <c r="AT46" s="0"/>
      <c r="AU46" s="0"/>
      <c r="AV46" s="0"/>
      <c r="AW46" s="0"/>
      <c r="AX46" s="0"/>
      <c r="AY46" s="0"/>
      <c r="AZ46" s="0"/>
      <c r="BA46" s="0"/>
      <c r="BB46" s="0"/>
      <c r="BC46" s="0"/>
      <c r="BD46" s="0"/>
      <c r="BE46" s="0"/>
      <c r="BF46" s="0"/>
      <c r="BG46" s="0"/>
      <c r="BH46" s="0"/>
      <c r="BI46" s="0"/>
      <c r="BJ46" s="0"/>
      <c r="BK46" s="0"/>
      <c r="BL46" s="0"/>
      <c r="BM46" s="0"/>
      <c r="BN46" s="0"/>
      <c r="BO46" s="0"/>
      <c r="BP46" s="0"/>
      <c r="BQ46" s="0"/>
      <c r="BR46" s="0"/>
      <c r="BS46" s="0"/>
      <c r="BT46" s="0"/>
      <c r="BU46" s="0"/>
      <c r="BV46" s="0"/>
      <c r="BW46" s="0"/>
      <c r="BX46" s="0"/>
      <c r="BY46" s="0"/>
      <c r="BZ46" s="0"/>
      <c r="CA46" s="0"/>
      <c r="CB46" s="0"/>
      <c r="CC46" s="0"/>
      <c r="CD46" s="0"/>
      <c r="CE46" s="0"/>
      <c r="CF46" s="0"/>
      <c r="CG46" s="0"/>
      <c r="CH46" s="0"/>
      <c r="CI46" s="0"/>
      <c r="CJ46" s="0"/>
      <c r="CK46" s="0"/>
      <c r="CL46" s="0"/>
      <c r="CM46" s="0"/>
      <c r="CN46" s="0"/>
      <c r="CO46" s="0"/>
      <c r="CP46" s="0"/>
      <c r="CQ46" s="0"/>
      <c r="CR46" s="0"/>
      <c r="CS46" s="0"/>
      <c r="CT46" s="0"/>
      <c r="CU46" s="0"/>
      <c r="CV46" s="0"/>
      <c r="CW46" s="0"/>
      <c r="CX46" s="0"/>
      <c r="CY46" s="0"/>
      <c r="CZ46" s="0"/>
      <c r="DA46" s="0"/>
      <c r="DB46" s="0"/>
      <c r="DC46" s="0"/>
      <c r="DD46" s="0"/>
      <c r="DE46" s="0"/>
      <c r="DF46" s="0"/>
      <c r="DG46" s="0"/>
      <c r="DH46" s="0"/>
      <c r="DI46" s="0"/>
      <c r="DJ46" s="0"/>
      <c r="DK46" s="0"/>
      <c r="DL46" s="0"/>
      <c r="DM46" s="0"/>
      <c r="DN46" s="0"/>
      <c r="DO46" s="0"/>
      <c r="DP46" s="0"/>
      <c r="DQ46" s="0"/>
      <c r="DR46" s="0"/>
      <c r="DS46" s="0"/>
      <c r="DT46" s="0"/>
      <c r="DU46" s="0"/>
      <c r="DV46" s="0"/>
      <c r="DW46" s="0"/>
      <c r="DX46" s="0"/>
      <c r="DY46" s="0"/>
      <c r="DZ46" s="0"/>
      <c r="EA46" s="0"/>
      <c r="EB46" s="0"/>
      <c r="EC46" s="0"/>
      <c r="ED46" s="0"/>
      <c r="EE46" s="0"/>
      <c r="EF46" s="0"/>
      <c r="EG46" s="0"/>
      <c r="EH46" s="0"/>
      <c r="EI46" s="0"/>
    </row>
    <row r="47" s="9" customFormat="1" ht="5.1" customHeight="1">
      <c r="A47" s="4"/>
      <c r="B47" s="4"/>
      <c r="C47" s="299"/>
      <c r="D47" s="159"/>
      <c r="E47" s="159"/>
      <c r="F47" s="159"/>
      <c r="G47" s="159"/>
      <c r="H47" s="159"/>
      <c r="I47" s="159"/>
      <c r="J47" s="160"/>
      <c r="K47" s="159"/>
      <c r="L47" s="160"/>
      <c r="M47" s="159"/>
      <c r="N47" s="159"/>
      <c r="O47" s="159"/>
      <c r="P47" s="160"/>
      <c r="Q47" s="159"/>
      <c r="R47" s="160"/>
      <c r="S47" s="159"/>
      <c r="T47" s="159"/>
      <c r="U47" s="159"/>
      <c r="W47" s="283"/>
      <c r="X47" s="283"/>
      <c r="Y47" s="283"/>
      <c r="Z47" s="283"/>
      <c r="AA47" s="283"/>
      <c r="AB47" s="283"/>
      <c r="AC47" s="283"/>
      <c r="AD47" s="283"/>
      <c r="AE47" s="283"/>
      <c r="AF47" s="283"/>
      <c r="AG47" s="283"/>
      <c r="AH47" s="283"/>
      <c r="AI47" s="283"/>
      <c r="AJ47" s="283"/>
      <c r="AK47" s="283"/>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row>
    <row r="48" s="2" customFormat="1" ht="15.95" customHeight="1">
      <c r="B48" s="325" t="s">
        <v>50</v>
      </c>
      <c r="C48" s="305" t="s">
        <v>42</v>
      </c>
      <c r="D48" s="309">
        <v>88.11875212069010518622921732</v>
      </c>
      <c r="E48" s="310">
        <v>85.27579463154095307427826134</v>
      </c>
      <c r="F48" s="310">
        <v>79.38550134370461867165200563</v>
      </c>
      <c r="G48" s="310">
        <v>-4.0527241222739081316047644500</v>
      </c>
      <c r="H48" s="310">
        <v>111.00106521866545536437865203</v>
      </c>
      <c r="I48" s="310">
        <v>93.10167270163450492754682468</v>
      </c>
      <c r="J48" s="319">
        <v>299.51143055184536386131702278</v>
      </c>
      <c r="K48" s="310">
        <v>-14.651916179199389337099749260</v>
      </c>
      <c r="L48" s="320">
        <v>379.60706821777501234588078525</v>
      </c>
      <c r="M48" s="310">
        <v>-16.254821379929147904664532950</v>
      </c>
      <c r="N48" s="310">
        <v>78.900382955993866040964801570</v>
      </c>
      <c r="O48" s="311">
        <v>1.9140268456548459379706722500</v>
      </c>
      <c r="P48" s="319">
        <v>263.92573506111350818225361321</v>
      </c>
      <c r="Q48" s="310">
        <v>58.129340501781970555055164520</v>
      </c>
      <c r="R48" s="320">
        <v>301.35297424081949087213081571</v>
      </c>
      <c r="S48" s="310">
        <v>-19.648782435106130915090444590</v>
      </c>
      <c r="T48" s="310">
        <v>87.58026554275955431510685483</v>
      </c>
      <c r="U48" s="311">
        <v>96.79769055655234456548299473</v>
      </c>
      <c r="W48" s="283"/>
      <c r="X48" s="283"/>
      <c r="Y48" s="283"/>
      <c r="Z48" s="283"/>
      <c r="AA48" s="283"/>
      <c r="AB48" s="283"/>
      <c r="AC48" s="283"/>
      <c r="AD48" s="283"/>
      <c r="AE48" s="283"/>
      <c r="AF48" s="283"/>
      <c r="AG48" s="283"/>
      <c r="AH48" s="283"/>
      <c r="AI48" s="283"/>
      <c r="AJ48" s="283"/>
      <c r="AK48" s="283"/>
      <c r="AL48" s="0"/>
      <c r="AM48" s="0"/>
      <c r="AN48" s="0"/>
      <c r="AO48" s="0"/>
      <c r="AP48" s="0"/>
      <c r="AQ48" s="0"/>
      <c r="AR48" s="0"/>
      <c r="AS48" s="0"/>
      <c r="AT48" s="0"/>
      <c r="AU48" s="0"/>
      <c r="AV48" s="0"/>
      <c r="AW48" s="0"/>
      <c r="AX48" s="0"/>
      <c r="AY48" s="0"/>
      <c r="AZ48" s="0"/>
      <c r="BA48" s="0"/>
      <c r="BB48" s="0"/>
      <c r="BC48" s="0"/>
      <c r="BD48" s="0"/>
      <c r="BE48" s="0"/>
      <c r="BF48" s="0"/>
      <c r="BG48" s="0"/>
      <c r="BH48" s="0"/>
      <c r="BI48" s="0"/>
      <c r="BJ48" s="0"/>
      <c r="BK48" s="0"/>
      <c r="BL48" s="0"/>
      <c r="BM48" s="0"/>
      <c r="BN48" s="0"/>
      <c r="BO48" s="0"/>
      <c r="BP48" s="0"/>
      <c r="BQ48" s="0"/>
      <c r="BR48" s="0"/>
      <c r="BS48" s="0"/>
      <c r="BT48" s="0"/>
      <c r="BU48" s="0"/>
      <c r="BV48" s="0"/>
      <c r="BW48" s="0"/>
      <c r="BX48" s="0"/>
      <c r="BY48" s="0"/>
      <c r="BZ48" s="0"/>
      <c r="CA48" s="0"/>
      <c r="CB48" s="0"/>
      <c r="CC48" s="0"/>
      <c r="CD48" s="0"/>
      <c r="CE48" s="0"/>
      <c r="CF48" s="0"/>
      <c r="CG48" s="0"/>
      <c r="CH48" s="0"/>
      <c r="CI48" s="0"/>
      <c r="CJ48" s="0"/>
      <c r="CK48" s="0"/>
      <c r="CL48" s="0"/>
      <c r="CM48" s="0"/>
      <c r="CN48" s="0"/>
      <c r="CO48" s="0"/>
      <c r="CP48" s="0"/>
      <c r="CQ48" s="0"/>
      <c r="CR48" s="0"/>
      <c r="CS48" s="0"/>
      <c r="CT48" s="0"/>
      <c r="CU48" s="0"/>
      <c r="CV48" s="0"/>
      <c r="CW48" s="0"/>
      <c r="CX48" s="0"/>
      <c r="CY48" s="0"/>
      <c r="CZ48" s="0"/>
      <c r="DA48" s="0"/>
      <c r="DB48" s="0"/>
      <c r="DC48" s="0"/>
      <c r="DD48" s="0"/>
      <c r="DE48" s="0"/>
      <c r="DF48" s="0"/>
      <c r="DG48" s="0"/>
      <c r="DH48" s="0"/>
      <c r="DI48" s="0"/>
      <c r="DJ48" s="0"/>
      <c r="DK48" s="0"/>
      <c r="DL48" s="0"/>
      <c r="DM48" s="0"/>
      <c r="DN48" s="0"/>
      <c r="DO48" s="0"/>
      <c r="DP48" s="0"/>
      <c r="DQ48" s="0"/>
      <c r="DR48" s="0"/>
      <c r="DS48" s="0"/>
      <c r="DT48" s="0"/>
      <c r="DU48" s="0"/>
      <c r="DV48" s="0"/>
      <c r="DW48" s="0"/>
      <c r="DX48" s="0"/>
      <c r="DY48" s="0"/>
      <c r="DZ48" s="0"/>
      <c r="EA48" s="0"/>
      <c r="EB48" s="0"/>
      <c r="EC48" s="0"/>
      <c r="ED48" s="0"/>
      <c r="EE48" s="0"/>
      <c r="EF48" s="0"/>
      <c r="EG48" s="0"/>
      <c r="EH48" s="0"/>
      <c r="EI48" s="0"/>
    </row>
    <row r="49" s="2" customFormat="1" ht="15.95" customHeight="1">
      <c r="B49" s="326"/>
      <c r="C49" s="306" t="s">
        <v>60</v>
      </c>
      <c r="D49" s="312">
        <v>71.271658395962362897718867310</v>
      </c>
      <c r="E49" s="134">
        <v>67.260437096474048737672155260</v>
      </c>
      <c r="F49" s="134">
        <v>83.98135547141024343822509482</v>
      </c>
      <c r="G49" s="134">
        <v>-2.0901441306868590776242308400</v>
      </c>
      <c r="H49" s="134">
        <v>84.86604913185208084443417033</v>
      </c>
      <c r="I49" s="134">
        <v>70.831052309716179472772866110</v>
      </c>
      <c r="J49" s="321">
        <v>233.41544269689126789287738662</v>
      </c>
      <c r="K49" s="134">
        <v>11.583067652379858393081130510</v>
      </c>
      <c r="L49" s="135">
        <v>288.49977304272011655130670211</v>
      </c>
      <c r="M49" s="134">
        <v>-1.1336223930991206619596240500</v>
      </c>
      <c r="N49" s="134">
        <v>80.90662957378751956287375705</v>
      </c>
      <c r="O49" s="313">
        <v>12.862502251312738795868389900</v>
      </c>
      <c r="P49" s="321">
        <v>166.35905696235162335525701058</v>
      </c>
      <c r="Q49" s="134">
        <v>86.63432668102489511819531442</v>
      </c>
      <c r="R49" s="135">
        <v>242.28601993321856515678043786</v>
      </c>
      <c r="S49" s="134">
        <v>-3.200072181872466555673306300</v>
      </c>
      <c r="T49" s="134">
        <v>68.662260005016082142250233970</v>
      </c>
      <c r="U49" s="313">
        <v>92.80420025899466552513218158</v>
      </c>
      <c r="W49" s="283"/>
      <c r="X49" s="283"/>
      <c r="Y49" s="283"/>
      <c r="Z49" s="283"/>
      <c r="AA49" s="283"/>
      <c r="AB49" s="283"/>
      <c r="AC49" s="283"/>
      <c r="AD49" s="283"/>
      <c r="AE49" s="283"/>
      <c r="AF49" s="283"/>
      <c r="AG49" s="283"/>
      <c r="AH49" s="283"/>
      <c r="AI49" s="283"/>
      <c r="AJ49" s="283"/>
      <c r="AK49" s="283"/>
      <c r="AL49" s="0"/>
      <c r="AM49" s="0"/>
      <c r="AN49" s="0"/>
      <c r="AO49" s="0"/>
      <c r="AP49" s="0"/>
      <c r="AQ49" s="0"/>
      <c r="AR49" s="0"/>
      <c r="AS49" s="0"/>
      <c r="AT49" s="0"/>
      <c r="AU49" s="0"/>
      <c r="AV49" s="0"/>
      <c r="AW49" s="0"/>
      <c r="AX49" s="0"/>
      <c r="AY49" s="0"/>
      <c r="AZ49" s="0"/>
      <c r="BA49" s="0"/>
      <c r="BB49" s="0"/>
      <c r="BC49" s="0"/>
      <c r="BD49" s="0"/>
      <c r="BE49" s="0"/>
      <c r="BF49" s="0"/>
      <c r="BG49" s="0"/>
      <c r="BH49" s="0"/>
      <c r="BI49" s="0"/>
      <c r="BJ49" s="0"/>
      <c r="BK49" s="0"/>
      <c r="BL49" s="0"/>
      <c r="BM49" s="0"/>
      <c r="BN49" s="0"/>
      <c r="BO49" s="0"/>
      <c r="BP49" s="0"/>
      <c r="BQ49" s="0"/>
      <c r="BR49" s="0"/>
      <c r="BS49" s="0"/>
      <c r="BT49" s="0"/>
      <c r="BU49" s="0"/>
      <c r="BV49" s="0"/>
      <c r="BW49" s="0"/>
      <c r="BX49" s="0"/>
      <c r="BY49" s="0"/>
      <c r="BZ49" s="0"/>
      <c r="CA49" s="0"/>
      <c r="CB49" s="0"/>
      <c r="CC49" s="0"/>
      <c r="CD49" s="0"/>
      <c r="CE49" s="0"/>
      <c r="CF49" s="0"/>
      <c r="CG49" s="0"/>
      <c r="CH49" s="0"/>
      <c r="CI49" s="0"/>
      <c r="CJ49" s="0"/>
      <c r="CK49" s="0"/>
      <c r="CL49" s="0"/>
      <c r="CM49" s="0"/>
      <c r="CN49" s="0"/>
      <c r="CO49" s="0"/>
      <c r="CP49" s="0"/>
      <c r="CQ49" s="0"/>
      <c r="CR49" s="0"/>
      <c r="CS49" s="0"/>
      <c r="CT49" s="0"/>
      <c r="CU49" s="0"/>
      <c r="CV49" s="0"/>
      <c r="CW49" s="0"/>
      <c r="CX49" s="0"/>
      <c r="CY49" s="0"/>
      <c r="CZ49" s="0"/>
      <c r="DA49" s="0"/>
      <c r="DB49" s="0"/>
      <c r="DC49" s="0"/>
      <c r="DD49" s="0"/>
      <c r="DE49" s="0"/>
      <c r="DF49" s="0"/>
      <c r="DG49" s="0"/>
      <c r="DH49" s="0"/>
      <c r="DI49" s="0"/>
      <c r="DJ49" s="0"/>
      <c r="DK49" s="0"/>
      <c r="DL49" s="0"/>
      <c r="DM49" s="0"/>
      <c r="DN49" s="0"/>
      <c r="DO49" s="0"/>
      <c r="DP49" s="0"/>
      <c r="DQ49" s="0"/>
      <c r="DR49" s="0"/>
      <c r="DS49" s="0"/>
      <c r="DT49" s="0"/>
      <c r="DU49" s="0"/>
      <c r="DV49" s="0"/>
      <c r="DW49" s="0"/>
      <c r="DX49" s="0"/>
      <c r="DY49" s="0"/>
      <c r="DZ49" s="0"/>
      <c r="EA49" s="0"/>
      <c r="EB49" s="0"/>
      <c r="EC49" s="0"/>
      <c r="ED49" s="0"/>
      <c r="EE49" s="0"/>
      <c r="EF49" s="0"/>
      <c r="EG49" s="0"/>
      <c r="EH49" s="0"/>
      <c r="EI49" s="0"/>
    </row>
    <row r="50" s="2" customFormat="1" ht="15.95" customHeight="1">
      <c r="B50" s="326"/>
      <c r="C50" s="307" t="s">
        <v>44</v>
      </c>
      <c r="D50" s="314">
        <v>80.50348939903808688286500363</v>
      </c>
      <c r="E50" s="159">
        <v>66.490106954220255148706316960</v>
      </c>
      <c r="F50" s="159">
        <v>85.45521122216775031137880434</v>
      </c>
      <c r="G50" s="159">
        <v>4.0739478261766253887966077300</v>
      </c>
      <c r="H50" s="159">
        <v>94.20547705363912546268568385</v>
      </c>
      <c r="I50" s="159">
        <v>59.972894688582909490113397140</v>
      </c>
      <c r="J50" s="322">
        <v>232.1627256351306177011601198</v>
      </c>
      <c r="K50" s="159">
        <v>-4.8805124683723032174684678500</v>
      </c>
      <c r="L50" s="160">
        <v>277.76257336735114308732470891</v>
      </c>
      <c r="M50" s="159">
        <v>-10.143720197486688384137143360</v>
      </c>
      <c r="N50" s="159">
        <v>83.58315622605027419453665052</v>
      </c>
      <c r="O50" s="315">
        <v>5.8573621573048602922307687700</v>
      </c>
      <c r="P50" s="322">
        <v>186.89909522019525578622550649</v>
      </c>
      <c r="Q50" s="159">
        <v>58.364536525713152519035037870</v>
      </c>
      <c r="R50" s="160">
        <v>237.3625937671985848934222933</v>
      </c>
      <c r="S50" s="159">
        <v>-6.4830222397890112286427362100</v>
      </c>
      <c r="T50" s="159">
        <v>78.739911059239133098534846670</v>
      </c>
      <c r="U50" s="315">
        <v>69.343086484017121664394494770</v>
      </c>
      <c r="W50" s="283"/>
      <c r="X50" s="283"/>
      <c r="Y50" s="283"/>
      <c r="Z50" s="283"/>
      <c r="AA50" s="283"/>
      <c r="AB50" s="283"/>
      <c r="AC50" s="283"/>
      <c r="AD50" s="283"/>
      <c r="AE50" s="283"/>
      <c r="AF50" s="283"/>
      <c r="AG50" s="283"/>
      <c r="AH50" s="283"/>
      <c r="AI50" s="283"/>
      <c r="AJ50" s="283"/>
      <c r="AK50" s="283"/>
      <c r="AL50" s="0"/>
      <c r="AM50" s="0"/>
      <c r="AN50" s="0"/>
      <c r="AO50" s="0"/>
      <c r="AP50" s="0"/>
      <c r="AQ50" s="0"/>
      <c r="AR50" s="0"/>
      <c r="AS50" s="0"/>
      <c r="AT50" s="0"/>
      <c r="AU50" s="0"/>
      <c r="AV50" s="0"/>
      <c r="AW50" s="0"/>
      <c r="AX50" s="0"/>
      <c r="AY50" s="0"/>
      <c r="AZ50" s="0"/>
      <c r="BA50" s="0"/>
      <c r="BB50" s="0"/>
      <c r="BC50" s="0"/>
      <c r="BD50" s="0"/>
      <c r="BE50" s="0"/>
      <c r="BF50" s="0"/>
      <c r="BG50" s="0"/>
      <c r="BH50" s="0"/>
      <c r="BI50" s="0"/>
      <c r="BJ50" s="0"/>
      <c r="BK50" s="0"/>
      <c r="BL50" s="0"/>
      <c r="BM50" s="0"/>
      <c r="BN50" s="0"/>
      <c r="BO50" s="0"/>
      <c r="BP50" s="0"/>
      <c r="BQ50" s="0"/>
      <c r="BR50" s="0"/>
      <c r="BS50" s="0"/>
      <c r="BT50" s="0"/>
      <c r="BU50" s="0"/>
      <c r="BV50" s="0"/>
      <c r="BW50" s="0"/>
      <c r="BX50" s="0"/>
      <c r="BY50" s="0"/>
      <c r="BZ50" s="0"/>
      <c r="CA50" s="0"/>
      <c r="CB50" s="0"/>
      <c r="CC50" s="0"/>
      <c r="CD50" s="0"/>
      <c r="CE50" s="0"/>
      <c r="CF50" s="0"/>
      <c r="CG50" s="0"/>
      <c r="CH50" s="0"/>
      <c r="CI50" s="0"/>
      <c r="CJ50" s="0"/>
      <c r="CK50" s="0"/>
      <c r="CL50" s="0"/>
      <c r="CM50" s="0"/>
      <c r="CN50" s="0"/>
      <c r="CO50" s="0"/>
      <c r="CP50" s="0"/>
      <c r="CQ50" s="0"/>
      <c r="CR50" s="0"/>
      <c r="CS50" s="0"/>
      <c r="CT50" s="0"/>
      <c r="CU50" s="0"/>
      <c r="CV50" s="0"/>
      <c r="CW50" s="0"/>
      <c r="CX50" s="0"/>
      <c r="CY50" s="0"/>
      <c r="CZ50" s="0"/>
      <c r="DA50" s="0"/>
      <c r="DB50" s="0"/>
      <c r="DC50" s="0"/>
      <c r="DD50" s="0"/>
      <c r="DE50" s="0"/>
      <c r="DF50" s="0"/>
      <c r="DG50" s="0"/>
      <c r="DH50" s="0"/>
      <c r="DI50" s="0"/>
      <c r="DJ50" s="0"/>
      <c r="DK50" s="0"/>
      <c r="DL50" s="0"/>
      <c r="DM50" s="0"/>
      <c r="DN50" s="0"/>
      <c r="DO50" s="0"/>
      <c r="DP50" s="0"/>
      <c r="DQ50" s="0"/>
      <c r="DR50" s="0"/>
      <c r="DS50" s="0"/>
      <c r="DT50" s="0"/>
      <c r="DU50" s="0"/>
      <c r="DV50" s="0"/>
      <c r="DW50" s="0"/>
      <c r="DX50" s="0"/>
      <c r="DY50" s="0"/>
      <c r="DZ50" s="0"/>
      <c r="EA50" s="0"/>
      <c r="EB50" s="0"/>
      <c r="EC50" s="0"/>
      <c r="ED50" s="0"/>
      <c r="EE50" s="0"/>
      <c r="EF50" s="0"/>
      <c r="EG50" s="0"/>
      <c r="EH50" s="0"/>
      <c r="EI50" s="0"/>
    </row>
    <row r="51" s="2" customFormat="1" ht="15.95" customHeight="1">
      <c r="B51" s="327"/>
      <c r="C51" s="308" t="s">
        <v>45</v>
      </c>
      <c r="D51" s="316">
        <v>71.271658395962362897718867310</v>
      </c>
      <c r="E51" s="317">
        <v>67.260437096474048737672155260</v>
      </c>
      <c r="F51" s="317">
        <v>83.98135547141024343822509482</v>
      </c>
      <c r="G51" s="317">
        <v>-2.0901441306868590776242308400</v>
      </c>
      <c r="H51" s="317">
        <v>84.86604913185208084443417033</v>
      </c>
      <c r="I51" s="317">
        <v>70.831052309716179472772866110</v>
      </c>
      <c r="J51" s="323">
        <v>233.41544269689126789287738662</v>
      </c>
      <c r="K51" s="317">
        <v>11.583067652379858393081130510</v>
      </c>
      <c r="L51" s="324">
        <v>288.49977304272011655130670211</v>
      </c>
      <c r="M51" s="317">
        <v>-1.1336223930991206619596240500</v>
      </c>
      <c r="N51" s="317">
        <v>80.90662957378751956287375705</v>
      </c>
      <c r="O51" s="318">
        <v>12.862502251312738795868389900</v>
      </c>
      <c r="P51" s="323">
        <v>166.35905696235162335525701058</v>
      </c>
      <c r="Q51" s="317">
        <v>86.63432668102489511819531442</v>
      </c>
      <c r="R51" s="324">
        <v>242.28601993321856515678043786</v>
      </c>
      <c r="S51" s="317">
        <v>-3.200072181872466555673306300</v>
      </c>
      <c r="T51" s="317">
        <v>68.662260005016082142250233970</v>
      </c>
      <c r="U51" s="318">
        <v>92.80420025899466552513218158</v>
      </c>
      <c r="W51" s="283"/>
      <c r="X51" s="283"/>
      <c r="Y51" s="283"/>
      <c r="Z51" s="283"/>
      <c r="AA51" s="283"/>
      <c r="AB51" s="283"/>
      <c r="AC51" s="283"/>
      <c r="AD51" s="283"/>
      <c r="AE51" s="283"/>
      <c r="AF51" s="283"/>
      <c r="AG51" s="283"/>
      <c r="AH51" s="283"/>
      <c r="AI51" s="283"/>
      <c r="AJ51" s="283"/>
      <c r="AK51" s="283"/>
      <c r="AL51" s="0"/>
      <c r="AM51" s="0"/>
      <c r="AN51" s="0"/>
      <c r="AO51" s="0"/>
      <c r="AP51" s="0"/>
      <c r="AQ51" s="0"/>
      <c r="AR51" s="0"/>
      <c r="AS51" s="0"/>
      <c r="AT51" s="0"/>
      <c r="AU51" s="0"/>
      <c r="AV51" s="0"/>
      <c r="AW51" s="0"/>
      <c r="AX51" s="0"/>
      <c r="AY51" s="0"/>
      <c r="AZ51" s="0"/>
      <c r="BA51" s="0"/>
      <c r="BB51" s="0"/>
      <c r="BC51" s="0"/>
      <c r="BD51" s="0"/>
      <c r="BE51" s="0"/>
      <c r="BF51" s="0"/>
      <c r="BG51" s="0"/>
      <c r="BH51" s="0"/>
      <c r="BI51" s="0"/>
      <c r="BJ51" s="0"/>
      <c r="BK51" s="0"/>
      <c r="BL51" s="0"/>
      <c r="BM51" s="0"/>
      <c r="BN51" s="0"/>
      <c r="BO51" s="0"/>
      <c r="BP51" s="0"/>
      <c r="BQ51" s="0"/>
      <c r="BR51" s="0"/>
      <c r="BS51" s="0"/>
      <c r="BT51" s="0"/>
      <c r="BU51" s="0"/>
      <c r="BV51" s="0"/>
      <c r="BW51" s="0"/>
      <c r="BX51" s="0"/>
      <c r="BY51" s="0"/>
      <c r="BZ51" s="0"/>
      <c r="CA51" s="0"/>
      <c r="CB51" s="0"/>
      <c r="CC51" s="0"/>
      <c r="CD51" s="0"/>
      <c r="CE51" s="0"/>
      <c r="CF51" s="0"/>
      <c r="CG51" s="0"/>
      <c r="CH51" s="0"/>
      <c r="CI51" s="0"/>
      <c r="CJ51" s="0"/>
      <c r="CK51" s="0"/>
      <c r="CL51" s="0"/>
      <c r="CM51" s="0"/>
      <c r="CN51" s="0"/>
      <c r="CO51" s="0"/>
      <c r="CP51" s="0"/>
      <c r="CQ51" s="0"/>
      <c r="CR51" s="0"/>
      <c r="CS51" s="0"/>
      <c r="CT51" s="0"/>
      <c r="CU51" s="0"/>
      <c r="CV51" s="0"/>
      <c r="CW51" s="0"/>
      <c r="CX51" s="0"/>
      <c r="CY51" s="0"/>
      <c r="CZ51" s="0"/>
      <c r="DA51" s="0"/>
      <c r="DB51" s="0"/>
      <c r="DC51" s="0"/>
      <c r="DD51" s="0"/>
      <c r="DE51" s="0"/>
      <c r="DF51" s="0"/>
      <c r="DG51" s="0"/>
      <c r="DH51" s="0"/>
      <c r="DI51" s="0"/>
      <c r="DJ51" s="0"/>
      <c r="DK51" s="0"/>
      <c r="DL51" s="0"/>
      <c r="DM51" s="0"/>
      <c r="DN51" s="0"/>
      <c r="DO51" s="0"/>
      <c r="DP51" s="0"/>
      <c r="DQ51" s="0"/>
      <c r="DR51" s="0"/>
      <c r="DS51" s="0"/>
      <c r="DT51" s="0"/>
      <c r="DU51" s="0"/>
      <c r="DV51" s="0"/>
      <c r="DW51" s="0"/>
      <c r="DX51" s="0"/>
      <c r="DY51" s="0"/>
      <c r="DZ51" s="0"/>
      <c r="EA51" s="0"/>
      <c r="EB51" s="0"/>
      <c r="EC51" s="0"/>
      <c r="ED51" s="0"/>
      <c r="EE51" s="0"/>
      <c r="EF51" s="0"/>
      <c r="EG51" s="0"/>
      <c r="EH51" s="0"/>
      <c r="EI51" s="0"/>
    </row>
    <row r="52" s="2" customFormat="1" ht="5.1" customHeight="1">
      <c r="B52" s="4"/>
      <c r="C52" s="299"/>
      <c r="D52" s="159"/>
      <c r="E52" s="159"/>
      <c r="F52" s="159"/>
      <c r="G52" s="159"/>
      <c r="H52" s="159"/>
      <c r="I52" s="159"/>
      <c r="J52" s="160"/>
      <c r="K52" s="159"/>
      <c r="L52" s="160"/>
      <c r="M52" s="159"/>
      <c r="N52" s="159"/>
      <c r="O52" s="159"/>
      <c r="P52" s="160"/>
      <c r="Q52" s="159"/>
      <c r="R52" s="160"/>
      <c r="S52" s="159"/>
      <c r="T52" s="159"/>
      <c r="U52" s="159"/>
      <c r="W52" s="283"/>
      <c r="X52" s="283"/>
      <c r="Y52" s="283"/>
      <c r="Z52" s="283"/>
      <c r="AA52" s="283"/>
      <c r="AB52" s="283"/>
      <c r="AC52" s="283"/>
      <c r="AD52" s="283"/>
      <c r="AE52" s="283"/>
      <c r="AF52" s="283"/>
      <c r="AG52" s="283"/>
      <c r="AH52" s="283"/>
      <c r="AI52" s="283"/>
      <c r="AJ52" s="283"/>
      <c r="AK52" s="283"/>
      <c r="AL52" s="0"/>
      <c r="AM52" s="0"/>
      <c r="AN52" s="0"/>
      <c r="AO52" s="0"/>
      <c r="AP52" s="0"/>
      <c r="AQ52" s="0"/>
      <c r="AR52" s="0"/>
      <c r="AS52" s="0"/>
      <c r="AT52" s="0"/>
      <c r="AU52" s="0"/>
      <c r="AV52" s="0"/>
      <c r="AW52" s="0"/>
      <c r="AX52" s="0"/>
      <c r="AY52" s="0"/>
      <c r="AZ52" s="0"/>
      <c r="BA52" s="0"/>
      <c r="BB52" s="0"/>
      <c r="BC52" s="0"/>
      <c r="BD52" s="0"/>
      <c r="BE52" s="0"/>
      <c r="BF52" s="0"/>
      <c r="BG52" s="0"/>
      <c r="BH52" s="0"/>
      <c r="BI52" s="0"/>
      <c r="BJ52" s="0"/>
      <c r="BK52" s="0"/>
      <c r="BL52" s="0"/>
      <c r="BM52" s="0"/>
      <c r="BN52" s="0"/>
      <c r="BO52" s="0"/>
      <c r="BP52" s="0"/>
      <c r="BQ52" s="0"/>
      <c r="BR52" s="0"/>
      <c r="BS52" s="0"/>
      <c r="BT52" s="0"/>
      <c r="BU52" s="0"/>
      <c r="BV52" s="0"/>
      <c r="BW52" s="0"/>
      <c r="BX52" s="0"/>
      <c r="BY52" s="0"/>
      <c r="BZ52" s="0"/>
      <c r="CA52" s="0"/>
      <c r="CB52" s="0"/>
      <c r="CC52" s="0"/>
      <c r="CD52" s="0"/>
      <c r="CE52" s="0"/>
      <c r="CF52" s="0"/>
      <c r="CG52" s="0"/>
      <c r="CH52" s="0"/>
      <c r="CI52" s="0"/>
      <c r="CJ52" s="0"/>
      <c r="CK52" s="0"/>
      <c r="CL52" s="0"/>
      <c r="CM52" s="0"/>
      <c r="CN52" s="0"/>
      <c r="CO52" s="0"/>
      <c r="CP52" s="0"/>
      <c r="CQ52" s="0"/>
      <c r="CR52" s="0"/>
      <c r="CS52" s="0"/>
      <c r="CT52" s="0"/>
      <c r="CU52" s="0"/>
      <c r="CV52" s="0"/>
      <c r="CW52" s="0"/>
      <c r="CX52" s="0"/>
      <c r="CY52" s="0"/>
      <c r="CZ52" s="0"/>
      <c r="DA52" s="0"/>
      <c r="DB52" s="0"/>
      <c r="DC52" s="0"/>
      <c r="DD52" s="0"/>
      <c r="DE52" s="0"/>
      <c r="DF52" s="0"/>
      <c r="DG52" s="0"/>
      <c r="DH52" s="0"/>
      <c r="DI52" s="0"/>
      <c r="DJ52" s="0"/>
      <c r="DK52" s="0"/>
      <c r="DL52" s="0"/>
      <c r="DM52" s="0"/>
      <c r="DN52" s="0"/>
      <c r="DO52" s="0"/>
      <c r="DP52" s="0"/>
      <c r="DQ52" s="0"/>
      <c r="DR52" s="0"/>
      <c r="DS52" s="0"/>
      <c r="DT52" s="0"/>
      <c r="DU52" s="0"/>
      <c r="DV52" s="0"/>
      <c r="DW52" s="0"/>
      <c r="DX52" s="0"/>
      <c r="DY52" s="0"/>
      <c r="DZ52" s="0"/>
      <c r="EA52" s="0"/>
      <c r="EB52" s="0"/>
      <c r="EC52" s="0"/>
      <c r="ED52" s="0"/>
      <c r="EE52" s="0"/>
      <c r="EF52" s="0"/>
      <c r="EG52" s="0"/>
      <c r="EH52" s="0"/>
      <c r="EI52" s="0"/>
    </row>
    <row r="53" s="9" customFormat="1" ht="5.1" customHeight="1">
      <c r="B53" s="4"/>
      <c r="C53" s="299"/>
      <c r="D53" s="159"/>
      <c r="E53" s="159"/>
      <c r="F53" s="159"/>
      <c r="G53" s="159"/>
      <c r="H53" s="159"/>
      <c r="I53" s="159"/>
      <c r="J53" s="160"/>
      <c r="K53" s="159"/>
      <c r="L53" s="160"/>
      <c r="M53" s="159"/>
      <c r="N53" s="159"/>
      <c r="O53" s="159"/>
      <c r="P53" s="160"/>
      <c r="Q53" s="159"/>
      <c r="R53" s="160"/>
      <c r="S53" s="159"/>
      <c r="T53" s="159"/>
      <c r="U53" s="159"/>
      <c r="W53" s="283"/>
      <c r="X53" s="283"/>
      <c r="Y53" s="283"/>
      <c r="Z53" s="283"/>
      <c r="AA53" s="283"/>
      <c r="AB53" s="283"/>
      <c r="AC53" s="283"/>
      <c r="AD53" s="283"/>
      <c r="AE53" s="283"/>
      <c r="AF53" s="283"/>
      <c r="AG53" s="283"/>
      <c r="AH53" s="283"/>
      <c r="AI53" s="283"/>
      <c r="AJ53" s="283"/>
      <c r="AK53" s="283"/>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row>
    <row r="54" s="2" customFormat="1" ht="15.95" customHeight="1">
      <c r="B54" s="325" t="s">
        <v>51</v>
      </c>
      <c r="C54" s="305" t="s">
        <v>42</v>
      </c>
      <c r="D54" s="309">
        <v>91.71930328261077615082783050</v>
      </c>
      <c r="E54" s="310">
        <v>73.368184328635742238004284930</v>
      </c>
      <c r="F54" s="310">
        <v>84.43045285349446660768832742</v>
      </c>
      <c r="G54" s="310">
        <v>0.6611671399553157038768246800</v>
      </c>
      <c r="H54" s="310">
        <v>108.63296379774733555272338014</v>
      </c>
      <c r="I54" s="310">
        <v>72.229459735541768684288533290</v>
      </c>
      <c r="J54" s="319">
        <v>285.10428974108192646232663954</v>
      </c>
      <c r="K54" s="310">
        <v>-7.3312827780388706807205556700</v>
      </c>
      <c r="L54" s="320">
        <v>380.59712189161702637120432554</v>
      </c>
      <c r="M54" s="310">
        <v>2.5367022557776041817531950600</v>
      </c>
      <c r="N54" s="310">
        <v>74.909733506148615378572623760</v>
      </c>
      <c r="O54" s="311">
        <v>-9.623856450152654026635429850</v>
      </c>
      <c r="P54" s="319">
        <v>261.4956681793562936867951894</v>
      </c>
      <c r="Q54" s="310">
        <v>60.658072488351785751555596570</v>
      </c>
      <c r="R54" s="320">
        <v>321.33987356045858088723713213</v>
      </c>
      <c r="S54" s="310">
        <v>3.2146412374866266484113028100</v>
      </c>
      <c r="T54" s="310">
        <v>81.37666368072343118416335971</v>
      </c>
      <c r="U54" s="311">
        <v>55.654343765719764030982800290</v>
      </c>
      <c r="W54" s="283"/>
      <c r="X54" s="283"/>
      <c r="Y54" s="283"/>
      <c r="Z54" s="283"/>
      <c r="AA54" s="283"/>
      <c r="AB54" s="283"/>
      <c r="AC54" s="283"/>
      <c r="AD54" s="283"/>
      <c r="AE54" s="283"/>
      <c r="AF54" s="283"/>
      <c r="AG54" s="283"/>
      <c r="AH54" s="283"/>
      <c r="AI54" s="283"/>
      <c r="AJ54" s="283"/>
      <c r="AK54" s="283"/>
      <c r="AL54" s="0"/>
      <c r="AM54" s="0"/>
      <c r="AN54" s="0"/>
      <c r="AO54" s="0"/>
      <c r="AP54" s="0"/>
      <c r="AQ54" s="0"/>
      <c r="AR54" s="0"/>
      <c r="AS54" s="0"/>
      <c r="AT54" s="0"/>
      <c r="AU54" s="0"/>
      <c r="AV54" s="0"/>
      <c r="AW54" s="0"/>
      <c r="AX54" s="0"/>
      <c r="AY54" s="0"/>
      <c r="AZ54" s="0"/>
      <c r="BA54" s="0"/>
      <c r="BB54" s="0"/>
      <c r="BC54" s="0"/>
      <c r="BD54" s="0"/>
      <c r="BE54" s="0"/>
      <c r="BF54" s="0"/>
      <c r="BG54" s="0"/>
      <c r="BH54" s="0"/>
      <c r="BI54" s="0"/>
      <c r="BJ54" s="0"/>
      <c r="BK54" s="0"/>
      <c r="BL54" s="0"/>
      <c r="BM54" s="0"/>
      <c r="BN54" s="0"/>
      <c r="BO54" s="0"/>
      <c r="BP54" s="0"/>
      <c r="BQ54" s="0"/>
      <c r="BR54" s="0"/>
      <c r="BS54" s="0"/>
      <c r="BT54" s="0"/>
      <c r="BU54" s="0"/>
      <c r="BV54" s="0"/>
      <c r="BW54" s="0"/>
      <c r="BX54" s="0"/>
      <c r="BY54" s="0"/>
      <c r="BZ54" s="0"/>
      <c r="CA54" s="0"/>
      <c r="CB54" s="0"/>
      <c r="CC54" s="0"/>
      <c r="CD54" s="0"/>
      <c r="CE54" s="0"/>
      <c r="CF54" s="0"/>
      <c r="CG54" s="0"/>
      <c r="CH54" s="0"/>
      <c r="CI54" s="0"/>
      <c r="CJ54" s="0"/>
      <c r="CK54" s="0"/>
      <c r="CL54" s="0"/>
      <c r="CM54" s="0"/>
      <c r="CN54" s="0"/>
      <c r="CO54" s="0"/>
      <c r="CP54" s="0"/>
      <c r="CQ54" s="0"/>
      <c r="CR54" s="0"/>
      <c r="CS54" s="0"/>
      <c r="CT54" s="0"/>
      <c r="CU54" s="0"/>
      <c r="CV54" s="0"/>
      <c r="CW54" s="0"/>
      <c r="CX54" s="0"/>
      <c r="CY54" s="0"/>
      <c r="CZ54" s="0"/>
      <c r="DA54" s="0"/>
      <c r="DB54" s="0"/>
      <c r="DC54" s="0"/>
      <c r="DD54" s="0"/>
      <c r="DE54" s="0"/>
      <c r="DF54" s="0"/>
      <c r="DG54" s="0"/>
      <c r="DH54" s="0"/>
      <c r="DI54" s="0"/>
      <c r="DJ54" s="0"/>
      <c r="DK54" s="0"/>
      <c r="DL54" s="0"/>
      <c r="DM54" s="0"/>
      <c r="DN54" s="0"/>
      <c r="DO54" s="0"/>
      <c r="DP54" s="0"/>
      <c r="DQ54" s="0"/>
      <c r="DR54" s="0"/>
      <c r="DS54" s="0"/>
      <c r="DT54" s="0"/>
      <c r="DU54" s="0"/>
      <c r="DV54" s="0"/>
      <c r="DW54" s="0"/>
      <c r="DX54" s="0"/>
      <c r="DY54" s="0"/>
      <c r="DZ54" s="0"/>
      <c r="EA54" s="0"/>
      <c r="EB54" s="0"/>
      <c r="EC54" s="0"/>
      <c r="ED54" s="0"/>
      <c r="EE54" s="0"/>
      <c r="EF54" s="0"/>
      <c r="EG54" s="0"/>
      <c r="EH54" s="0"/>
      <c r="EI54" s="0"/>
    </row>
    <row r="55" s="2" customFormat="1" ht="15.95" customHeight="1">
      <c r="B55" s="326"/>
      <c r="C55" s="306" t="s">
        <v>60</v>
      </c>
      <c r="D55" s="312">
        <v>72.348195556635338465167287720</v>
      </c>
      <c r="E55" s="134">
        <v>54.536363796426728365451397360</v>
      </c>
      <c r="F55" s="134">
        <v>88.03592424685536540540611682</v>
      </c>
      <c r="G55" s="134">
        <v>-1.0490124264167067897963176500</v>
      </c>
      <c r="H55" s="134">
        <v>82.18031011268630933572024925</v>
      </c>
      <c r="I55" s="134">
        <v>56.17465533783407043632377800</v>
      </c>
      <c r="J55" s="321">
        <v>233.59062457597147472597178532</v>
      </c>
      <c r="K55" s="134">
        <v>12.920998206337588459206093130</v>
      </c>
      <c r="L55" s="135">
        <v>289.36364872176870934844956063</v>
      </c>
      <c r="M55" s="134">
        <v>-0.8742623747958871923695927900</v>
      </c>
      <c r="N55" s="134">
        <v>80.72562867099295988759581260</v>
      </c>
      <c r="O55" s="313">
        <v>13.916931073233029485692184190</v>
      </c>
      <c r="P55" s="321">
        <v>168.99860187018972941047884073</v>
      </c>
      <c r="Q55" s="134">
        <v>74.504004590702356359109345260</v>
      </c>
      <c r="R55" s="135">
        <v>254.74396258663296482031986407</v>
      </c>
      <c r="S55" s="134">
        <v>-1.9141036802614993227046018800</v>
      </c>
      <c r="T55" s="134">
        <v>66.340571982237626151201892280</v>
      </c>
      <c r="U55" s="313">
        <v>77.909374475059686306172524550</v>
      </c>
      <c r="W55" s="283"/>
      <c r="X55" s="283"/>
      <c r="Y55" s="283"/>
      <c r="Z55" s="283"/>
      <c r="AA55" s="283"/>
      <c r="AB55" s="283"/>
      <c r="AC55" s="283"/>
      <c r="AD55" s="283"/>
      <c r="AE55" s="283"/>
      <c r="AF55" s="283"/>
      <c r="AG55" s="283"/>
      <c r="AH55" s="283"/>
      <c r="AI55" s="283"/>
      <c r="AJ55" s="283"/>
      <c r="AK55" s="283"/>
      <c r="AL55" s="0"/>
      <c r="AM55" s="0"/>
      <c r="AN55" s="0"/>
      <c r="AO55" s="0"/>
      <c r="AP55" s="0"/>
      <c r="AQ55" s="0"/>
      <c r="AR55" s="0"/>
      <c r="AS55" s="0"/>
      <c r="AT55" s="0"/>
      <c r="AU55" s="0"/>
      <c r="AV55" s="0"/>
      <c r="AW55" s="0"/>
      <c r="AX55" s="0"/>
      <c r="AY55" s="0"/>
      <c r="AZ55" s="0"/>
      <c r="BA55" s="0"/>
      <c r="BB55" s="0"/>
      <c r="BC55" s="0"/>
      <c r="BD55" s="0"/>
      <c r="BE55" s="0"/>
      <c r="BF55" s="0"/>
      <c r="BG55" s="0"/>
      <c r="BH55" s="0"/>
      <c r="BI55" s="0"/>
      <c r="BJ55" s="0"/>
      <c r="BK55" s="0"/>
      <c r="BL55" s="0"/>
      <c r="BM55" s="0"/>
      <c r="BN55" s="0"/>
      <c r="BO55" s="0"/>
      <c r="BP55" s="0"/>
      <c r="BQ55" s="0"/>
      <c r="BR55" s="0"/>
      <c r="BS55" s="0"/>
      <c r="BT55" s="0"/>
      <c r="BU55" s="0"/>
      <c r="BV55" s="0"/>
      <c r="BW55" s="0"/>
      <c r="BX55" s="0"/>
      <c r="BY55" s="0"/>
      <c r="BZ55" s="0"/>
      <c r="CA55" s="0"/>
      <c r="CB55" s="0"/>
      <c r="CC55" s="0"/>
      <c r="CD55" s="0"/>
      <c r="CE55" s="0"/>
      <c r="CF55" s="0"/>
      <c r="CG55" s="0"/>
      <c r="CH55" s="0"/>
      <c r="CI55" s="0"/>
      <c r="CJ55" s="0"/>
      <c r="CK55" s="0"/>
      <c r="CL55" s="0"/>
      <c r="CM55" s="0"/>
      <c r="CN55" s="0"/>
      <c r="CO55" s="0"/>
      <c r="CP55" s="0"/>
      <c r="CQ55" s="0"/>
      <c r="CR55" s="0"/>
      <c r="CS55" s="0"/>
      <c r="CT55" s="0"/>
      <c r="CU55" s="0"/>
      <c r="CV55" s="0"/>
      <c r="CW55" s="0"/>
      <c r="CX55" s="0"/>
      <c r="CY55" s="0"/>
      <c r="CZ55" s="0"/>
      <c r="DA55" s="0"/>
      <c r="DB55" s="0"/>
      <c r="DC55" s="0"/>
      <c r="DD55" s="0"/>
      <c r="DE55" s="0"/>
      <c r="DF55" s="0"/>
      <c r="DG55" s="0"/>
      <c r="DH55" s="0"/>
      <c r="DI55" s="0"/>
      <c r="DJ55" s="0"/>
      <c r="DK55" s="0"/>
      <c r="DL55" s="0"/>
      <c r="DM55" s="0"/>
      <c r="DN55" s="0"/>
      <c r="DO55" s="0"/>
      <c r="DP55" s="0"/>
      <c r="DQ55" s="0"/>
      <c r="DR55" s="0"/>
      <c r="DS55" s="0"/>
      <c r="DT55" s="0"/>
      <c r="DU55" s="0"/>
      <c r="DV55" s="0"/>
      <c r="DW55" s="0"/>
      <c r="DX55" s="0"/>
      <c r="DY55" s="0"/>
      <c r="DZ55" s="0"/>
      <c r="EA55" s="0"/>
      <c r="EB55" s="0"/>
      <c r="EC55" s="0"/>
      <c r="ED55" s="0"/>
      <c r="EE55" s="0"/>
      <c r="EF55" s="0"/>
      <c r="EG55" s="0"/>
      <c r="EH55" s="0"/>
      <c r="EI55" s="0"/>
    </row>
    <row r="56" s="2" customFormat="1" ht="15.95" customHeight="1">
      <c r="B56" s="326"/>
      <c r="C56" s="307" t="s">
        <v>44</v>
      </c>
      <c r="D56" s="314">
        <v>82.60719403397060232624907993</v>
      </c>
      <c r="E56" s="159">
        <v>57.568119535148989342350923250</v>
      </c>
      <c r="F56" s="159">
        <v>89.05918823709061707465788807</v>
      </c>
      <c r="G56" s="159">
        <v>2.6180603825764535803477195400</v>
      </c>
      <c r="H56" s="159">
        <v>92.75538624274935530888997464</v>
      </c>
      <c r="I56" s="159">
        <v>53.548136602572660006942856530</v>
      </c>
      <c r="J56" s="322">
        <v>230.13324240987178813304879366</v>
      </c>
      <c r="K56" s="159">
        <v>-4.2205554413946811090187495800</v>
      </c>
      <c r="L56" s="160">
        <v>281.08327485980617926971359218</v>
      </c>
      <c r="M56" s="159">
        <v>-4.677271994473924422989850300</v>
      </c>
      <c r="N56" s="159">
        <v>81.87368761967557087124855093</v>
      </c>
      <c r="O56" s="315">
        <v>0.479126607720213814609792500</v>
      </c>
      <c r="P56" s="322">
        <v>190.10661409419071177389693493</v>
      </c>
      <c r="Q56" s="159">
        <v>50.917869692204983163564506230</v>
      </c>
      <c r="R56" s="160">
        <v>250.3304828603735924902024473</v>
      </c>
      <c r="S56" s="159">
        <v>-2.1816654169701361891557962500</v>
      </c>
      <c r="T56" s="159">
        <v>75.942255182812136573707070730</v>
      </c>
      <c r="U56" s="315">
        <v>54.283826580694166359431411410</v>
      </c>
      <c r="W56" s="283"/>
      <c r="X56" s="283"/>
      <c r="Y56" s="283"/>
      <c r="Z56" s="283"/>
      <c r="AA56" s="283"/>
      <c r="AB56" s="283"/>
      <c r="AC56" s="283"/>
      <c r="AD56" s="283"/>
      <c r="AE56" s="283"/>
      <c r="AF56" s="283"/>
      <c r="AG56" s="283"/>
      <c r="AH56" s="283"/>
      <c r="AI56" s="283"/>
      <c r="AJ56" s="283"/>
      <c r="AK56" s="283"/>
      <c r="AL56" s="0"/>
      <c r="AM56" s="0"/>
      <c r="AN56" s="0"/>
      <c r="AO56" s="0"/>
      <c r="AP56" s="0"/>
      <c r="AQ56" s="0"/>
      <c r="AR56" s="0"/>
      <c r="AS56" s="0"/>
      <c r="AT56" s="0"/>
      <c r="AU56" s="0"/>
      <c r="AV56" s="0"/>
      <c r="AW56" s="0"/>
      <c r="AX56" s="0"/>
      <c r="AY56" s="0"/>
      <c r="AZ56" s="0"/>
      <c r="BA56" s="0"/>
      <c r="BB56" s="0"/>
      <c r="BC56" s="0"/>
      <c r="BD56" s="0"/>
      <c r="BE56" s="0"/>
      <c r="BF56" s="0"/>
      <c r="BG56" s="0"/>
      <c r="BH56" s="0"/>
      <c r="BI56" s="0"/>
      <c r="BJ56" s="0"/>
      <c r="BK56" s="0"/>
      <c r="BL56" s="0"/>
      <c r="BM56" s="0"/>
      <c r="BN56" s="0"/>
      <c r="BO56" s="0"/>
      <c r="BP56" s="0"/>
      <c r="BQ56" s="0"/>
      <c r="BR56" s="0"/>
      <c r="BS56" s="0"/>
      <c r="BT56" s="0"/>
      <c r="BU56" s="0"/>
      <c r="BV56" s="0"/>
      <c r="BW56" s="0"/>
      <c r="BX56" s="0"/>
      <c r="BY56" s="0"/>
      <c r="BZ56" s="0"/>
      <c r="CA56" s="0"/>
      <c r="CB56" s="0"/>
      <c r="CC56" s="0"/>
      <c r="CD56" s="0"/>
      <c r="CE56" s="0"/>
      <c r="CF56" s="0"/>
      <c r="CG56" s="0"/>
      <c r="CH56" s="0"/>
      <c r="CI56" s="0"/>
      <c r="CJ56" s="0"/>
      <c r="CK56" s="0"/>
      <c r="CL56" s="0"/>
      <c r="CM56" s="0"/>
      <c r="CN56" s="0"/>
      <c r="CO56" s="0"/>
      <c r="CP56" s="0"/>
      <c r="CQ56" s="0"/>
      <c r="CR56" s="0"/>
      <c r="CS56" s="0"/>
      <c r="CT56" s="0"/>
      <c r="CU56" s="0"/>
      <c r="CV56" s="0"/>
      <c r="CW56" s="0"/>
      <c r="CX56" s="0"/>
      <c r="CY56" s="0"/>
      <c r="CZ56" s="0"/>
      <c r="DA56" s="0"/>
      <c r="DB56" s="0"/>
      <c r="DC56" s="0"/>
      <c r="DD56" s="0"/>
      <c r="DE56" s="0"/>
      <c r="DF56" s="0"/>
      <c r="DG56" s="0"/>
      <c r="DH56" s="0"/>
      <c r="DI56" s="0"/>
      <c r="DJ56" s="0"/>
      <c r="DK56" s="0"/>
      <c r="DL56" s="0"/>
      <c r="DM56" s="0"/>
      <c r="DN56" s="0"/>
      <c r="DO56" s="0"/>
      <c r="DP56" s="0"/>
      <c r="DQ56" s="0"/>
      <c r="DR56" s="0"/>
      <c r="DS56" s="0"/>
      <c r="DT56" s="0"/>
      <c r="DU56" s="0"/>
      <c r="DV56" s="0"/>
      <c r="DW56" s="0"/>
      <c r="DX56" s="0"/>
      <c r="DY56" s="0"/>
      <c r="DZ56" s="0"/>
      <c r="EA56" s="0"/>
      <c r="EB56" s="0"/>
      <c r="EC56" s="0"/>
      <c r="ED56" s="0"/>
      <c r="EE56" s="0"/>
      <c r="EF56" s="0"/>
      <c r="EG56" s="0"/>
      <c r="EH56" s="0"/>
      <c r="EI56" s="0"/>
    </row>
    <row r="57" s="2" customFormat="1" ht="15.95" customHeight="1">
      <c r="B57" s="327"/>
      <c r="C57" s="308" t="s">
        <v>45</v>
      </c>
      <c r="D57" s="316">
        <v>72.348195556635338465167287720</v>
      </c>
      <c r="E57" s="317">
        <v>54.536363796426728365451397360</v>
      </c>
      <c r="F57" s="317">
        <v>88.03592424685536540540611682</v>
      </c>
      <c r="G57" s="317">
        <v>-1.0490124264167067897963176500</v>
      </c>
      <c r="H57" s="317">
        <v>82.18031011268630933572024925</v>
      </c>
      <c r="I57" s="317">
        <v>56.17465533783407043632377800</v>
      </c>
      <c r="J57" s="323">
        <v>233.59062457597147472597178532</v>
      </c>
      <c r="K57" s="317">
        <v>12.920998206337588459206093130</v>
      </c>
      <c r="L57" s="324">
        <v>289.36364872176870934844956063</v>
      </c>
      <c r="M57" s="317">
        <v>-0.8742623747958871923695927900</v>
      </c>
      <c r="N57" s="317">
        <v>80.72562867099295988759581260</v>
      </c>
      <c r="O57" s="318">
        <v>13.916931073233029485692184190</v>
      </c>
      <c r="P57" s="323">
        <v>168.99860187018972941047884073</v>
      </c>
      <c r="Q57" s="317">
        <v>74.504004590702356359109345260</v>
      </c>
      <c r="R57" s="324">
        <v>254.74396258663296482031986407</v>
      </c>
      <c r="S57" s="317">
        <v>-1.9141036802614993227046018800</v>
      </c>
      <c r="T57" s="317">
        <v>66.340571982237626151201892280</v>
      </c>
      <c r="U57" s="318">
        <v>77.909374475059686306172524550</v>
      </c>
      <c r="W57" s="283"/>
      <c r="X57" s="283"/>
      <c r="Y57" s="283"/>
      <c r="Z57" s="283"/>
      <c r="AA57" s="283"/>
      <c r="AB57" s="283"/>
      <c r="AC57" s="283"/>
      <c r="AD57" s="283"/>
      <c r="AE57" s="283"/>
      <c r="AF57" s="283"/>
      <c r="AG57" s="283"/>
      <c r="AH57" s="283"/>
      <c r="AI57" s="283"/>
      <c r="AJ57" s="283"/>
      <c r="AK57" s="283"/>
      <c r="AL57" s="0"/>
      <c r="AM57" s="0"/>
      <c r="AN57" s="0"/>
      <c r="AO57" s="0"/>
      <c r="AP57" s="0"/>
      <c r="AQ57" s="0"/>
      <c r="AR57" s="0"/>
      <c r="AS57" s="0"/>
      <c r="AT57" s="0"/>
      <c r="AU57" s="0"/>
      <c r="AV57" s="0"/>
      <c r="AW57" s="0"/>
      <c r="AX57" s="0"/>
      <c r="AY57" s="0"/>
      <c r="AZ57" s="0"/>
      <c r="BA57" s="0"/>
      <c r="BB57" s="0"/>
      <c r="BC57" s="0"/>
      <c r="BD57" s="0"/>
      <c r="BE57" s="0"/>
      <c r="BF57" s="0"/>
      <c r="BG57" s="0"/>
      <c r="BH57" s="0"/>
      <c r="BI57" s="0"/>
      <c r="BJ57" s="0"/>
      <c r="BK57" s="0"/>
      <c r="BL57" s="0"/>
      <c r="BM57" s="0"/>
      <c r="BN57" s="0"/>
      <c r="BO57" s="0"/>
      <c r="BP57" s="0"/>
      <c r="BQ57" s="0"/>
      <c r="BR57" s="0"/>
      <c r="BS57" s="0"/>
      <c r="BT57" s="0"/>
      <c r="BU57" s="0"/>
      <c r="BV57" s="0"/>
      <c r="BW57" s="0"/>
      <c r="BX57" s="0"/>
      <c r="BY57" s="0"/>
      <c r="BZ57" s="0"/>
      <c r="CA57" s="0"/>
      <c r="CB57" s="0"/>
      <c r="CC57" s="0"/>
      <c r="CD57" s="0"/>
      <c r="CE57" s="0"/>
      <c r="CF57" s="0"/>
      <c r="CG57" s="0"/>
      <c r="CH57" s="0"/>
      <c r="CI57" s="0"/>
      <c r="CJ57" s="0"/>
      <c r="CK57" s="0"/>
      <c r="CL57" s="0"/>
      <c r="CM57" s="0"/>
      <c r="CN57" s="0"/>
      <c r="CO57" s="0"/>
      <c r="CP57" s="0"/>
      <c r="CQ57" s="0"/>
      <c r="CR57" s="0"/>
      <c r="CS57" s="0"/>
      <c r="CT57" s="0"/>
      <c r="CU57" s="0"/>
      <c r="CV57" s="0"/>
      <c r="CW57" s="0"/>
      <c r="CX57" s="0"/>
      <c r="CY57" s="0"/>
      <c r="CZ57" s="0"/>
      <c r="DA57" s="0"/>
      <c r="DB57" s="0"/>
      <c r="DC57" s="0"/>
      <c r="DD57" s="0"/>
      <c r="DE57" s="0"/>
      <c r="DF57" s="0"/>
      <c r="DG57" s="0"/>
      <c r="DH57" s="0"/>
      <c r="DI57" s="0"/>
      <c r="DJ57" s="0"/>
      <c r="DK57" s="0"/>
      <c r="DL57" s="0"/>
      <c r="DM57" s="0"/>
      <c r="DN57" s="0"/>
      <c r="DO57" s="0"/>
      <c r="DP57" s="0"/>
      <c r="DQ57" s="0"/>
      <c r="DR57" s="0"/>
      <c r="DS57" s="0"/>
      <c r="DT57" s="0"/>
      <c r="DU57" s="0"/>
      <c r="DV57" s="0"/>
      <c r="DW57" s="0"/>
      <c r="DX57" s="0"/>
      <c r="DY57" s="0"/>
      <c r="DZ57" s="0"/>
      <c r="EA57" s="0"/>
      <c r="EB57" s="0"/>
      <c r="EC57" s="0"/>
      <c r="ED57" s="0"/>
      <c r="EE57" s="0"/>
      <c r="EF57" s="0"/>
      <c r="EG57" s="0"/>
      <c r="EH57" s="0"/>
      <c r="EI57" s="0"/>
    </row>
    <row r="58" s="2" customFormat="1" ht="5.1" customHeight="1">
      <c r="B58" s="4"/>
      <c r="C58" s="299"/>
      <c r="D58" s="159"/>
      <c r="E58" s="159"/>
      <c r="F58" s="159"/>
      <c r="G58" s="159"/>
      <c r="H58" s="159"/>
      <c r="I58" s="159"/>
      <c r="J58" s="160"/>
      <c r="K58" s="159"/>
      <c r="L58" s="160"/>
      <c r="M58" s="159"/>
      <c r="N58" s="159"/>
      <c r="O58" s="159"/>
      <c r="P58" s="160"/>
      <c r="Q58" s="159"/>
      <c r="R58" s="160"/>
      <c r="S58" s="159"/>
      <c r="T58" s="159"/>
      <c r="U58" s="159"/>
      <c r="W58" s="283"/>
      <c r="X58" s="283"/>
      <c r="Y58" s="283"/>
      <c r="Z58" s="283"/>
      <c r="AA58" s="283"/>
      <c r="AB58" s="283"/>
      <c r="AC58" s="283"/>
      <c r="AD58" s="283"/>
      <c r="AE58" s="283"/>
      <c r="AF58" s="283"/>
      <c r="AG58" s="283"/>
      <c r="AH58" s="283"/>
      <c r="AI58" s="283"/>
      <c r="AJ58" s="283"/>
      <c r="AK58" s="283"/>
      <c r="AL58" s="0"/>
      <c r="AM58" s="0"/>
      <c r="AN58" s="0"/>
      <c r="AO58" s="0"/>
      <c r="AP58" s="0"/>
      <c r="AQ58" s="0"/>
      <c r="AR58" s="0"/>
      <c r="AS58" s="0"/>
      <c r="AT58" s="0"/>
      <c r="AU58" s="0"/>
      <c r="AV58" s="0"/>
      <c r="AW58" s="0"/>
      <c r="AX58" s="0"/>
      <c r="AY58" s="0"/>
      <c r="AZ58" s="0"/>
      <c r="BA58" s="0"/>
      <c r="BB58" s="0"/>
      <c r="BC58" s="0"/>
      <c r="BD58" s="0"/>
      <c r="BE58" s="0"/>
      <c r="BF58" s="0"/>
      <c r="BG58" s="0"/>
      <c r="BH58" s="0"/>
      <c r="BI58" s="0"/>
      <c r="BJ58" s="0"/>
      <c r="BK58" s="0"/>
      <c r="BL58" s="0"/>
      <c r="BM58" s="0"/>
      <c r="BN58" s="0"/>
      <c r="BO58" s="0"/>
      <c r="BP58" s="0"/>
      <c r="BQ58" s="0"/>
      <c r="BR58" s="0"/>
      <c r="BS58" s="0"/>
      <c r="BT58" s="0"/>
      <c r="BU58" s="0"/>
      <c r="BV58" s="0"/>
      <c r="BW58" s="0"/>
      <c r="BX58" s="0"/>
      <c r="BY58" s="0"/>
      <c r="BZ58" s="0"/>
      <c r="CA58" s="0"/>
      <c r="CB58" s="0"/>
      <c r="CC58" s="0"/>
      <c r="CD58" s="0"/>
      <c r="CE58" s="0"/>
      <c r="CF58" s="0"/>
      <c r="CG58" s="0"/>
      <c r="CH58" s="0"/>
      <c r="CI58" s="0"/>
      <c r="CJ58" s="0"/>
      <c r="CK58" s="0"/>
      <c r="CL58" s="0"/>
      <c r="CM58" s="0"/>
      <c r="CN58" s="0"/>
      <c r="CO58" s="0"/>
      <c r="CP58" s="0"/>
      <c r="CQ58" s="0"/>
      <c r="CR58" s="0"/>
      <c r="CS58" s="0"/>
      <c r="CT58" s="0"/>
      <c r="CU58" s="0"/>
      <c r="CV58" s="0"/>
      <c r="CW58" s="0"/>
      <c r="CX58" s="0"/>
      <c r="CY58" s="0"/>
      <c r="CZ58" s="0"/>
      <c r="DA58" s="0"/>
      <c r="DB58" s="0"/>
      <c r="DC58" s="0"/>
      <c r="DD58" s="0"/>
      <c r="DE58" s="0"/>
      <c r="DF58" s="0"/>
      <c r="DG58" s="0"/>
      <c r="DH58" s="0"/>
      <c r="DI58" s="0"/>
      <c r="DJ58" s="0"/>
      <c r="DK58" s="0"/>
      <c r="DL58" s="0"/>
      <c r="DM58" s="0"/>
      <c r="DN58" s="0"/>
      <c r="DO58" s="0"/>
      <c r="DP58" s="0"/>
      <c r="DQ58" s="0"/>
      <c r="DR58" s="0"/>
      <c r="DS58" s="0"/>
      <c r="DT58" s="0"/>
      <c r="DU58" s="0"/>
      <c r="DV58" s="0"/>
      <c r="DW58" s="0"/>
      <c r="DX58" s="0"/>
      <c r="DY58" s="0"/>
      <c r="DZ58" s="0"/>
      <c r="EA58" s="0"/>
      <c r="EB58" s="0"/>
      <c r="EC58" s="0"/>
      <c r="ED58" s="0"/>
      <c r="EE58" s="0"/>
      <c r="EF58" s="0"/>
      <c r="EG58" s="0"/>
      <c r="EH58" s="0"/>
      <c r="EI58" s="0"/>
    </row>
    <row r="59" s="2" customFormat="1" ht="15.95" customHeight="1">
      <c r="B59" s="1128" t="s">
        <v>59</v>
      </c>
      <c r="C59" s="1128"/>
      <c r="D59" s="528"/>
      <c r="E59" s="529"/>
      <c r="F59" s="529"/>
      <c r="G59" s="529"/>
      <c r="H59" s="529"/>
      <c r="I59" s="529"/>
      <c r="J59" s="529"/>
      <c r="K59" s="529"/>
      <c r="L59" s="529"/>
      <c r="M59" s="529"/>
      <c r="N59" s="529"/>
      <c r="O59" s="529"/>
      <c r="P59" s="529"/>
      <c r="Q59" s="529"/>
      <c r="R59" s="529"/>
      <c r="S59" s="529"/>
      <c r="T59" s="529"/>
      <c r="U59" s="530"/>
      <c r="W59" s="283"/>
      <c r="X59" s="283"/>
      <c r="Y59" s="283"/>
      <c r="Z59" s="283"/>
      <c r="AA59" s="283"/>
      <c r="AB59" s="283"/>
      <c r="AC59" s="283"/>
      <c r="AD59" s="283"/>
      <c r="AE59" s="283"/>
      <c r="AF59" s="283"/>
      <c r="AG59" s="283"/>
      <c r="AH59" s="283"/>
      <c r="AI59" s="283"/>
      <c r="AJ59" s="283"/>
      <c r="AK59" s="283"/>
      <c r="AL59" s="0"/>
      <c r="AM59" s="0"/>
      <c r="AN59" s="0"/>
      <c r="AO59" s="0"/>
      <c r="AP59" s="0"/>
      <c r="AQ59" s="0"/>
      <c r="AR59" s="0"/>
      <c r="AS59" s="0"/>
      <c r="AT59" s="0"/>
      <c r="AU59" s="0"/>
      <c r="AV59" s="0"/>
      <c r="AW59" s="0"/>
      <c r="AX59" s="0"/>
      <c r="AY59" s="0"/>
      <c r="AZ59" s="0"/>
      <c r="BA59" s="0"/>
      <c r="BB59" s="0"/>
      <c r="BC59" s="0"/>
      <c r="BD59" s="0"/>
      <c r="BE59" s="0"/>
      <c r="BF59" s="0"/>
      <c r="BG59" s="0"/>
      <c r="BH59" s="0"/>
      <c r="BI59" s="0"/>
      <c r="BJ59" s="0"/>
      <c r="BK59" s="0"/>
      <c r="BL59" s="0"/>
      <c r="BM59" s="0"/>
      <c r="BN59" s="0"/>
      <c r="BO59" s="0"/>
      <c r="BP59" s="0"/>
      <c r="BQ59" s="0"/>
      <c r="BR59" s="0"/>
      <c r="BS59" s="0"/>
      <c r="BT59" s="0"/>
      <c r="BU59" s="0"/>
      <c r="BV59" s="0"/>
      <c r="BW59" s="0"/>
      <c r="BX59" s="0"/>
      <c r="BY59" s="0"/>
      <c r="BZ59" s="0"/>
      <c r="CA59" s="0"/>
      <c r="CB59" s="0"/>
      <c r="CC59" s="0"/>
      <c r="CD59" s="0"/>
      <c r="CE59" s="0"/>
      <c r="CF59" s="0"/>
      <c r="CG59" s="0"/>
      <c r="CH59" s="0"/>
      <c r="CI59" s="0"/>
      <c r="CJ59" s="0"/>
      <c r="CK59" s="0"/>
      <c r="CL59" s="0"/>
      <c r="CM59" s="0"/>
      <c r="CN59" s="0"/>
      <c r="CO59" s="0"/>
      <c r="CP59" s="0"/>
      <c r="CQ59" s="0"/>
      <c r="CR59" s="0"/>
      <c r="CS59" s="0"/>
      <c r="CT59" s="0"/>
      <c r="CU59" s="0"/>
      <c r="CV59" s="0"/>
      <c r="CW59" s="0"/>
      <c r="CX59" s="0"/>
      <c r="CY59" s="0"/>
      <c r="CZ59" s="0"/>
      <c r="DA59" s="0"/>
      <c r="DB59" s="0"/>
      <c r="DC59" s="0"/>
      <c r="DD59" s="0"/>
      <c r="DE59" s="0"/>
      <c r="DF59" s="0"/>
      <c r="DG59" s="0"/>
      <c r="DH59" s="0"/>
      <c r="DI59" s="0"/>
      <c r="DJ59" s="0"/>
      <c r="DK59" s="0"/>
      <c r="DL59" s="0"/>
      <c r="DM59" s="0"/>
      <c r="DN59" s="0"/>
      <c r="DO59" s="0"/>
      <c r="DP59" s="0"/>
      <c r="DQ59" s="0"/>
      <c r="DR59" s="0"/>
      <c r="DS59" s="0"/>
      <c r="DT59" s="0"/>
      <c r="DU59" s="0"/>
      <c r="DV59" s="0"/>
      <c r="DW59" s="0"/>
      <c r="DX59" s="0"/>
      <c r="DY59" s="0"/>
      <c r="DZ59" s="0"/>
      <c r="EA59" s="0"/>
      <c r="EB59" s="0"/>
      <c r="EC59" s="0"/>
      <c r="ED59" s="0"/>
      <c r="EE59" s="0"/>
      <c r="EF59" s="0"/>
      <c r="EG59" s="0"/>
      <c r="EH59" s="0"/>
      <c r="EI59" s="0"/>
    </row>
    <row r="60" ht="15.95" customHeight="1">
      <c r="B60" s="346" t="s">
        <v>40</v>
      </c>
      <c r="C60" s="350" t="s">
        <v>42</v>
      </c>
      <c r="D60" s="239">
        <v>83.51301276253528809421405764</v>
      </c>
      <c r="E60" s="247">
        <v>65.013361999885137984813844340</v>
      </c>
      <c r="F60" s="247">
        <v>76.644940478566405425039570950</v>
      </c>
      <c r="G60" s="247">
        <v>2.5746211191644020899775117900</v>
      </c>
      <c r="H60" s="247">
        <v>108.96089453665832576965939595</v>
      </c>
      <c r="I60" s="240">
        <v>60.871529623476299830537283210</v>
      </c>
      <c r="J60" s="328">
        <v>235.06924131123444405299682094</v>
      </c>
      <c r="K60" s="247">
        <v>-6.9873023019353069491936285500</v>
      </c>
      <c r="L60" s="330">
        <v>315.57480110169239159685492842</v>
      </c>
      <c r="M60" s="247">
        <v>-2.3385762487192793933396352100</v>
      </c>
      <c r="N60" s="247">
        <v>74.489230600983430224126310150</v>
      </c>
      <c r="O60" s="240">
        <v>-4.7600432951450441049781600200</v>
      </c>
      <c r="P60" s="328">
        <v>196.31340549704609506361733625</v>
      </c>
      <c r="Q60" s="247">
        <v>53.483379558366322679160957510</v>
      </c>
      <c r="R60" s="330">
        <v>241.87211846974645458356195503</v>
      </c>
      <c r="S60" s="247">
        <v>0.1758353924578334941237270600</v>
      </c>
      <c r="T60" s="247">
        <v>81.16413199630577618601270369</v>
      </c>
      <c r="U60" s="240">
        <v>53.213975163836742804232650110</v>
      </c>
    </row>
    <row r="61" ht="15.95" customHeight="1">
      <c r="B61" s="347" t="s">
        <v>69</v>
      </c>
      <c r="C61" s="306" t="s">
        <v>60</v>
      </c>
      <c r="D61" s="241">
        <v>65.906500547142455756619221150</v>
      </c>
      <c r="E61" s="121">
        <v>75.800470043203443980784764170</v>
      </c>
      <c r="F61" s="121">
        <v>75.479360366200239793374912520</v>
      </c>
      <c r="G61" s="121">
        <v>-2.8189685477969416536985160100</v>
      </c>
      <c r="H61" s="121">
        <v>87.31724835423416799299436110</v>
      </c>
      <c r="I61" s="242">
        <v>80.89998368628975052078018961</v>
      </c>
      <c r="J61" s="331">
        <v>177.84633753792047589402387165</v>
      </c>
      <c r="K61" s="121">
        <v>6.5431134733916970828339295400</v>
      </c>
      <c r="L61" s="136">
        <v>218.42033156500752881546061911</v>
      </c>
      <c r="M61" s="121">
        <v>-0.9837587176319134207314763100</v>
      </c>
      <c r="N61" s="121">
        <v>81.42389321709678617910613045</v>
      </c>
      <c r="O61" s="242">
        <v>7.6016541261740740078323700700</v>
      </c>
      <c r="P61" s="331">
        <v>117.21229742250237712327906465</v>
      </c>
      <c r="Q61" s="121">
        <v>87.30329428488622275745906370</v>
      </c>
      <c r="R61" s="136">
        <v>164.86226917500144465026738173</v>
      </c>
      <c r="S61" s="121">
        <v>-3.7749954165926009088726011300</v>
      </c>
      <c r="T61" s="121">
        <v>71.097103060058829873126794440</v>
      </c>
      <c r="U61" s="242">
        <v>94.65137476042682208932901156</v>
      </c>
    </row>
    <row r="62" ht="15.95" customHeight="1">
      <c r="B62" s="347"/>
      <c r="C62" s="307" t="s">
        <v>44</v>
      </c>
      <c r="D62" s="243">
        <v>73.266995779265046983145114020</v>
      </c>
      <c r="E62" s="156">
        <v>59.630544338361926481224295780</v>
      </c>
      <c r="F62" s="156">
        <v>76.509731414953784979822696130</v>
      </c>
      <c r="G62" s="156">
        <v>4.3349867835148431070278179900</v>
      </c>
      <c r="H62" s="156">
        <v>95.76166903775727136084213961</v>
      </c>
      <c r="I62" s="244">
        <v>52.998097052123174106280375750</v>
      </c>
      <c r="J62" s="332">
        <v>175.83809616802006890098666673</v>
      </c>
      <c r="K62" s="156">
        <v>-6.3430917029121206809424075500</v>
      </c>
      <c r="L62" s="186">
        <v>219.96448293261961984207726703</v>
      </c>
      <c r="M62" s="156">
        <v>-3.2307875462150092898020469100</v>
      </c>
      <c r="N62" s="156">
        <v>79.93931284892183334625952841</v>
      </c>
      <c r="O62" s="244">
        <v>-3.2162131712950382923021096300</v>
      </c>
      <c r="P62" s="332">
        <v>128.83129049776327819867193434</v>
      </c>
      <c r="Q62" s="156">
        <v>49.505032525121837111855278300</v>
      </c>
      <c r="R62" s="186">
        <v>168.29423510003912993459715187</v>
      </c>
      <c r="S62" s="156">
        <v>0.9641450241679696607662290300</v>
      </c>
      <c r="T62" s="156">
        <v>76.551220201441899394136637550</v>
      </c>
      <c r="U62" s="244">
        <v>48.077352102902022872733616250</v>
      </c>
    </row>
    <row r="63" ht="15.95" customHeight="1">
      <c r="B63" s="348"/>
      <c r="C63" s="351" t="s">
        <v>45</v>
      </c>
      <c r="D63" s="245">
        <v>65.906500547142455756619221150</v>
      </c>
      <c r="E63" s="251">
        <v>75.800470043203443980784764170</v>
      </c>
      <c r="F63" s="251">
        <v>75.479360366200239793374912520</v>
      </c>
      <c r="G63" s="251">
        <v>-2.8189685477969416536985160100</v>
      </c>
      <c r="H63" s="251">
        <v>87.31724835423416799299436110</v>
      </c>
      <c r="I63" s="246">
        <v>80.89998368628975052078018961</v>
      </c>
      <c r="J63" s="334">
        <v>177.84633753792047589402387165</v>
      </c>
      <c r="K63" s="251">
        <v>6.5431134733916970828339295400</v>
      </c>
      <c r="L63" s="336">
        <v>218.42033156500752881546061911</v>
      </c>
      <c r="M63" s="251">
        <v>-0.9837587176319134207314763100</v>
      </c>
      <c r="N63" s="251">
        <v>81.42389321709678617910613045</v>
      </c>
      <c r="O63" s="246">
        <v>7.6016541261740740078323700700</v>
      </c>
      <c r="P63" s="334">
        <v>117.21229742250237712327906465</v>
      </c>
      <c r="Q63" s="251">
        <v>87.30329428488622275745906370</v>
      </c>
      <c r="R63" s="336">
        <v>164.86226917500144465026738173</v>
      </c>
      <c r="S63" s="251">
        <v>-3.7749954165926009088726011300</v>
      </c>
      <c r="T63" s="251">
        <v>71.097103060058829873126794440</v>
      </c>
      <c r="U63" s="246">
        <v>94.65137476042682208932901156</v>
      </c>
    </row>
    <row r="64" ht="5.1" customHeight="1">
      <c r="B64" s="4"/>
      <c r="C64" s="4"/>
      <c r="D64" s="156"/>
      <c r="E64" s="156"/>
      <c r="F64" s="156"/>
      <c r="G64" s="156"/>
      <c r="H64" s="156"/>
      <c r="I64" s="156"/>
      <c r="J64" s="156"/>
      <c r="K64" s="156"/>
      <c r="L64" s="156"/>
      <c r="M64" s="156"/>
      <c r="N64" s="156"/>
      <c r="O64" s="156"/>
      <c r="P64" s="156"/>
      <c r="Q64" s="156"/>
      <c r="R64" s="156"/>
      <c r="S64" s="156"/>
      <c r="T64" s="156"/>
      <c r="U64" s="156"/>
    </row>
    <row r="65" s="4" customFormat="1" ht="5.1" customHeight="1">
      <c r="A65" s="4"/>
      <c r="B65" s="4"/>
      <c r="C65" s="4"/>
      <c r="D65" s="156"/>
      <c r="E65" s="156"/>
      <c r="F65" s="156"/>
      <c r="G65" s="156"/>
      <c r="H65" s="156"/>
      <c r="I65" s="156"/>
      <c r="J65" s="156"/>
      <c r="K65" s="156"/>
      <c r="L65" s="156"/>
      <c r="M65" s="156"/>
      <c r="N65" s="156"/>
      <c r="O65" s="156"/>
      <c r="P65" s="156"/>
      <c r="Q65" s="156"/>
      <c r="R65" s="156"/>
      <c r="S65" s="156"/>
      <c r="T65" s="156"/>
      <c r="U65" s="156"/>
      <c r="W65" s="283"/>
      <c r="X65" s="283"/>
      <c r="Y65" s="283"/>
      <c r="Z65" s="283"/>
      <c r="AA65" s="283"/>
      <c r="AB65" s="283"/>
      <c r="AC65" s="283"/>
      <c r="AD65" s="283"/>
      <c r="AE65" s="283"/>
      <c r="AF65" s="283"/>
      <c r="AG65" s="283"/>
      <c r="AH65" s="283"/>
      <c r="AI65" s="283"/>
      <c r="AJ65" s="283"/>
      <c r="AK65" s="283"/>
    </row>
    <row r="66" ht="15.95" customHeight="1">
      <c r="B66" s="349" t="s">
        <v>52</v>
      </c>
      <c r="C66" s="350" t="s">
        <v>42</v>
      </c>
      <c r="D66" s="239">
        <v>89.91902770165044066852852390</v>
      </c>
      <c r="E66" s="247">
        <v>77.953665344509772102177449910</v>
      </c>
      <c r="F66" s="247">
        <v>81.90797709859954263967016652</v>
      </c>
      <c r="G66" s="247">
        <v>-1.7541993669806950791562212800</v>
      </c>
      <c r="H66" s="247">
        <v>109.78054993765420494109720924</v>
      </c>
      <c r="I66" s="240">
        <v>81.13106534621852664625418657</v>
      </c>
      <c r="J66" s="328">
        <v>292.16363692443808914992466714</v>
      </c>
      <c r="K66" s="247">
        <v>-10.313448391380833365750621800</v>
      </c>
      <c r="L66" s="330">
        <v>380.11734012896579904353426303</v>
      </c>
      <c r="M66" s="247">
        <v>-6.6960363543436312822268416600</v>
      </c>
      <c r="N66" s="247">
        <v>76.861433583985704827888700950</v>
      </c>
      <c r="O66" s="240">
        <v>-3.8770186128160327911297844300</v>
      </c>
      <c r="P66" s="328">
        <v>262.71070162023490093452440128</v>
      </c>
      <c r="Q66" s="247">
        <v>59.600505908633197471259568400</v>
      </c>
      <c r="R66" s="330">
        <v>311.34642390063903587968397393</v>
      </c>
      <c r="S66" s="247">
        <v>-8.332773893983633168943302370</v>
      </c>
      <c r="T66" s="247">
        <v>84.37890447846434681982635952</v>
      </c>
      <c r="U66" s="240">
        <v>74.108580229153663241838871540</v>
      </c>
    </row>
    <row r="67" ht="15.95" customHeight="1">
      <c r="B67" s="347" t="s">
        <v>55</v>
      </c>
      <c r="C67" s="306" t="s">
        <v>60</v>
      </c>
      <c r="D67" s="241">
        <v>71.809926976298850681443077490</v>
      </c>
      <c r="E67" s="121">
        <v>60.597174349063346707526061660</v>
      </c>
      <c r="F67" s="121">
        <v>86.00863985913280442181560581</v>
      </c>
      <c r="G67" s="121">
        <v>-1.5600445443067152984657831700</v>
      </c>
      <c r="H67" s="121">
        <v>83.49152723948550244382682738</v>
      </c>
      <c r="I67" s="242">
        <v>63.142266375106524912853281020</v>
      </c>
      <c r="J67" s="331">
        <v>233.50369019538724034689133722</v>
      </c>
      <c r="K67" s="121">
        <v>12.278267411074643152856296370</v>
      </c>
      <c r="L67" s="136">
        <v>288.94189196219136245641892644</v>
      </c>
      <c r="M67" s="121">
        <v>-1.0007647820093583033181364100</v>
      </c>
      <c r="N67" s="121">
        <v>80.81337344670729705061164706</v>
      </c>
      <c r="O67" s="242">
        <v>13.413267449838712056491011550</v>
      </c>
      <c r="P67" s="331">
        <v>167.67882941627067638286792564</v>
      </c>
      <c r="Q67" s="121">
        <v>80.31572487027111778439443974</v>
      </c>
      <c r="R67" s="136">
        <v>248.51499125992576498855015089</v>
      </c>
      <c r="S67" s="121">
        <v>-2.5451969499329936153155135800</v>
      </c>
      <c r="T67" s="121">
        <v>67.472319704404766968634731250</v>
      </c>
      <c r="U67" s="242">
        <v>85.02497488772785451538480578</v>
      </c>
    </row>
    <row r="68" ht="15.95" customHeight="1">
      <c r="B68" s="347"/>
      <c r="C68" s="307" t="s">
        <v>44</v>
      </c>
      <c r="D68" s="344">
        <v>81.55534171650434460455704177</v>
      </c>
      <c r="E68" s="161">
        <v>61.848821716134162666927510590</v>
      </c>
      <c r="F68" s="161">
        <v>87.25719972962918369301834619</v>
      </c>
      <c r="G68" s="161">
        <v>3.3258464807072265807957988700</v>
      </c>
      <c r="H68" s="161">
        <v>93.46545840252456811876279681</v>
      </c>
      <c r="I68" s="338">
        <v>56.639241030901417802157043060</v>
      </c>
      <c r="J68" s="337">
        <v>231.13489648838744790916809259</v>
      </c>
      <c r="K68" s="161">
        <v>-4.5282498473015160298789852600</v>
      </c>
      <c r="L68" s="162">
        <v>279.45721277941171171232456311</v>
      </c>
      <c r="M68" s="161">
        <v>-7.4031299846610626807286713100</v>
      </c>
      <c r="N68" s="161">
        <v>82.70850989658754456922648648</v>
      </c>
      <c r="O68" s="338">
        <v>3.1047271218598582259780332100</v>
      </c>
      <c r="P68" s="337">
        <v>188.50285465719298378006122069</v>
      </c>
      <c r="Q68" s="161">
        <v>54.519902693914014530003229800</v>
      </c>
      <c r="R68" s="162">
        <v>243.84653831378608869181237024</v>
      </c>
      <c r="S68" s="161">
        <v>-4.3235002420108674960928675800</v>
      </c>
      <c r="T68" s="161">
        <v>77.303887912742947161284862710</v>
      </c>
      <c r="U68" s="338">
        <v>61.502462030663249510547899310</v>
      </c>
    </row>
    <row r="69" ht="15.95" customHeight="1">
      <c r="B69" s="348"/>
      <c r="C69" s="351" t="s">
        <v>45</v>
      </c>
      <c r="D69" s="345">
        <v>71.809926976298850681443077490</v>
      </c>
      <c r="E69" s="340">
        <v>60.597174349063346707526061660</v>
      </c>
      <c r="F69" s="340">
        <v>86.00863985913280442181560581</v>
      </c>
      <c r="G69" s="340">
        <v>-1.5600445443067152984657831700</v>
      </c>
      <c r="H69" s="340">
        <v>83.49152723948550244382682738</v>
      </c>
      <c r="I69" s="342">
        <v>63.142266375106524912853281020</v>
      </c>
      <c r="J69" s="339">
        <v>233.50369019538724034689133722</v>
      </c>
      <c r="K69" s="340">
        <v>12.278267411074643152856296370</v>
      </c>
      <c r="L69" s="341">
        <v>288.94189196219136245641892644</v>
      </c>
      <c r="M69" s="340">
        <v>-1.0007647820093583033181364100</v>
      </c>
      <c r="N69" s="340">
        <v>80.81337344670729705061164706</v>
      </c>
      <c r="O69" s="342">
        <v>13.413267449838712056491011550</v>
      </c>
      <c r="P69" s="339">
        <v>167.67882941627067638286792564</v>
      </c>
      <c r="Q69" s="340">
        <v>80.31572487027111778439443974</v>
      </c>
      <c r="R69" s="341">
        <v>248.51499125992576498855015089</v>
      </c>
      <c r="S69" s="340">
        <v>-2.5451969499329936153155135800</v>
      </c>
      <c r="T69" s="340">
        <v>67.472319704404766968634731250</v>
      </c>
      <c r="U69" s="342">
        <v>85.02497488772785451538480578</v>
      </c>
    </row>
    <row r="70" ht="5.1" customHeight="1">
      <c r="B70" s="4"/>
      <c r="C70" s="4"/>
      <c r="D70" s="161"/>
      <c r="E70" s="161"/>
      <c r="F70" s="161"/>
      <c r="G70" s="161"/>
      <c r="H70" s="161"/>
      <c r="I70" s="161"/>
      <c r="J70" s="162"/>
      <c r="K70" s="161"/>
      <c r="L70" s="162"/>
      <c r="M70" s="161"/>
      <c r="N70" s="161"/>
      <c r="O70" s="161"/>
      <c r="P70" s="162"/>
      <c r="Q70" s="161"/>
      <c r="R70" s="162"/>
      <c r="S70" s="161"/>
      <c r="T70" s="161"/>
      <c r="U70" s="161"/>
    </row>
    <row r="71" s="4" customFormat="1" ht="5.1" customHeight="1">
      <c r="A71" s="4"/>
      <c r="B71" s="4"/>
      <c r="C71" s="4"/>
      <c r="D71" s="161"/>
      <c r="E71" s="161"/>
      <c r="F71" s="161"/>
      <c r="G71" s="161"/>
      <c r="H71" s="161"/>
      <c r="I71" s="161"/>
      <c r="J71" s="162"/>
      <c r="K71" s="161"/>
      <c r="L71" s="162"/>
      <c r="M71" s="161"/>
      <c r="N71" s="161"/>
      <c r="O71" s="161"/>
      <c r="P71" s="162"/>
      <c r="Q71" s="161"/>
      <c r="R71" s="162"/>
      <c r="S71" s="161"/>
      <c r="T71" s="161"/>
      <c r="U71" s="161"/>
      <c r="W71" s="283"/>
      <c r="X71" s="283"/>
      <c r="Y71" s="283"/>
      <c r="Z71" s="283"/>
      <c r="AA71" s="283"/>
      <c r="AB71" s="283"/>
      <c r="AC71" s="283"/>
      <c r="AD71" s="283"/>
      <c r="AE71" s="283"/>
      <c r="AF71" s="283"/>
      <c r="AG71" s="283"/>
      <c r="AH71" s="283"/>
      <c r="AI71" s="283"/>
      <c r="AJ71" s="283"/>
      <c r="AK71" s="283"/>
    </row>
    <row r="72" ht="15.95" customHeight="1">
      <c r="B72" s="349" t="s">
        <v>12</v>
      </c>
      <c r="C72" s="350" t="s">
        <v>42</v>
      </c>
      <c r="D72" s="239">
        <v>85.16617790811339198435972630</v>
      </c>
      <c r="E72" s="247">
        <v>68.357487922705314009661835750</v>
      </c>
      <c r="F72" s="247">
        <v>78.003143477284634383653918120</v>
      </c>
      <c r="G72" s="247">
        <v>0.9981587363116581064056594600</v>
      </c>
      <c r="H72" s="247">
        <v>109.18300739112483499357419911</v>
      </c>
      <c r="I72" s="240">
        <v>66.693620981999245371876845450</v>
      </c>
      <c r="J72" s="328">
        <v>250.6255380200860832137733142</v>
      </c>
      <c r="K72" s="247">
        <v>-8.499851195866898020326574740</v>
      </c>
      <c r="L72" s="330">
        <v>333.06474573018614469391671463</v>
      </c>
      <c r="M72" s="247">
        <v>-4.7133941585645282914268124700</v>
      </c>
      <c r="N72" s="247">
        <v>75.248293682549159811318822090</v>
      </c>
      <c r="O72" s="240">
        <v>-3.9737558116020386821414271500</v>
      </c>
      <c r="P72" s="328">
        <v>213.44819159335288367546432063</v>
      </c>
      <c r="Q72" s="247">
        <v>54.047351972175777970609607260</v>
      </c>
      <c r="R72" s="330">
        <v>259.80097148417034653094828231</v>
      </c>
      <c r="S72" s="247">
        <v>-3.7622825778233853913412384500</v>
      </c>
      <c r="T72" s="247">
        <v>82.15835005311297143658393589</v>
      </c>
      <c r="U72" s="240">
        <v>60.069623530657175015961886980</v>
      </c>
    </row>
    <row r="73" ht="15.95" customHeight="1">
      <c r="B73" s="347"/>
      <c r="C73" s="306" t="s">
        <v>60</v>
      </c>
      <c r="D73" s="241">
        <v>67.588210875882108758821087590</v>
      </c>
      <c r="E73" s="121">
        <v>70.925216791411027384578705630</v>
      </c>
      <c r="F73" s="121">
        <v>78.479483838159107523122397740</v>
      </c>
      <c r="G73" s="121">
        <v>-2.4293545071332890029180349800</v>
      </c>
      <c r="H73" s="121">
        <v>86.12213991527129385545066737</v>
      </c>
      <c r="I73" s="242">
        <v>75.180983919909798327347585790</v>
      </c>
      <c r="J73" s="331">
        <v>194.69180690332882938213978627</v>
      </c>
      <c r="K73" s="121">
        <v>8.093746079968039254002769300</v>
      </c>
      <c r="L73" s="136">
        <v>240.44190417949133322533614126</v>
      </c>
      <c r="M73" s="121">
        <v>-0.9100402989315107291139448100</v>
      </c>
      <c r="N73" s="121">
        <v>80.97249419468505789502135485</v>
      </c>
      <c r="O73" s="242">
        <v>9.086476981181436439186743700</v>
      </c>
      <c r="P73" s="331">
        <v>131.58870900788709007887090079</v>
      </c>
      <c r="Q73" s="121">
        <v>84.75946982514273021582185234</v>
      </c>
      <c r="R73" s="136">
        <v>188.69756533070590852747671869</v>
      </c>
      <c r="S73" s="121">
        <v>-3.317286701045977819650463500</v>
      </c>
      <c r="T73" s="121">
        <v>69.735244743231591455304373950</v>
      </c>
      <c r="U73" s="242">
        <v>91.09876369919955576768213360</v>
      </c>
    </row>
    <row r="74" ht="15.95" customHeight="1">
      <c r="B74" s="347"/>
      <c r="C74" s="307" t="s">
        <v>44</v>
      </c>
      <c r="D74" s="243">
        <v>75.609354413702239789196310940</v>
      </c>
      <c r="E74" s="156">
        <v>60.300279329608938547486033540</v>
      </c>
      <c r="F74" s="156">
        <v>79.54705941692726722485624937</v>
      </c>
      <c r="G74" s="156">
        <v>4.0200507865316756257626224300</v>
      </c>
      <c r="H74" s="156">
        <v>95.04984215370367167970363710</v>
      </c>
      <c r="I74" s="244">
        <v>54.105173106072279613702967300</v>
      </c>
      <c r="J74" s="332">
        <v>192.69440209104770202570246134</v>
      </c>
      <c r="K74" s="156">
        <v>-5.6143334766376459539165373800</v>
      </c>
      <c r="L74" s="186">
        <v>238.40727030625832223701731026</v>
      </c>
      <c r="M74" s="156">
        <v>-4.8486711793368540421605047600</v>
      </c>
      <c r="N74" s="156">
        <v>80.82572391500988876206229494</v>
      </c>
      <c r="O74" s="244">
        <v>-0.8046785124187566955382059800</v>
      </c>
      <c r="P74" s="332">
        <v>145.6949934123847167325428195</v>
      </c>
      <c r="Q74" s="156">
        <v>51.300487084063047285464098080</v>
      </c>
      <c r="R74" s="186">
        <v>189.64597296479370523554927872</v>
      </c>
      <c r="S74" s="156">
        <v>-1.0235394366864442897413396200</v>
      </c>
      <c r="T74" s="156">
        <v>76.824723000805218871786471480</v>
      </c>
      <c r="U74" s="244">
        <v>52.865121891561987281910522510</v>
      </c>
    </row>
    <row r="75" ht="15.95" customHeight="1">
      <c r="B75" s="348"/>
      <c r="C75" s="351" t="s">
        <v>45</v>
      </c>
      <c r="D75" s="245">
        <v>67.588210875882108758821087590</v>
      </c>
      <c r="E75" s="251">
        <v>70.925216791411027384578705630</v>
      </c>
      <c r="F75" s="251">
        <v>78.479483838159107523122397740</v>
      </c>
      <c r="G75" s="251">
        <v>-2.4293545071332890029180349800</v>
      </c>
      <c r="H75" s="251">
        <v>86.12213991527129385545066737</v>
      </c>
      <c r="I75" s="246">
        <v>75.180983919909798327347585790</v>
      </c>
      <c r="J75" s="334">
        <v>194.69180690332882938213978627</v>
      </c>
      <c r="K75" s="251">
        <v>8.093746079968039254002769300</v>
      </c>
      <c r="L75" s="336">
        <v>240.44190417949133322533614126</v>
      </c>
      <c r="M75" s="251">
        <v>-0.9100402989315107291139448100</v>
      </c>
      <c r="N75" s="251">
        <v>80.97249419468505789502135485</v>
      </c>
      <c r="O75" s="246">
        <v>9.086476981181436439186743700</v>
      </c>
      <c r="P75" s="334">
        <v>131.58870900788709007887090079</v>
      </c>
      <c r="Q75" s="251">
        <v>84.75946982514273021582185234</v>
      </c>
      <c r="R75" s="336">
        <v>188.69756533070590852747671869</v>
      </c>
      <c r="S75" s="251">
        <v>-3.317286701045977819650463500</v>
      </c>
      <c r="T75" s="251">
        <v>69.735244743231591455304373950</v>
      </c>
      <c r="U75" s="246">
        <v>91.09876369919955576768213360</v>
      </c>
    </row>
    <row r="76" ht="9.95" customHeight="1"/>
    <row r="77" ht="24" customHeight="1">
      <c r="B77" s="1067" t="s">
        <v>138</v>
      </c>
      <c r="C77" s="1067"/>
      <c r="D77" s="1067"/>
      <c r="E77" s="1067"/>
      <c r="F77" s="1067"/>
      <c r="G77" s="1067"/>
      <c r="H77" s="1067"/>
      <c r="I77" s="1067"/>
      <c r="J77" s="1067"/>
      <c r="K77" s="1067"/>
      <c r="L77" s="1067"/>
      <c r="M77" s="1067"/>
      <c r="N77" s="1067"/>
      <c r="O77" s="1067"/>
      <c r="P77" s="1067"/>
      <c r="Q77" s="1067"/>
      <c r="R77" s="1067"/>
      <c r="S77" s="1067"/>
      <c r="T77" s="1067"/>
      <c r="U77" s="1067"/>
    </row>
    <row r="78" ht="9.95" customHeight="1">
      <c r="S78" s="55"/>
    </row>
    <row r="79" s="236" customFormat="1">
      <c r="A79" s="236"/>
    </row>
    <row r="80" s="236" customFormat="1"/>
    <row r="81" s="236" customFormat="1"/>
    <row r="82" s="236" customFormat="1"/>
    <row r="83" s="236" customFormat="1"/>
    <row r="84" s="236" customFormat="1"/>
    <row r="85" s="236" customFormat="1"/>
    <row r="86" s="236" customFormat="1"/>
    <row r="87" s="236" customFormat="1"/>
    <row r="88" s="236" customFormat="1"/>
    <row r="89" s="236" customFormat="1"/>
    <row r="90" s="236" customFormat="1"/>
    <row r="91" s="236" customFormat="1"/>
    <row r="92" s="236" customFormat="1"/>
    <row r="93" s="236" customFormat="1"/>
    <row r="94" s="236" customFormat="1"/>
    <row r="95" s="236" customFormat="1"/>
    <row r="96" s="236" customFormat="1"/>
    <row r="97" s="236" customFormat="1"/>
    <row r="98" s="236" customFormat="1"/>
    <row r="99" s="236" customFormat="1"/>
    <row r="100" s="236" customFormat="1"/>
    <row r="101" s="236" customFormat="1"/>
    <row r="102" s="236" customFormat="1"/>
    <row r="103" s="236" customFormat="1"/>
    <row r="104" s="236" customFormat="1"/>
    <row r="105" s="236" customFormat="1"/>
    <row r="106" s="236" customFormat="1"/>
    <row r="107" s="236" customFormat="1"/>
    <row r="108" s="236" customFormat="1"/>
    <row r="109" s="236" customFormat="1"/>
  </sheetData>
  <mergeCells count="15">
    <mergeCell ref="O3:U3"/>
    <mergeCell ref="B59:C59"/>
    <mergeCell ref="P16:Q16"/>
    <mergeCell ref="R16:S16"/>
    <mergeCell ref="D15:I15"/>
    <mergeCell ref="J15:O15"/>
    <mergeCell ref="P15:U15"/>
    <mergeCell ref="D16:E16"/>
    <mergeCell ref="F16:G16"/>
    <mergeCell ref="H16:I16"/>
    <mergeCell ref="B77:U77"/>
    <mergeCell ref="J16:K16"/>
    <mergeCell ref="T16:U16"/>
    <mergeCell ref="L16:M16"/>
    <mergeCell ref="N16:O16"/>
  </mergeCells>
  <phoneticPr fontId="12" type="noConversion"/>
  <printOptions horizontalCentered="1" verticalCentered="1"/>
  <pageMargins left="0.25" right="0.25" top="0.25" bottom="0.25" header="0" footer="0"/>
  <pageSetup scale="53" fitToWidth="1" fitToHeight="1" orientation="landscape" r:id="rId1"/>
  <headerFooter alignWithMargins="0">
    <oddHeader/>
    <oddFooter/>
  </headerFooter>
  <rowBreaks count="1" manualBreakCount="1">
    <brk id="79" max="16383" man="1"/>
  </rowBreaks>
  <colBreaks count="1" manualBreakCount="1">
    <brk id="23" max="1048575" man="1"/>
  </colBreaks>
  <drawing r:id="rId91"/>
</worksheet>
</file>

<file path=xl/worksheets/sheet9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8">
    <pageSetUpPr fitToPage="1"/>
  </sheetPr>
  <dimension ref="A1:AW94"/>
  <sheetViews>
    <sheetView showGridLines="0" zoomScale="55" zoomScaleNormal="75" workbookViewId="0"/>
  </sheetViews>
  <sheetFormatPr defaultRowHeight="12.75"/>
  <cols>
    <col min="1" max="1" width="2.140625" customWidth="1"/>
    <col min="2" max="2" width="23" customWidth="1"/>
    <col min="3" max="33" width="10.28515625" customWidth="1"/>
    <col min="34" max="34" width="2.7109375" customWidth="1"/>
    <col min="35" max="38" width="9.28515625" style="237" customWidth="1"/>
    <col min="39" max="49" width="9.140625" style="237" customWidth="1"/>
  </cols>
  <sheetData>
    <row r="1" ht="39.95" customHeight="1">
      <c r="A1" s="7"/>
      <c r="B1" s="662" t="s">
        <v>187</v>
      </c>
      <c r="AA1" s="1019"/>
      <c r="AB1" s="1019"/>
      <c r="AC1" s="1019"/>
      <c r="AD1" s="1019"/>
      <c r="AE1" s="1019"/>
      <c r="AF1" s="1019"/>
      <c r="AG1" s="1019"/>
      <c r="AH1"/>
    </row>
    <row r="2" ht="21.95" customHeight="1">
      <c r="A2" s="6"/>
      <c r="B2" s="1020" t="s">
        <v>258</v>
      </c>
      <c r="C2" s="1020"/>
      <c r="D2" s="1020"/>
      <c r="E2" s="1020"/>
      <c r="F2" s="1020"/>
      <c r="G2" s="1020"/>
      <c r="H2" s="1020"/>
      <c r="I2" s="1020"/>
      <c r="J2" s="1020"/>
      <c r="K2" s="1020"/>
      <c r="L2" s="1020"/>
      <c r="M2" s="1020"/>
      <c r="N2" s="1020"/>
      <c r="O2" s="1020"/>
      <c r="P2" s="1020"/>
      <c r="Q2" s="1020"/>
      <c r="R2" s="1020"/>
      <c r="S2" s="1020"/>
      <c r="T2" s="1020"/>
      <c r="U2" s="1020"/>
      <c r="V2" s="1020"/>
      <c r="W2" s="1020"/>
      <c r="X2" s="1020"/>
      <c r="Y2" s="1020"/>
      <c r="Z2" s="1020"/>
      <c r="AA2" s="1020"/>
      <c r="AB2" s="1020"/>
      <c r="AC2" s="1020"/>
      <c r="AD2" s="1020"/>
      <c r="AE2" s="1020"/>
      <c r="AF2" s="1020"/>
      <c r="AG2" s="1020"/>
    </row>
    <row r="3" ht="21.95" customHeight="1">
      <c r="A3" s="6"/>
      <c r="B3" s="1020" t="s">
        <v>259</v>
      </c>
      <c r="C3" s="1020"/>
      <c r="D3" s="1020"/>
      <c r="E3" s="1020"/>
      <c r="F3" s="1020"/>
      <c r="G3" s="1020"/>
      <c r="H3" s="1020"/>
      <c r="I3" s="1020"/>
      <c r="J3" s="1020"/>
      <c r="K3" s="1020"/>
      <c r="L3" s="1020"/>
      <c r="M3" s="1020"/>
      <c r="N3" s="1020"/>
      <c r="O3" s="1020"/>
      <c r="P3" s="1020"/>
      <c r="Q3" s="1020"/>
      <c r="R3" s="1020"/>
      <c r="S3" s="1020"/>
      <c r="T3" s="1020"/>
      <c r="U3" s="1021"/>
      <c r="V3" s="1021"/>
      <c r="W3" s="1021"/>
      <c r="X3" s="1021"/>
      <c r="Y3" s="1021"/>
      <c r="Z3" s="1021"/>
      <c r="AA3" s="1021"/>
      <c r="AB3" s="1021"/>
      <c r="AC3" s="1021"/>
      <c r="AD3" s="1021"/>
      <c r="AE3" s="1021"/>
      <c r="AF3" s="1021"/>
      <c r="AG3" s="1021"/>
    </row>
    <row r="4" ht="21.95" customHeight="1">
      <c r="A4" s="6"/>
      <c r="B4" s="1020" t="s">
        <v>367</v>
      </c>
      <c r="C4" s="1020"/>
      <c r="D4" s="1020"/>
      <c r="E4" s="1020"/>
      <c r="F4" s="1020"/>
      <c r="G4" s="1020"/>
      <c r="H4" s="1020"/>
      <c r="I4" s="1020"/>
      <c r="J4" s="1020"/>
      <c r="K4" s="1020"/>
      <c r="L4" s="1020"/>
      <c r="M4" s="1020"/>
      <c r="N4" s="1020"/>
      <c r="O4" s="1020"/>
      <c r="P4" s="1020"/>
      <c r="Q4" s="1020"/>
      <c r="R4" s="1020"/>
      <c r="S4" s="1020"/>
      <c r="T4" s="1020"/>
      <c r="U4" s="1020"/>
      <c r="V4" s="1020"/>
      <c r="W4" s="1020"/>
      <c r="X4" s="1020"/>
      <c r="Y4" s="1020"/>
      <c r="Z4" s="1020"/>
      <c r="AA4" s="1020"/>
      <c r="AB4" s="1020"/>
      <c r="AC4" s="1020"/>
      <c r="AD4" s="1020"/>
      <c r="AE4" s="1020"/>
      <c r="AF4" s="1020"/>
      <c r="AG4" s="1020"/>
      <c r="AH4" s="4"/>
    </row>
    <row r="5" ht="21.95" customHeight="1">
      <c r="A5" s="6"/>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row>
    <row r="6" ht="21.95" customHeight="1">
      <c r="A6" s="6"/>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row>
    <row r="7" ht="21.95" customHeight="1">
      <c r="A7" s="6"/>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row>
    <row r="8" ht="21.95" customHeight="1">
      <c r="A8" s="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row>
    <row r="9" ht="21.95" customHeight="1">
      <c r="A9" s="6"/>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row>
    <row r="10" ht="21.95" customHeight="1">
      <c r="A10" s="6"/>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row>
    <row r="11" ht="21.95" customHeight="1">
      <c r="A11" s="6"/>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row>
    <row r="12" ht="21.95" customHeight="1">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row>
    <row r="13" ht="21.95" customHeight="1">
      <c r="A13" s="6"/>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row>
    <row r="14" ht="21.95" customHeight="1">
      <c r="A14" s="6"/>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row>
    <row r="15" ht="21.95" customHeight="1">
      <c r="A15" s="6"/>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row>
    <row r="16" ht="21.95" customHeight="1">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row>
    <row r="17" ht="21.95" customHeight="1">
      <c r="A17" s="6"/>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row>
    <row r="18" ht="21.95" customHeight="1">
      <c r="AE18"/>
      <c r="AF18"/>
      <c r="AG18"/>
    </row>
    <row r="19" ht="21.95" customHeight="1">
      <c r="AE19"/>
      <c r="AF19"/>
      <c r="AG19"/>
    </row>
    <row r="20" ht="30" customHeight="1">
      <c r="AE20"/>
      <c r="AF20"/>
      <c r="AG20"/>
    </row>
    <row r="21" ht="31.5" customHeight="1">
      <c r="AE21"/>
      <c r="AF21"/>
      <c r="AG21"/>
    </row>
    <row r="22" ht="30" customHeight="1">
      <c r="A22" s="8"/>
      <c r="B22" s="25"/>
      <c r="X22" s="1022"/>
      <c r="Y22" s="1022"/>
      <c r="Z22" s="1022"/>
      <c r="AA22" s="1022"/>
      <c r="AB22" s="1022"/>
      <c r="AC22" s="1022"/>
      <c r="AD22" s="1022"/>
      <c r="AE22"/>
      <c r="AF22"/>
      <c r="AG22"/>
    </row>
    <row r="23" s="82" customFormat="1" ht="21.95" customHeight="1">
      <c r="B23" s="25"/>
      <c r="C23" s="41" t="s">
        <v>343</v>
      </c>
      <c r="D23" s="41" t="s">
        <v>345</v>
      </c>
      <c r="E23" s="41" t="s">
        <v>346</v>
      </c>
      <c r="F23" s="41" t="s">
        <v>347</v>
      </c>
      <c r="G23" s="41" t="s">
        <v>348</v>
      </c>
      <c r="H23" s="41" t="s">
        <v>349</v>
      </c>
      <c r="I23" s="41" t="s">
        <v>350</v>
      </c>
      <c r="J23" s="41" t="s">
        <v>343</v>
      </c>
      <c r="K23" s="41" t="s">
        <v>345</v>
      </c>
      <c r="L23" s="41" t="s">
        <v>346</v>
      </c>
      <c r="M23" s="41" t="s">
        <v>347</v>
      </c>
      <c r="N23" s="41" t="s">
        <v>348</v>
      </c>
      <c r="O23" s="41" t="s">
        <v>349</v>
      </c>
      <c r="P23" s="41" t="s">
        <v>350</v>
      </c>
      <c r="Q23" s="41" t="s">
        <v>343</v>
      </c>
      <c r="R23" s="41" t="s">
        <v>345</v>
      </c>
      <c r="S23" s="41" t="s">
        <v>346</v>
      </c>
      <c r="T23" s="41" t="s">
        <v>347</v>
      </c>
      <c r="U23" s="41" t="s">
        <v>348</v>
      </c>
      <c r="V23" s="41" t="s">
        <v>349</v>
      </c>
      <c r="W23" s="41" t="s">
        <v>350</v>
      </c>
      <c r="X23" s="41" t="s">
        <v>343</v>
      </c>
      <c r="Y23" s="41" t="s">
        <v>345</v>
      </c>
      <c r="Z23" s="41" t="s">
        <v>346</v>
      </c>
      <c r="AA23" s="41" t="s">
        <v>347</v>
      </c>
      <c r="AB23" s="41" t="s">
        <v>348</v>
      </c>
      <c r="AC23" s="41" t="s">
        <v>349</v>
      </c>
      <c r="AD23" s="41" t="s">
        <v>350</v>
      </c>
      <c r="AE23" s="41" t="s">
        <v>343</v>
      </c>
      <c r="AF23" s="41" t="s">
        <v>345</v>
      </c>
      <c r="AG23" s="41" t="s">
        <v>346</v>
      </c>
      <c r="AH23" s="93"/>
      <c r="AI23" s="237"/>
      <c r="AJ23" s="237"/>
      <c r="AK23" s="237"/>
      <c r="AL23" s="237"/>
      <c r="AM23" s="237"/>
      <c r="AN23" s="237"/>
      <c r="AO23" s="237"/>
      <c r="AP23" s="237"/>
      <c r="AQ23" s="237"/>
      <c r="AR23" s="237"/>
      <c r="AS23" s="237"/>
      <c r="AT23" s="237"/>
      <c r="AU23" s="237"/>
      <c r="AV23" s="237"/>
      <c r="AW23" s="237"/>
    </row>
    <row r="24" s="35" customFormat="1" ht="20.1" customHeight="1">
      <c r="B24" s="983" t="s">
        <v>22</v>
      </c>
      <c r="C24" s="352" t="s">
        <v>344</v>
      </c>
      <c r="D24" s="353"/>
      <c r="E24" s="353"/>
      <c r="F24" s="353"/>
      <c r="G24" s="353"/>
      <c r="H24" s="353"/>
      <c r="I24" s="353"/>
      <c r="J24" s="353"/>
      <c r="K24" s="353"/>
      <c r="L24" s="353"/>
      <c r="M24" s="353"/>
      <c r="N24" s="353"/>
      <c r="O24" s="353"/>
      <c r="P24" s="353"/>
      <c r="Q24" s="353"/>
      <c r="R24" s="353"/>
      <c r="S24" s="354"/>
      <c r="T24" s="354"/>
      <c r="U24" s="354"/>
      <c r="V24" s="354"/>
      <c r="W24" s="354"/>
      <c r="X24" s="354"/>
      <c r="Y24" s="354"/>
      <c r="Z24" s="354"/>
      <c r="AA24" s="354"/>
      <c r="AB24" s="354"/>
      <c r="AC24" s="354"/>
      <c r="AD24" s="354"/>
      <c r="AE24" s="354"/>
      <c r="AF24" s="354"/>
      <c r="AG24" s="355"/>
      <c r="AH24" s="531"/>
      <c r="AI24" s="237"/>
      <c r="AJ24" s="237"/>
      <c r="AK24" s="237"/>
      <c r="AL24" s="237"/>
      <c r="AM24" s="237"/>
      <c r="AN24" s="237"/>
      <c r="AO24" s="237"/>
      <c r="AP24" s="237"/>
      <c r="AQ24" s="237"/>
      <c r="AR24" s="237"/>
      <c r="AS24" s="237"/>
      <c r="AT24" s="237"/>
      <c r="AU24" s="237"/>
      <c r="AV24" s="237"/>
      <c r="AW24" s="237"/>
    </row>
    <row r="25" s="36" customFormat="1" ht="20.1" customHeight="1">
      <c r="B25" s="983"/>
      <c r="C25" s="356">
        <v>1</v>
      </c>
      <c r="D25" s="357">
        <v>2</v>
      </c>
      <c r="E25" s="357">
        <v>3</v>
      </c>
      <c r="F25" s="357">
        <v>4</v>
      </c>
      <c r="G25" s="357">
        <v>5</v>
      </c>
      <c r="H25" s="357">
        <v>6</v>
      </c>
      <c r="I25" s="357">
        <v>7</v>
      </c>
      <c r="J25" s="357">
        <v>8</v>
      </c>
      <c r="K25" s="357">
        <v>9</v>
      </c>
      <c r="L25" s="357">
        <v>10</v>
      </c>
      <c r="M25" s="357">
        <v>11</v>
      </c>
      <c r="N25" s="357">
        <v>12</v>
      </c>
      <c r="O25" s="357">
        <v>13</v>
      </c>
      <c r="P25" s="357">
        <v>14</v>
      </c>
      <c r="Q25" s="357">
        <v>15</v>
      </c>
      <c r="R25" s="357">
        <v>16</v>
      </c>
      <c r="S25" s="357">
        <v>17</v>
      </c>
      <c r="T25" s="357">
        <v>18</v>
      </c>
      <c r="U25" s="357">
        <v>19</v>
      </c>
      <c r="V25" s="357">
        <v>20</v>
      </c>
      <c r="W25" s="357">
        <v>21</v>
      </c>
      <c r="X25" s="357">
        <v>22</v>
      </c>
      <c r="Y25" s="357">
        <v>23</v>
      </c>
      <c r="Z25" s="357">
        <v>24</v>
      </c>
      <c r="AA25" s="357">
        <v>25</v>
      </c>
      <c r="AB25" s="357">
        <v>26</v>
      </c>
      <c r="AC25" s="357">
        <v>27</v>
      </c>
      <c r="AD25" s="357">
        <v>28</v>
      </c>
      <c r="AE25" s="357">
        <v>29</v>
      </c>
      <c r="AF25" s="357">
        <v>30</v>
      </c>
      <c r="AG25" s="358">
        <v>31</v>
      </c>
      <c r="AH25" s="531"/>
      <c r="AI25" s="237"/>
      <c r="AJ25" s="237"/>
      <c r="AK25" s="237"/>
      <c r="AL25" s="237"/>
      <c r="AM25" s="237"/>
      <c r="AN25" s="237"/>
      <c r="AO25" s="237"/>
      <c r="AP25" s="237"/>
      <c r="AQ25" s="237"/>
      <c r="AR25" s="237"/>
      <c r="AS25" s="237"/>
      <c r="AT25" s="237"/>
      <c r="AU25" s="237"/>
      <c r="AV25" s="237"/>
      <c r="AW25" s="237"/>
    </row>
    <row r="26" ht="24.95" customHeight="1">
      <c r="B26" s="265" t="s">
        <v>19</v>
      </c>
      <c r="C26" s="575">
        <v>64.393939393939393939393939390</v>
      </c>
      <c r="D26" s="576">
        <v>72.727272727272727272727272730</v>
      </c>
      <c r="E26" s="576">
        <v>83.33333333333333333333333333</v>
      </c>
      <c r="F26" s="576">
        <v>87.87878787878787878787878788</v>
      </c>
      <c r="G26" s="576">
        <v>90.90909090909090909090909091</v>
      </c>
      <c r="H26" s="576">
        <v>94.69696969696969696969696970</v>
      </c>
      <c r="I26" s="576">
        <v>93.18181818181818181818181818</v>
      </c>
      <c r="J26" s="576">
        <v>83.33333333333333333333333333</v>
      </c>
      <c r="K26" s="576">
        <v>86.36363636363636363636363636</v>
      </c>
      <c r="L26" s="576">
        <v>78.030303030303030303030303030</v>
      </c>
      <c r="M26" s="576">
        <v>84.84848484848484848484848485</v>
      </c>
      <c r="N26" s="576">
        <v>97.72727272727272727272727273</v>
      </c>
      <c r="O26" s="576">
        <v>97.72727272727272727272727273</v>
      </c>
      <c r="P26" s="576">
        <v>96.96969696969696969696969697</v>
      </c>
      <c r="Q26" s="576">
        <v>75.00</v>
      </c>
      <c r="R26" s="576">
        <v>73.484848484848484848484848480</v>
      </c>
      <c r="S26" s="576">
        <v>68.181818181818181818181818180</v>
      </c>
      <c r="T26" s="576">
        <v>63.636363636363636363636363640</v>
      </c>
      <c r="U26" s="576">
        <v>78.030303030303030303030303030</v>
      </c>
      <c r="V26" s="576">
        <v>74.242424242424242424242424240</v>
      </c>
      <c r="W26" s="576">
        <v>79.54545454545454545454545455</v>
      </c>
      <c r="X26" s="576">
        <v>93.18181818181818181818181818</v>
      </c>
      <c r="Y26" s="576">
        <v>90.15151515151515151515151515</v>
      </c>
      <c r="Z26" s="576">
        <v>89.39393939393939393939393939</v>
      </c>
      <c r="AA26" s="576">
        <v>81.81818181818181818181818182</v>
      </c>
      <c r="AB26" s="576">
        <v>88.63636363636363636363636364</v>
      </c>
      <c r="AC26" s="576">
        <v>85.60606060606060606060606061</v>
      </c>
      <c r="AD26" s="576">
        <v>96.96969696969696969696969697</v>
      </c>
      <c r="AE26" s="576">
        <v>95.45454545454545454545454545</v>
      </c>
      <c r="AF26" s="576">
        <v>98.48484848484848484848484848</v>
      </c>
      <c r="AG26" s="577">
        <v>94.69696969696969696969696970</v>
      </c>
      <c r="AH26" s="344"/>
    </row>
    <row r="27" ht="24.95" customHeight="1">
      <c r="B27" s="38" t="s">
        <v>35</v>
      </c>
      <c r="C27" s="273">
        <v>79.58236658932714617169373550</v>
      </c>
      <c r="D27" s="92">
        <v>75.406032482598607888631090490</v>
      </c>
      <c r="E27" s="92">
        <v>80.74245939675174013921113689</v>
      </c>
      <c r="F27" s="92">
        <v>87.70301624129930394431554524</v>
      </c>
      <c r="G27" s="92">
        <v>90.02320185614849187935034803</v>
      </c>
      <c r="H27" s="92">
        <v>86.77494199535962877030162413</v>
      </c>
      <c r="I27" s="92">
        <v>83.99071925754060324825986079</v>
      </c>
      <c r="J27" s="92">
        <v>81.90255220417633410672853828</v>
      </c>
      <c r="K27" s="92">
        <v>74.709976798143851508120649650</v>
      </c>
      <c r="L27" s="92">
        <v>66.821345707656612529002320190</v>
      </c>
      <c r="M27" s="92">
        <v>71.925754060324825986078886310</v>
      </c>
      <c r="N27" s="92">
        <v>74.245939675174013921113689100</v>
      </c>
      <c r="O27" s="92">
        <v>79.81438515081206496519721578</v>
      </c>
      <c r="P27" s="92">
        <v>87.23897911832946635730858469</v>
      </c>
      <c r="Q27" s="92">
        <v>71.461716937354988399071925750</v>
      </c>
      <c r="R27" s="92">
        <v>70.301624129930394431554524360</v>
      </c>
      <c r="S27" s="92">
        <v>56.148491879350348027842227380</v>
      </c>
      <c r="T27" s="92">
        <v>64.733178654292343387470997680</v>
      </c>
      <c r="U27" s="92">
        <v>72.389791183294663573085846870</v>
      </c>
      <c r="V27" s="92">
        <v>66.589327146171693735498839910</v>
      </c>
      <c r="W27" s="92">
        <v>74.013921113689095127610208820</v>
      </c>
      <c r="X27" s="92">
        <v>70.301624129930394431554524360</v>
      </c>
      <c r="Y27" s="92">
        <v>69.837587006960556844547563810</v>
      </c>
      <c r="Z27" s="92">
        <v>72.157772621809744779582366590</v>
      </c>
      <c r="AA27" s="92">
        <v>78.422273781902552204176334110</v>
      </c>
      <c r="AB27" s="92">
        <v>83.29466357308584686774941995</v>
      </c>
      <c r="AC27" s="92">
        <v>84.45475638051044083526682135</v>
      </c>
      <c r="AD27" s="92">
        <v>92.57540603248259860788863109</v>
      </c>
      <c r="AE27" s="92">
        <v>86.54292343387470997679814385</v>
      </c>
      <c r="AF27" s="92">
        <v>87.47099767981438515081206497</v>
      </c>
      <c r="AG27" s="274">
        <v>97.21577726218097447795823666</v>
      </c>
      <c r="AH27" s="344"/>
    </row>
    <row r="28" ht="24.95" customHeight="1">
      <c r="A28" s="23"/>
      <c r="B28" s="40" t="s">
        <v>100</v>
      </c>
      <c r="C28" s="583">
        <v>80.91483346585387401713932326</v>
      </c>
      <c r="D28" s="584">
        <v>96.44755244755244755244755245</v>
      </c>
      <c r="E28" s="584">
        <v>103.20881226053639846743295019</v>
      </c>
      <c r="F28" s="584">
        <v>100.20041686708353375020041687</v>
      </c>
      <c r="G28" s="584">
        <v>100.98406747891283973758200562</v>
      </c>
      <c r="H28" s="584">
        <v>109.12939555987684329930319235</v>
      </c>
      <c r="I28" s="584">
        <v>110.94299347061778001004520341</v>
      </c>
      <c r="J28" s="584">
        <v>101.74693106704438149197355996</v>
      </c>
      <c r="K28" s="584">
        <v>115.59853190287972896668548842</v>
      </c>
      <c r="L28" s="584">
        <v>116.77451599326599326599326599</v>
      </c>
      <c r="M28" s="584">
        <v>117.96676441837732160312805474</v>
      </c>
      <c r="N28" s="584">
        <v>131.62642045454545454545454545</v>
      </c>
      <c r="O28" s="584">
        <v>122.44318181818181818181818182</v>
      </c>
      <c r="P28" s="584">
        <v>111.15409413281753707285622179</v>
      </c>
      <c r="Q28" s="584">
        <v>104.95129870129870129870129871</v>
      </c>
      <c r="R28" s="584">
        <v>104.52795279527952795279527952</v>
      </c>
      <c r="S28" s="584">
        <v>121.43125469571750563486100675</v>
      </c>
      <c r="T28" s="584">
        <v>98.30563701531443466927337896</v>
      </c>
      <c r="U28" s="584">
        <v>107.79186091686091686091686091</v>
      </c>
      <c r="V28" s="584">
        <v>111.49297856614929785661492978</v>
      </c>
      <c r="W28" s="584">
        <v>107.47363921345112567683100599</v>
      </c>
      <c r="X28" s="584">
        <v>132.54575457545754575457545755</v>
      </c>
      <c r="Y28" s="584">
        <v>129.08738548273431994362226919</v>
      </c>
      <c r="Z28" s="584">
        <v>123.88677774529864562018902854</v>
      </c>
      <c r="AA28" s="584">
        <v>104.33028509951586874663797741</v>
      </c>
      <c r="AB28" s="584">
        <v>106.41301595340592555077234744</v>
      </c>
      <c r="AC28" s="584">
        <v>101.36322011322011322011322011</v>
      </c>
      <c r="AD28" s="584">
        <v>104.74671527303106250474671527</v>
      </c>
      <c r="AE28" s="584">
        <v>110.29734340726297830855471606</v>
      </c>
      <c r="AF28" s="584">
        <v>112.59143155694879832810867292</v>
      </c>
      <c r="AG28" s="585">
        <v>97.40905474795689592825631012</v>
      </c>
      <c r="AH28" s="344"/>
    </row>
    <row r="29" ht="24.95" customHeight="1">
      <c r="B29" s="25" t="s">
        <v>70</v>
      </c>
      <c r="R29" s="4"/>
      <c r="S29" s="4"/>
      <c r="T29" s="4"/>
      <c r="U29" s="4"/>
      <c r="V29" s="4"/>
      <c r="W29" s="4"/>
      <c r="X29" s="4"/>
      <c r="Y29" s="4"/>
      <c r="Z29" s="4"/>
      <c r="AA29" s="4"/>
      <c r="AB29" s="4"/>
      <c r="AC29" s="4"/>
      <c r="AD29" s="4"/>
      <c r="AE29" s="4"/>
      <c r="AF29" s="4"/>
      <c r="AG29" s="4"/>
      <c r="AH29" s="4"/>
    </row>
    <row r="30" ht="24.95" customHeight="1">
      <c r="B30" s="37" t="s">
        <v>19</v>
      </c>
      <c r="C30" s="575">
        <v>23.982360922659430122116689280</v>
      </c>
      <c r="D30" s="576">
        <v>118.18181818181818181818181821</v>
      </c>
      <c r="E30" s="576">
        <v>133.69565217391304347826086959</v>
      </c>
      <c r="F30" s="576">
        <v>88.93939393939393939393939393</v>
      </c>
      <c r="G30" s="576">
        <v>48.446490218642117376294591490</v>
      </c>
      <c r="H30" s="576">
        <v>72.055057618437900128040973120</v>
      </c>
      <c r="I30" s="576">
        <v>76.771390374331550802139037420</v>
      </c>
      <c r="J30" s="576">
        <v>79.166666666666666666666666650</v>
      </c>
      <c r="K30" s="576">
        <v>74.076704545454545454545454550</v>
      </c>
      <c r="L30" s="576">
        <v>79.74837662337662337662337663</v>
      </c>
      <c r="M30" s="576">
        <v>85.51617873651771956856702621</v>
      </c>
      <c r="N30" s="576">
        <v>137.86449399656946826758147514</v>
      </c>
      <c r="O30" s="576">
        <v>147.19251336898395721925133693</v>
      </c>
      <c r="P30" s="576">
        <v>166.15087040618955512572533848</v>
      </c>
      <c r="Q30" s="576">
        <v>135.97560975609756097560975607</v>
      </c>
      <c r="R30" s="576">
        <v>75.547138047138047138047138020</v>
      </c>
      <c r="S30" s="576">
        <v>46.590909090909090909090909080</v>
      </c>
      <c r="T30" s="576">
        <v>41.536050156739811912225705340</v>
      </c>
      <c r="U30" s="576">
        <v>67.765151515151515151515151510</v>
      </c>
      <c r="V30" s="576">
        <v>133.59201773835920177383592014</v>
      </c>
      <c r="W30" s="576">
        <v>68.219076005961251862891207170</v>
      </c>
      <c r="X30" s="576">
        <v>50.255681818181818181818181820</v>
      </c>
      <c r="Y30" s="576">
        <v>40.115005476451259583789704260</v>
      </c>
      <c r="Z30" s="576">
        <v>40.631929046563192904656319290</v>
      </c>
      <c r="AA30" s="576">
        <v>27.163198247535596933187294630</v>
      </c>
      <c r="AB30" s="576">
        <v>22.947214076246334310850439890</v>
      </c>
      <c r="AC30" s="576">
        <v>25.490702479338842975206611580</v>
      </c>
      <c r="AD30" s="576">
        <v>30.303030303030303030303030310</v>
      </c>
      <c r="AE30" s="576">
        <v>41.536050156739811912225705320</v>
      </c>
      <c r="AF30" s="576">
        <v>25.787578757875787578757875790</v>
      </c>
      <c r="AG30" s="577">
        <v>50.813692480359147025813692480</v>
      </c>
      <c r="AH30" s="344"/>
    </row>
    <row r="31" ht="24.95" customHeight="1">
      <c r="B31" s="38" t="s">
        <v>35</v>
      </c>
      <c r="C31" s="273">
        <v>20.350877192982456140350877200</v>
      </c>
      <c r="D31" s="92">
        <v>11.301369863013698630136986300</v>
      </c>
      <c r="E31" s="92">
        <v>8.749999999999999999999999990</v>
      </c>
      <c r="F31" s="92">
        <v>-2.8277634961439588688946015500</v>
      </c>
      <c r="G31" s="92">
        <v>-3.7220843672456575682382133900</v>
      </c>
      <c r="H31" s="92">
        <v>-8.780487804878048780487804870</v>
      </c>
      <c r="I31" s="92">
        <v>-9.500</v>
      </c>
      <c r="J31" s="92">
        <v>8.282208588957055214723926370</v>
      </c>
      <c r="K31" s="92">
        <v>11.418685121107266435986159170</v>
      </c>
      <c r="L31" s="92">
        <v>11.196911196911196911196911210</v>
      </c>
      <c r="M31" s="92">
        <v>16.104868913857677902621722840</v>
      </c>
      <c r="N31" s="92">
        <v>13.074204946996466431095406370</v>
      </c>
      <c r="O31" s="92">
        <v>18.620689655172413793103448280</v>
      </c>
      <c r="P31" s="92">
        <v>23.684210526315789473684210530</v>
      </c>
      <c r="Q31" s="92">
        <v>15.789473684210526315789473680</v>
      </c>
      <c r="R31" s="92">
        <v>19.291338582677165354330708660</v>
      </c>
      <c r="S31" s="92">
        <v>-6.5637065637065637065637065600</v>
      </c>
      <c r="T31" s="92">
        <v>-3.7931034482758620689655172400</v>
      </c>
      <c r="U31" s="92">
        <v>3.6544850498338870431893687700</v>
      </c>
      <c r="V31" s="92">
        <v>-8.888888888888888888888888880</v>
      </c>
      <c r="W31" s="92">
        <v>-4.7761194029850746268656716400</v>
      </c>
      <c r="X31" s="92">
        <v>-10.619469026548672566371681420</v>
      </c>
      <c r="Y31" s="92">
        <v>-17.307692307692307692307692310</v>
      </c>
      <c r="Z31" s="92">
        <v>-12.394366197183098591549295770</v>
      </c>
      <c r="AA31" s="92">
        <v>-5.5865921787709497206703910600</v>
      </c>
      <c r="AB31" s="92">
        <v>-6.5104166666666666666666666700</v>
      </c>
      <c r="AC31" s="92">
        <v>-11.435523114355231143552311430</v>
      </c>
      <c r="AD31" s="92">
        <v>-4.5454545454545454545454545500</v>
      </c>
      <c r="AE31" s="92">
        <v>-4.60358056265984654731457800</v>
      </c>
      <c r="AF31" s="92">
        <v>-7.8239608801955990220048899700</v>
      </c>
      <c r="AG31" s="274">
        <v>16.713091922005571030640668530</v>
      </c>
      <c r="AH31" s="344"/>
    </row>
    <row r="32" ht="24.95" customHeight="1">
      <c r="A32" s="23"/>
      <c r="B32" s="40" t="s">
        <v>100</v>
      </c>
      <c r="C32" s="583">
        <v>3.0174135946295556408258205500</v>
      </c>
      <c r="D32" s="584">
        <v>96.02797202797202797202797204</v>
      </c>
      <c r="E32" s="584">
        <v>114.89255372313843078460769620</v>
      </c>
      <c r="F32" s="584">
        <v>94.43763027096360429693763027</v>
      </c>
      <c r="G32" s="584">
        <v>54.185400922971065213007011250</v>
      </c>
      <c r="H32" s="584">
        <v>88.61650701486507768047272451</v>
      </c>
      <c r="I32" s="584">
        <v>95.32750317605696221230832864</v>
      </c>
      <c r="J32" s="584">
        <v>65.462700661000944287063267240</v>
      </c>
      <c r="K32" s="584">
        <v>56.236545383963862224731789940</v>
      </c>
      <c r="L32" s="584">
        <v>61.648713699494949494949494950</v>
      </c>
      <c r="M32" s="584">
        <v>59.783289427903971370346438720</v>
      </c>
      <c r="N32" s="584">
        <v>110.36141187821612349914236704</v>
      </c>
      <c r="O32" s="584">
        <v>108.38903743315508021390374334</v>
      </c>
      <c r="P32" s="584">
        <v>115.18581011564261903782048644</v>
      </c>
      <c r="Q32" s="584">
        <v>103.79711751662971175166297117</v>
      </c>
      <c r="R32" s="584">
        <v>47.158326943805491660277138790</v>
      </c>
      <c r="S32" s="584">
        <v>56.888617580766341096919609290</v>
      </c>
      <c r="T32" s="584">
        <v>47.116324535679374389051808410</v>
      </c>
      <c r="U32" s="584">
        <v>61.850354506604506604506604500</v>
      </c>
      <c r="V32" s="584">
        <v>156.38148288356497755664918060</v>
      </c>
      <c r="W32" s="584">
        <v>76.65639643259253722278543700</v>
      </c>
      <c r="X32" s="584">
        <v>68.107842034203420342034203440</v>
      </c>
      <c r="Y32" s="584">
        <v>69.441401971522453450164293520</v>
      </c>
      <c r="Z32" s="584">
        <v>60.528407754115541740041779240</v>
      </c>
      <c r="AA32" s="584">
        <v>34.687647847981490242843347570</v>
      </c>
      <c r="AB32" s="584">
        <v>31.508997786291343663973729580</v>
      </c>
      <c r="AC32" s="584">
        <v>41.694172304967759513214058670</v>
      </c>
      <c r="AD32" s="584">
        <v>36.507936507936507936507936500</v>
      </c>
      <c r="AE32" s="584">
        <v>48.366208073150848412011396190</v>
      </c>
      <c r="AF32" s="584">
        <v>36.464508519817498991278438170</v>
      </c>
      <c r="AG32" s="585">
        <v>29.217459666942562726174500240</v>
      </c>
      <c r="AH32" s="344"/>
    </row>
    <row r="33" ht="30" customHeight="1">
      <c r="A33" s="8"/>
      <c r="B33" s="25"/>
      <c r="X33" s="1022"/>
      <c r="Y33" s="1022"/>
      <c r="Z33" s="1022"/>
      <c r="AA33" s="1022"/>
      <c r="AB33" s="1022"/>
      <c r="AC33" s="1022"/>
      <c r="AD33" s="1022"/>
      <c r="AE33"/>
      <c r="AF33"/>
      <c r="AG33" s="4"/>
      <c r="AH33" s="4"/>
    </row>
    <row r="34" s="35" customFormat="1" ht="20.1" customHeight="1">
      <c r="B34" s="983" t="s">
        <v>9</v>
      </c>
      <c r="C34" s="352" t="s">
        <v>344</v>
      </c>
      <c r="D34" s="353"/>
      <c r="E34" s="353"/>
      <c r="F34" s="353"/>
      <c r="G34" s="353"/>
      <c r="H34" s="353"/>
      <c r="I34" s="353"/>
      <c r="J34" s="353"/>
      <c r="K34" s="353"/>
      <c r="L34" s="353"/>
      <c r="M34" s="353"/>
      <c r="N34" s="353"/>
      <c r="O34" s="353"/>
      <c r="P34" s="353"/>
      <c r="Q34" s="353"/>
      <c r="R34" s="353"/>
      <c r="S34" s="354"/>
      <c r="T34" s="354"/>
      <c r="U34" s="354"/>
      <c r="V34" s="354"/>
      <c r="W34" s="354"/>
      <c r="X34" s="354"/>
      <c r="Y34" s="354"/>
      <c r="Z34" s="354"/>
      <c r="AA34" s="354"/>
      <c r="AB34" s="354"/>
      <c r="AC34" s="354"/>
      <c r="AD34" s="354"/>
      <c r="AE34" s="354"/>
      <c r="AF34" s="354"/>
      <c r="AG34" s="355"/>
      <c r="AH34" s="531"/>
      <c r="AI34" s="237"/>
      <c r="AJ34" s="237"/>
      <c r="AK34" s="237"/>
      <c r="AL34" s="237"/>
      <c r="AM34" s="237"/>
      <c r="AN34" s="237"/>
      <c r="AO34" s="237"/>
      <c r="AP34" s="237"/>
      <c r="AQ34" s="237"/>
      <c r="AR34" s="237"/>
      <c r="AS34" s="237"/>
      <c r="AT34" s="237"/>
      <c r="AU34" s="237"/>
      <c r="AV34" s="237"/>
      <c r="AW34" s="237"/>
    </row>
    <row r="35" s="36" customFormat="1" ht="20.1" customHeight="1">
      <c r="B35" s="983"/>
      <c r="C35" s="356">
        <v>1</v>
      </c>
      <c r="D35" s="357">
        <v>2</v>
      </c>
      <c r="E35" s="357">
        <v>3</v>
      </c>
      <c r="F35" s="357">
        <v>4</v>
      </c>
      <c r="G35" s="357">
        <v>5</v>
      </c>
      <c r="H35" s="357">
        <v>6</v>
      </c>
      <c r="I35" s="357">
        <v>7</v>
      </c>
      <c r="J35" s="357">
        <v>8</v>
      </c>
      <c r="K35" s="357">
        <v>9</v>
      </c>
      <c r="L35" s="357">
        <v>10</v>
      </c>
      <c r="M35" s="357">
        <v>11</v>
      </c>
      <c r="N35" s="357">
        <v>12</v>
      </c>
      <c r="O35" s="357">
        <v>13</v>
      </c>
      <c r="P35" s="357">
        <v>14</v>
      </c>
      <c r="Q35" s="357">
        <v>15</v>
      </c>
      <c r="R35" s="357">
        <v>16</v>
      </c>
      <c r="S35" s="357">
        <v>17</v>
      </c>
      <c r="T35" s="357">
        <v>18</v>
      </c>
      <c r="U35" s="357">
        <v>19</v>
      </c>
      <c r="V35" s="357">
        <v>20</v>
      </c>
      <c r="W35" s="357">
        <v>21</v>
      </c>
      <c r="X35" s="357">
        <v>22</v>
      </c>
      <c r="Y35" s="357">
        <v>23</v>
      </c>
      <c r="Z35" s="357">
        <v>24</v>
      </c>
      <c r="AA35" s="357">
        <v>25</v>
      </c>
      <c r="AB35" s="357">
        <v>26</v>
      </c>
      <c r="AC35" s="357">
        <v>27</v>
      </c>
      <c r="AD35" s="357">
        <v>28</v>
      </c>
      <c r="AE35" s="357">
        <v>29</v>
      </c>
      <c r="AF35" s="357">
        <v>30</v>
      </c>
      <c r="AG35" s="358">
        <v>31</v>
      </c>
      <c r="AH35" s="531"/>
      <c r="AI35" s="237"/>
      <c r="AJ35" s="237"/>
      <c r="AK35" s="237"/>
      <c r="AL35" s="237"/>
      <c r="AM35" s="237"/>
      <c r="AN35" s="237"/>
      <c r="AO35" s="237"/>
      <c r="AP35" s="237"/>
      <c r="AQ35" s="237"/>
      <c r="AR35" s="237"/>
      <c r="AS35" s="237"/>
      <c r="AT35" s="237"/>
      <c r="AU35" s="237"/>
      <c r="AV35" s="237"/>
      <c r="AW35" s="237"/>
    </row>
    <row r="36" ht="24.95" customHeight="1">
      <c r="B36" s="265" t="s">
        <v>19</v>
      </c>
      <c r="C36" s="580">
        <v>197.37647058823529411764705882</v>
      </c>
      <c r="D36" s="581">
        <v>205.80208333333333333333333333</v>
      </c>
      <c r="E36" s="581">
        <v>285.31818181818181818181818182</v>
      </c>
      <c r="F36" s="581">
        <v>356.81034482758620689655172414</v>
      </c>
      <c r="G36" s="581">
        <v>482.76666666666666666666666667</v>
      </c>
      <c r="H36" s="581">
        <v>467.960000000</v>
      </c>
      <c r="I36" s="581">
        <v>376.9512195121951219512195122</v>
      </c>
      <c r="J36" s="581">
        <v>154.53636363636363636363636364</v>
      </c>
      <c r="K36" s="581">
        <v>141.28070175438596491228070175</v>
      </c>
      <c r="L36" s="581">
        <v>136.55339805825242718446601942</v>
      </c>
      <c r="M36" s="581">
        <v>135.26785714285714285714285714</v>
      </c>
      <c r="N36" s="581">
        <v>158.05426356589147286821705426</v>
      </c>
      <c r="O36" s="581">
        <v>167.36434108527131782945736434</v>
      </c>
      <c r="P36" s="581">
        <v>168.429687500</v>
      </c>
      <c r="Q36" s="581">
        <v>130.5959595959595959595959596</v>
      </c>
      <c r="R36" s="581">
        <v>124.92783505154639175257731959</v>
      </c>
      <c r="S36" s="581">
        <v>136.22222222222222222222222222</v>
      </c>
      <c r="T36" s="581">
        <v>131.20238095238095238095238095</v>
      </c>
      <c r="U36" s="581">
        <v>134.44660194174757281553398058</v>
      </c>
      <c r="V36" s="581">
        <v>191.87755102040816326530612245</v>
      </c>
      <c r="W36" s="581">
        <v>207.59047619047619047619047619</v>
      </c>
      <c r="X36" s="581">
        <v>191.27642276422764227642276423</v>
      </c>
      <c r="Y36" s="581">
        <v>188.84033613445378151260504202</v>
      </c>
      <c r="Z36" s="581">
        <v>216.22881355932203389830508475</v>
      </c>
      <c r="AA36" s="581">
        <v>244.10185185185185185185185185</v>
      </c>
      <c r="AB36" s="581">
        <v>285.41880341880341880341880342</v>
      </c>
      <c r="AC36" s="581">
        <v>357.05309734513274336283185841</v>
      </c>
      <c r="AD36" s="581">
        <v>376.820312500</v>
      </c>
      <c r="AE36" s="581">
        <v>345.92063492063492063492063492</v>
      </c>
      <c r="AF36" s="581">
        <v>398.24615384615384615384615385</v>
      </c>
      <c r="AG36" s="582">
        <v>454.024000000</v>
      </c>
      <c r="AH36" s="344"/>
    </row>
    <row r="37" ht="24.95" customHeight="1">
      <c r="B37" s="38" t="s">
        <v>35</v>
      </c>
      <c r="C37" s="278">
        <v>234.05787172011661807580174927</v>
      </c>
      <c r="D37" s="94">
        <v>249.94796923076923076923076922</v>
      </c>
      <c r="E37" s="94">
        <v>338.14132183908045977011494253</v>
      </c>
      <c r="F37" s="94">
        <v>498.19497354497354497354497357</v>
      </c>
      <c r="G37" s="94">
        <v>532.68499999999999999999999999</v>
      </c>
      <c r="H37" s="94">
        <v>496.37013368983957219251336898</v>
      </c>
      <c r="I37" s="94">
        <v>443.92883977900552486187845304</v>
      </c>
      <c r="J37" s="94">
        <v>221.10107648725212464589235128</v>
      </c>
      <c r="K37" s="94">
        <v>176.01878881987577639751552795</v>
      </c>
      <c r="L37" s="94">
        <v>173.67465277777777777777777776</v>
      </c>
      <c r="M37" s="94">
        <v>170.98225806451612903225806452</v>
      </c>
      <c r="N37" s="94">
        <v>175.40846874999999999999999999</v>
      </c>
      <c r="O37" s="94">
        <v>227.83441860465116279069767442</v>
      </c>
      <c r="P37" s="94">
        <v>243.88236702127659574468085106</v>
      </c>
      <c r="Q37" s="94">
        <v>181.2985064935064935064935065</v>
      </c>
      <c r="R37" s="94">
        <v>183.03056105610561056105610562</v>
      </c>
      <c r="S37" s="94">
        <v>175.44305785123966942148760331</v>
      </c>
      <c r="T37" s="94">
        <v>185.87440860215053763440860214</v>
      </c>
      <c r="U37" s="94">
        <v>187.81323717948717948717948717</v>
      </c>
      <c r="V37" s="94">
        <v>271.59480836236933797909407664</v>
      </c>
      <c r="W37" s="94">
        <v>286.231849529780564263322884</v>
      </c>
      <c r="X37" s="94">
        <v>236.92551155115511551155115512</v>
      </c>
      <c r="Y37" s="94">
        <v>231.70574750830564784053156145</v>
      </c>
      <c r="Z37" s="94">
        <v>271.05958199356913183279742765</v>
      </c>
      <c r="AA37" s="94">
        <v>298.85455621301775147928994082</v>
      </c>
      <c r="AB37" s="94">
        <v>410.31752089136490250696378832</v>
      </c>
      <c r="AC37" s="94">
        <v>486.75848901098901098901098898</v>
      </c>
      <c r="AD37" s="94">
        <v>525.98253132832080200501253133</v>
      </c>
      <c r="AE37" s="94">
        <v>589.28924932975871313672922254</v>
      </c>
      <c r="AF37" s="94">
        <v>587.65925729442970822281167106</v>
      </c>
      <c r="AG37" s="279">
        <v>592.1491408114558472553699284</v>
      </c>
      <c r="AH37" s="344"/>
    </row>
    <row r="38" ht="24.95" customHeight="1">
      <c r="A38" s="23"/>
      <c r="B38" s="40" t="s">
        <v>101</v>
      </c>
      <c r="C38" s="583">
        <v>84.32806345614196220235699747</v>
      </c>
      <c r="D38" s="584">
        <v>82.33796976494841367395150589</v>
      </c>
      <c r="E38" s="584">
        <v>84.37838364929652850995675248</v>
      </c>
      <c r="F38" s="584">
        <v>71.620623204737306268553912730</v>
      </c>
      <c r="G38" s="584">
        <v>90.62892078182540650978846160</v>
      </c>
      <c r="H38" s="584">
        <v>94.27642161331329265621011317</v>
      </c>
      <c r="I38" s="584">
        <v>84.91253231032413371857259950</v>
      </c>
      <c r="J38" s="584">
        <v>69.893989704420835350916423400</v>
      </c>
      <c r="K38" s="584">
        <v>80.26455738140652457477698327</v>
      </c>
      <c r="L38" s="584">
        <v>78.625980172810149543519499060</v>
      </c>
      <c r="M38" s="584">
        <v>79.112218234839899038221822130</v>
      </c>
      <c r="N38" s="584">
        <v>90.10640403637379843908879358</v>
      </c>
      <c r="O38" s="584">
        <v>73.458761020515374962913362890</v>
      </c>
      <c r="P38" s="584">
        <v>69.061855335078812084261498150</v>
      </c>
      <c r="Q38" s="584">
        <v>72.033665429360338774639721240</v>
      </c>
      <c r="R38" s="584">
        <v>68.255177895264937452114306930</v>
      </c>
      <c r="S38" s="584">
        <v>77.644692181395243913232608670</v>
      </c>
      <c r="T38" s="584">
        <v>70.586576139811299174309925010</v>
      </c>
      <c r="U38" s="584">
        <v>71.585264149012671170788701100</v>
      </c>
      <c r="V38" s="584">
        <v>70.648460542146963467102314030</v>
      </c>
      <c r="W38" s="584">
        <v>72.525289038066237337801394210</v>
      </c>
      <c r="X38" s="584">
        <v>80.73272545110817385163054487</v>
      </c>
      <c r="Y38" s="584">
        <v>81.50006556383961648472711716</v>
      </c>
      <c r="Z38" s="584">
        <v>79.77169151114976861955562665</v>
      </c>
      <c r="AA38" s="584">
        <v>81.67914685492054864106971542</v>
      </c>
      <c r="AB38" s="584">
        <v>69.560471802121875551658410900</v>
      </c>
      <c r="AC38" s="584">
        <v>73.353234798350265305808794020</v>
      </c>
      <c r="AD38" s="584">
        <v>71.641221914418858455279993240</v>
      </c>
      <c r="AE38" s="584">
        <v>58.701331360461009487471091670</v>
      </c>
      <c r="AF38" s="584">
        <v>67.768209026378717633244765440</v>
      </c>
      <c r="AG38" s="585">
        <v>76.673927007278088080838500620</v>
      </c>
      <c r="AH38" s="344"/>
    </row>
    <row r="39" ht="24.95" customHeight="1">
      <c r="B39" s="25" t="s">
        <v>70</v>
      </c>
      <c r="S39" s="4"/>
      <c r="T39" s="4"/>
      <c r="U39" s="4"/>
      <c r="V39" s="4"/>
      <c r="W39" s="4"/>
      <c r="X39" s="4"/>
      <c r="Y39" s="4"/>
      <c r="Z39" s="4"/>
      <c r="AA39" s="4"/>
      <c r="AB39" s="4"/>
      <c r="AC39" s="4"/>
      <c r="AD39" s="4"/>
      <c r="AE39" s="4"/>
      <c r="AF39" s="4"/>
      <c r="AG39" s="4"/>
      <c r="AH39" s="4"/>
    </row>
    <row r="40" ht="24.95" customHeight="1">
      <c r="B40" s="37" t="s">
        <v>19</v>
      </c>
      <c r="C40" s="575">
        <v>-5.8707130086713310137208844700</v>
      </c>
      <c r="D40" s="576">
        <v>2.889077820408479634151067700</v>
      </c>
      <c r="E40" s="576">
        <v>-16.483382986723743962051311720</v>
      </c>
      <c r="F40" s="576">
        <v>-14.097501445890488669476352430</v>
      </c>
      <c r="G40" s="576">
        <v>12.999812351238975635289818570</v>
      </c>
      <c r="H40" s="576">
        <v>9.131745771062571850878633600</v>
      </c>
      <c r="I40" s="576">
        <v>10.091839225311464556470071850</v>
      </c>
      <c r="J40" s="576">
        <v>-19.991528016379168333607888360</v>
      </c>
      <c r="K40" s="576">
        <v>-15.810382567218791858603678660</v>
      </c>
      <c r="L40" s="576">
        <v>-15.512205377724716359185757510</v>
      </c>
      <c r="M40" s="576">
        <v>-17.562198415157820177962725220</v>
      </c>
      <c r="N40" s="576">
        <v>12.956795698385221979712835430</v>
      </c>
      <c r="O40" s="576">
        <v>-21.091047468347626797611855590</v>
      </c>
      <c r="P40" s="576">
        <v>-21.419542262259281318244987100</v>
      </c>
      <c r="Q40" s="576">
        <v>-24.786706792606497621246883780</v>
      </c>
      <c r="R40" s="576">
        <v>-23.582882954423367074771462870</v>
      </c>
      <c r="S40" s="576">
        <v>-17.315798347664812004720957680</v>
      </c>
      <c r="T40" s="576">
        <v>-18.315391850170725224396327880</v>
      </c>
      <c r="U40" s="576">
        <v>-13.073317710077000334784064280</v>
      </c>
      <c r="V40" s="576">
        <v>-13.07204870898635697372871800</v>
      </c>
      <c r="W40" s="576">
        <v>-9.186610387126738245499002810</v>
      </c>
      <c r="X40" s="576">
        <v>-6.1335184570101129793042501600</v>
      </c>
      <c r="Y40" s="576">
        <v>-9.952040105942411435446291580</v>
      </c>
      <c r="Z40" s="576">
        <v>-5.637239425947808516971703300</v>
      </c>
      <c r="AA40" s="576">
        <v>-16.372420424717448698956933570</v>
      </c>
      <c r="AB40" s="576">
        <v>-12.810574438481415225601272110</v>
      </c>
      <c r="AC40" s="576">
        <v>-15.526743288601781331516282560</v>
      </c>
      <c r="AD40" s="576">
        <v>-13.886045515139973338411731100</v>
      </c>
      <c r="AE40" s="576">
        <v>-8.669897917895004566526780660</v>
      </c>
      <c r="AF40" s="576">
        <v>3.7500620043373274047266154400</v>
      </c>
      <c r="AG40" s="577">
        <v>66.113844347079813903066985860</v>
      </c>
      <c r="AH40" s="344"/>
    </row>
    <row r="41" ht="24.95" customHeight="1">
      <c r="B41" s="38" t="s">
        <v>35</v>
      </c>
      <c r="C41" s="273">
        <v>1.4043106169756427626161567500</v>
      </c>
      <c r="D41" s="92">
        <v>7.4330865568147369183151406500</v>
      </c>
      <c r="E41" s="92">
        <v>3.3946029748170301290294540200</v>
      </c>
      <c r="F41" s="92">
        <v>-6.714442411631428516350355600</v>
      </c>
      <c r="G41" s="92">
        <v>-14.891233329870920729517120320</v>
      </c>
      <c r="H41" s="92">
        <v>-23.649236107708226295646216440</v>
      </c>
      <c r="I41" s="92">
        <v>-3.705651317365895976131994500</v>
      </c>
      <c r="J41" s="92">
        <v>-28.294605488403420903898145700</v>
      </c>
      <c r="K41" s="92">
        <v>4.0951579328563347511919562700</v>
      </c>
      <c r="L41" s="92">
        <v>5.8142053018551220978831728100</v>
      </c>
      <c r="M41" s="92">
        <v>3.2895886160962825094096409800</v>
      </c>
      <c r="N41" s="92">
        <v>5.6726334718300879409687918100</v>
      </c>
      <c r="O41" s="92">
        <v>7.7428211716021420223739034700</v>
      </c>
      <c r="P41" s="92">
        <v>15.965072281587570014637107810</v>
      </c>
      <c r="Q41" s="92">
        <v>9.687921936224659169042796310</v>
      </c>
      <c r="R41" s="92">
        <v>4.0865136151650169967232413600</v>
      </c>
      <c r="S41" s="92">
        <v>8.488383713548693453142239110</v>
      </c>
      <c r="T41" s="92">
        <v>14.364982313056762243090489620</v>
      </c>
      <c r="U41" s="92">
        <v>2.6268865078780233186796017200</v>
      </c>
      <c r="V41" s="92">
        <v>5.4314159363854419979516112600</v>
      </c>
      <c r="W41" s="92">
        <v>-0.4949744616137878068221426200</v>
      </c>
      <c r="X41" s="92">
        <v>-11.650514732852922298985985690</v>
      </c>
      <c r="Y41" s="92">
        <v>-12.917246453642185960544425240</v>
      </c>
      <c r="Z41" s="92">
        <v>-9.261118897000846602589215060</v>
      </c>
      <c r="AA41" s="92">
        <v>-13.396112929258481136031167040</v>
      </c>
      <c r="AB41" s="92">
        <v>-3.339620625362105397127772400</v>
      </c>
      <c r="AC41" s="92">
        <v>-16.168043034482752523270056320</v>
      </c>
      <c r="AD41" s="92">
        <v>-9.091714287553292988545932210</v>
      </c>
      <c r="AE41" s="92">
        <v>-2.2441027998909226889618486900</v>
      </c>
      <c r="AF41" s="92">
        <v>-8.619830410978612650522808430</v>
      </c>
      <c r="AG41" s="274">
        <v>44.853247410940837549792724180</v>
      </c>
      <c r="AH41" s="344"/>
    </row>
    <row r="42" ht="24.95" customHeight="1">
      <c r="A42" s="23"/>
      <c r="B42" s="40" t="s">
        <v>101</v>
      </c>
      <c r="C42" s="583">
        <v>-7.1742745267764727171885101300</v>
      </c>
      <c r="D42" s="584">
        <v>-4.2296175992329990188907843800</v>
      </c>
      <c r="E42" s="584">
        <v>-19.225361275754684244727267300</v>
      </c>
      <c r="F42" s="584">
        <v>-7.9144716772102204475727962800</v>
      </c>
      <c r="G42" s="584">
        <v>32.771060811176005399611992780</v>
      </c>
      <c r="H42" s="584">
        <v>42.934713691948147014267153380</v>
      </c>
      <c r="I42" s="584">
        <v>14.328453051955295881858467830</v>
      </c>
      <c r="J42" s="584">
        <v>11.579432103509917329200830280</v>
      </c>
      <c r="K42" s="584">
        <v>-19.122446130409483433399876040</v>
      </c>
      <c r="L42" s="584">
        <v>-20.154581909623760463404940950</v>
      </c>
      <c r="M42" s="584">
        <v>-20.187694917399094260048274340</v>
      </c>
      <c r="N42" s="584">
        <v>6.8931396779251511926422707900</v>
      </c>
      <c r="O42" s="584">
        <v>-26.761753893585193853275399970</v>
      </c>
      <c r="P42" s="584">
        <v>-32.237822827436479673362108220</v>
      </c>
      <c r="Q42" s="584">
        <v>-31.429740048202919395551084330</v>
      </c>
      <c r="R42" s="584">
        <v>-26.583075567204948772034084680</v>
      </c>
      <c r="S42" s="584">
        <v>-23.785202782029207469626814840</v>
      </c>
      <c r="T42" s="584">
        <v>-28.575507556823581466191514880</v>
      </c>
      <c r="U42" s="584">
        <v>-15.298334337317947677385876430</v>
      </c>
      <c r="V42" s="584">
        <v>-17.550238210341693065656829180</v>
      </c>
      <c r="W42" s="584">
        <v>-8.734871307741099170600536360</v>
      </c>
      <c r="X42" s="584">
        <v>6.24451433889034185849005500</v>
      </c>
      <c r="Y42" s="584">
        <v>3.4050443135347924135961295200</v>
      </c>
      <c r="Z42" s="584">
        <v>3.9937449382250092001837734100</v>
      </c>
      <c r="AA42" s="584">
        <v>-3.4366904259479722393494542800</v>
      </c>
      <c r="AB42" s="584">
        <v>-9.798175710041061021378409860</v>
      </c>
      <c r="AC42" s="584">
        <v>0.7649824352123357823252631500</v>
      </c>
      <c r="AD42" s="584">
        <v>-5.2738110613500046879906213800</v>
      </c>
      <c r="AE42" s="584">
        <v>-6.5733068817836105862797980200</v>
      </c>
      <c r="AF42" s="584">
        <v>13.536736111290918285220054890</v>
      </c>
      <c r="AG42" s="585">
        <v>14.677335383323379281275680620</v>
      </c>
      <c r="AH42" s="344"/>
    </row>
    <row r="43" ht="30" customHeight="1">
      <c r="A43" s="8"/>
      <c r="B43" s="25"/>
      <c r="X43" s="1022"/>
      <c r="Y43" s="1022"/>
      <c r="Z43" s="1022"/>
      <c r="AA43" s="1022"/>
      <c r="AB43" s="1022"/>
      <c r="AC43" s="1022"/>
      <c r="AD43" s="1022"/>
      <c r="AE43"/>
      <c r="AF43"/>
      <c r="AG43" s="4"/>
      <c r="AH43" s="4"/>
    </row>
    <row r="44" s="35" customFormat="1" ht="20.1" customHeight="1">
      <c r="B44" s="983" t="s">
        <v>10</v>
      </c>
      <c r="C44" s="352" t="s">
        <v>344</v>
      </c>
      <c r="D44" s="353"/>
      <c r="E44" s="353"/>
      <c r="F44" s="353"/>
      <c r="G44" s="353"/>
      <c r="H44" s="353"/>
      <c r="I44" s="353"/>
      <c r="J44" s="353"/>
      <c r="K44" s="353"/>
      <c r="L44" s="353"/>
      <c r="M44" s="353"/>
      <c r="N44" s="353"/>
      <c r="O44" s="353"/>
      <c r="P44" s="353"/>
      <c r="Q44" s="353"/>
      <c r="R44" s="353"/>
      <c r="S44" s="354"/>
      <c r="T44" s="354"/>
      <c r="U44" s="354"/>
      <c r="V44" s="354"/>
      <c r="W44" s="354"/>
      <c r="X44" s="354"/>
      <c r="Y44" s="354"/>
      <c r="Z44" s="354"/>
      <c r="AA44" s="354"/>
      <c r="AB44" s="354"/>
      <c r="AC44" s="354"/>
      <c r="AD44" s="354"/>
      <c r="AE44" s="354"/>
      <c r="AF44" s="354"/>
      <c r="AG44" s="355"/>
      <c r="AH44" s="531"/>
      <c r="AI44" s="237"/>
      <c r="AJ44" s="237"/>
      <c r="AK44" s="237"/>
      <c r="AL44" s="237"/>
      <c r="AM44" s="237"/>
      <c r="AN44" s="237"/>
      <c r="AO44" s="237"/>
      <c r="AP44" s="237"/>
      <c r="AQ44" s="237"/>
      <c r="AR44" s="237"/>
      <c r="AS44" s="237"/>
      <c r="AT44" s="237"/>
      <c r="AU44" s="237"/>
      <c r="AV44" s="237"/>
      <c r="AW44" s="237"/>
    </row>
    <row r="45" s="36" customFormat="1" ht="20.1" customHeight="1">
      <c r="B45" s="983"/>
      <c r="C45" s="356">
        <v>1</v>
      </c>
      <c r="D45" s="357">
        <v>2</v>
      </c>
      <c r="E45" s="357">
        <v>3</v>
      </c>
      <c r="F45" s="357">
        <v>4</v>
      </c>
      <c r="G45" s="357">
        <v>5</v>
      </c>
      <c r="H45" s="357">
        <v>6</v>
      </c>
      <c r="I45" s="357">
        <v>7</v>
      </c>
      <c r="J45" s="357">
        <v>8</v>
      </c>
      <c r="K45" s="357">
        <v>9</v>
      </c>
      <c r="L45" s="357">
        <v>10</v>
      </c>
      <c r="M45" s="357">
        <v>11</v>
      </c>
      <c r="N45" s="357">
        <v>12</v>
      </c>
      <c r="O45" s="357">
        <v>13</v>
      </c>
      <c r="P45" s="357">
        <v>14</v>
      </c>
      <c r="Q45" s="357">
        <v>15</v>
      </c>
      <c r="R45" s="357">
        <v>16</v>
      </c>
      <c r="S45" s="357">
        <v>17</v>
      </c>
      <c r="T45" s="357">
        <v>18</v>
      </c>
      <c r="U45" s="357">
        <v>19</v>
      </c>
      <c r="V45" s="357">
        <v>20</v>
      </c>
      <c r="W45" s="357">
        <v>21</v>
      </c>
      <c r="X45" s="357">
        <v>22</v>
      </c>
      <c r="Y45" s="357">
        <v>23</v>
      </c>
      <c r="Z45" s="357">
        <v>24</v>
      </c>
      <c r="AA45" s="357">
        <v>25</v>
      </c>
      <c r="AB45" s="357">
        <v>26</v>
      </c>
      <c r="AC45" s="357">
        <v>27</v>
      </c>
      <c r="AD45" s="357">
        <v>28</v>
      </c>
      <c r="AE45" s="357">
        <v>29</v>
      </c>
      <c r="AF45" s="357">
        <v>30</v>
      </c>
      <c r="AG45" s="358">
        <v>31</v>
      </c>
      <c r="AH45" s="531"/>
      <c r="AI45" s="237"/>
      <c r="AJ45" s="237"/>
      <c r="AK45" s="237"/>
      <c r="AL45" s="237"/>
      <c r="AM45" s="237"/>
      <c r="AN45" s="237"/>
      <c r="AO45" s="237"/>
      <c r="AP45" s="237"/>
      <c r="AQ45" s="237"/>
      <c r="AR45" s="237"/>
      <c r="AS45" s="237"/>
      <c r="AT45" s="237"/>
      <c r="AU45" s="237"/>
      <c r="AV45" s="237"/>
      <c r="AW45" s="237"/>
    </row>
    <row r="46" ht="24.95" customHeight="1">
      <c r="B46" s="265" t="s">
        <v>19</v>
      </c>
      <c r="C46" s="580">
        <v>127.09848484848484848484848485</v>
      </c>
      <c r="D46" s="581">
        <v>149.67424242424242424242424242</v>
      </c>
      <c r="E46" s="581">
        <v>237.76515151515151515151515152</v>
      </c>
      <c r="F46" s="581">
        <v>313.56060606060606060606060606</v>
      </c>
      <c r="G46" s="581">
        <v>438.87878787878787878787878788</v>
      </c>
      <c r="H46" s="581">
        <v>443.14393939393939393939393939</v>
      </c>
      <c r="I46" s="581">
        <v>351.250000000</v>
      </c>
      <c r="J46" s="581">
        <v>128.78030303030303030303030303</v>
      </c>
      <c r="K46" s="581">
        <v>122.01515151515151515151515152</v>
      </c>
      <c r="L46" s="581">
        <v>106.5530303030303030303030303</v>
      </c>
      <c r="M46" s="581">
        <v>114.77272727272727272727272727</v>
      </c>
      <c r="N46" s="581">
        <v>154.46212121212121212121212121</v>
      </c>
      <c r="O46" s="581">
        <v>163.56060606060606060606060606</v>
      </c>
      <c r="P46" s="581">
        <v>163.32575757575757575757575758</v>
      </c>
      <c r="Q46" s="581">
        <v>97.9469696969696969696969697</v>
      </c>
      <c r="R46" s="581">
        <v>91.8030303030303030303030303</v>
      </c>
      <c r="S46" s="581">
        <v>92.87878787878787878787878788</v>
      </c>
      <c r="T46" s="581">
        <v>83.49242424242424242424242424</v>
      </c>
      <c r="U46" s="581">
        <v>104.90909090909090909090909091</v>
      </c>
      <c r="V46" s="581">
        <v>142.45454545454545454545454545</v>
      </c>
      <c r="W46" s="581">
        <v>165.12878787878787878787878788</v>
      </c>
      <c r="X46" s="581">
        <v>178.23484848484848484848484848</v>
      </c>
      <c r="Y46" s="581">
        <v>170.24242424242424242424242424</v>
      </c>
      <c r="Z46" s="581">
        <v>193.29545454545454545454545455</v>
      </c>
      <c r="AA46" s="581">
        <v>199.71969696969696969696969697</v>
      </c>
      <c r="AB46" s="581">
        <v>252.98484848484848484848484848</v>
      </c>
      <c r="AC46" s="581">
        <v>305.65909090909090909090909091</v>
      </c>
      <c r="AD46" s="581">
        <v>365.40151515151515151515151515</v>
      </c>
      <c r="AE46" s="581">
        <v>330.1969696969696969696969697</v>
      </c>
      <c r="AF46" s="581">
        <v>392.21212121212121212121212121</v>
      </c>
      <c r="AG46" s="582">
        <v>429.9469696969696969696969697</v>
      </c>
      <c r="AH46" s="344"/>
    </row>
    <row r="47" ht="24.95" customHeight="1">
      <c r="B47" s="38" t="s">
        <v>35</v>
      </c>
      <c r="C47" s="278">
        <v>186.2687935034802784222737819</v>
      </c>
      <c r="D47" s="94">
        <v>188.4758468677494199535962877</v>
      </c>
      <c r="E47" s="94">
        <v>273.02361948955916473317865429</v>
      </c>
      <c r="F47" s="94">
        <v>436.93201856148491879350348028</v>
      </c>
      <c r="G47" s="94">
        <v>479.54009280742459396751740139</v>
      </c>
      <c r="H47" s="94">
        <v>430.72489559164733178654292343</v>
      </c>
      <c r="I47" s="94">
        <v>372.85902552204176334106728538</v>
      </c>
      <c r="J47" s="94">
        <v>181.08742459396751740139211137</v>
      </c>
      <c r="K47" s="94">
        <v>131.50359628770301624129930394</v>
      </c>
      <c r="L47" s="94">
        <v>116.0517401392111368909512761</v>
      </c>
      <c r="M47" s="94">
        <v>122.98027842227378190255220418</v>
      </c>
      <c r="N47" s="94">
        <v>130.23366589327146171693735499</v>
      </c>
      <c r="O47" s="94">
        <v>181.84464037122969837587006961</v>
      </c>
      <c r="P47" s="94">
        <v>212.76048723897911832946635731</v>
      </c>
      <c r="Q47" s="94">
        <v>129.55902552204176334106728538</v>
      </c>
      <c r="R47" s="94">
        <v>128.67345707656612529002320186</v>
      </c>
      <c r="S47" s="94">
        <v>98.50863109048723897911832947</v>
      </c>
      <c r="T47" s="94">
        <v>120.32241299303944315545243619</v>
      </c>
      <c r="U47" s="94">
        <v>135.95761020881670533642691415</v>
      </c>
      <c r="V47" s="94">
        <v>180.85315545243619489559164733</v>
      </c>
      <c r="W47" s="94">
        <v>211.85141531322505800464037123</v>
      </c>
      <c r="X47" s="94">
        <v>166.56248259860788863109048724</v>
      </c>
      <c r="Y47" s="94">
        <v>161.81770301624129930394431555</v>
      </c>
      <c r="Z47" s="94">
        <v>195.59055684454756380510440835</v>
      </c>
      <c r="AA47" s="94">
        <v>234.36853828306264501160092807</v>
      </c>
      <c r="AB47" s="94">
        <v>341.77259860788863109048723898</v>
      </c>
      <c r="AC47" s="94">
        <v>411.09069605568445475638051044</v>
      </c>
      <c r="AD47" s="94">
        <v>486.93046403712296983758700696</v>
      </c>
      <c r="AE47" s="94">
        <v>509.98814385150812064965197216</v>
      </c>
      <c r="AF47" s="94">
        <v>514.03141531322505800464037123</v>
      </c>
      <c r="AG47" s="279">
        <v>575.66238979118329466357308585</v>
      </c>
      <c r="AH47" s="344"/>
    </row>
    <row r="48" ht="24.95" customHeight="1">
      <c r="A48" s="23"/>
      <c r="B48" s="40" t="s">
        <v>102</v>
      </c>
      <c r="C48" s="583">
        <v>68.233912110516847453029167830</v>
      </c>
      <c r="D48" s="584">
        <v>79.41295657329849799938036148</v>
      </c>
      <c r="E48" s="584">
        <v>87.08592756907759527727816169</v>
      </c>
      <c r="F48" s="584">
        <v>71.764163013949943165837370150</v>
      </c>
      <c r="G48" s="584">
        <v>91.52077051772903047263080354</v>
      </c>
      <c r="H48" s="584">
        <v>102.88328906208988903446199658</v>
      </c>
      <c r="I48" s="584">
        <v>94.20450517677911645786642426</v>
      </c>
      <c r="J48" s="584">
        <v>71.114989524564164391513169220</v>
      </c>
      <c r="K48" s="584">
        <v>92.78464997125042768814916940</v>
      </c>
      <c r="L48" s="584">
        <v>91.81510779176033692880526939</v>
      </c>
      <c r="M48" s="584">
        <v>93.32612411124612918800204785</v>
      </c>
      <c r="N48" s="584">
        <v>118.60383423338889250508754342</v>
      </c>
      <c r="O48" s="584">
        <v>89.94524431773331423015812331</v>
      </c>
      <c r="P48" s="584">
        <v>76.765079689023773071094018570</v>
      </c>
      <c r="Q48" s="584">
        <v>75.600267370262108795137304840</v>
      </c>
      <c r="R48" s="584">
        <v>71.345740130696600661579728720</v>
      </c>
      <c r="S48" s="584">
        <v>94.28492392049591508246596827</v>
      </c>
      <c r="T48" s="584">
        <v>69.390583321541443339489424490</v>
      </c>
      <c r="U48" s="584">
        <v>77.163088368471239104623708430</v>
      </c>
      <c r="V48" s="584">
        <v>78.768072969570358011917103260</v>
      </c>
      <c r="W48" s="584">
        <v>77.945567479283926349439586180</v>
      </c>
      <c r="X48" s="584">
        <v>107.00780013850379088900115199</v>
      </c>
      <c r="Y48" s="584">
        <v>105.20630380307485376737061089</v>
      </c>
      <c r="Z48" s="584">
        <v>98.82657816608338040663938567</v>
      </c>
      <c r="AA48" s="584">
        <v>85.21608678059085749830807588</v>
      </c>
      <c r="AB48" s="584">
        <v>74.021395956056381751571678200</v>
      </c>
      <c r="AC48" s="584">
        <v>74.353200848818951281818300340</v>
      </c>
      <c r="AD48" s="584">
        <v>75.041826736816654956726791740</v>
      </c>
      <c r="AE48" s="584">
        <v>64.746009035283036421045680080</v>
      </c>
      <c r="AF48" s="584">
        <v>76.301196683305191483616755230</v>
      </c>
      <c r="AG48" s="585">
        <v>74.687347535928021178765716010</v>
      </c>
      <c r="AH48" s="344"/>
    </row>
    <row r="49" ht="24.95" customHeight="1">
      <c r="B49" s="25" t="s">
        <v>70</v>
      </c>
      <c r="S49" s="4"/>
      <c r="T49" s="4"/>
      <c r="U49" s="4"/>
      <c r="V49" s="4"/>
      <c r="W49" s="4"/>
      <c r="X49" s="4"/>
      <c r="Y49" s="4"/>
      <c r="Z49" s="4"/>
      <c r="AA49" s="4"/>
      <c r="AB49" s="4"/>
      <c r="AC49" s="4"/>
      <c r="AD49" s="4"/>
      <c r="AE49" s="4"/>
      <c r="AF49" s="4"/>
      <c r="AG49" s="4"/>
      <c r="AH49" s="4"/>
    </row>
    <row r="50" ht="24.95" customHeight="1">
      <c r="B50" s="37" t="s">
        <v>19</v>
      </c>
      <c r="C50" s="575">
        <v>16.703712331515022097981739240</v>
      </c>
      <c r="D50" s="576">
        <v>124.48526069907304647451142044</v>
      </c>
      <c r="E50" s="576">
        <v>95.17470280276516356694530414</v>
      </c>
      <c r="F50" s="576">
        <v>62.303660146931152468428770490</v>
      </c>
      <c r="G50" s="576">
        <v>67.744255389065913198531491320</v>
      </c>
      <c r="H50" s="576">
        <v>87.76668806640887442332671434</v>
      </c>
      <c r="I50" s="576">
        <v>94.61087488725679680453549801</v>
      </c>
      <c r="J50" s="576">
        <v>43.348512303987323402285866690</v>
      </c>
      <c r="K50" s="576">
        <v>46.554511596411037751819874740</v>
      </c>
      <c r="L50" s="576">
        <v>51.865439278432317875473327900</v>
      </c>
      <c r="M50" s="576">
        <v>52.935459334591655632870383410</v>
      </c>
      <c r="N50" s="576">
        <v>168.68411052270275571246445033</v>
      </c>
      <c r="O50" s="576">
        <v>95.05702303612999739467336769</v>
      </c>
      <c r="P50" s="576">
        <v>109.14257223816485281643113687</v>
      </c>
      <c r="Q50" s="576">
        <v>77.485027263788325735228390100</v>
      </c>
      <c r="R50" s="576">
        <v>34.148061951641471351484944590</v>
      </c>
      <c r="S50" s="576">
        <v>21.207522876718627856715868860</v>
      </c>
      <c r="T50" s="576">
        <v>15.613167961278738436316796120</v>
      </c>
      <c r="U50" s="576">
        <v>45.832680250783699059561128530</v>
      </c>
      <c r="V50" s="576">
        <v>103.05675539929683576092415871</v>
      </c>
      <c r="W50" s="576">
        <v>52.765444896468992854535023220</v>
      </c>
      <c r="X50" s="576">
        <v>41.039721841157247855812449110</v>
      </c>
      <c r="Y50" s="576">
        <v>26.170703936991424064847022450</v>
      </c>
      <c r="Z50" s="576">
        <v>32.704170496879384585611301960</v>
      </c>
      <c r="AA50" s="576">
        <v>6.3435048049321380728488500800</v>
      </c>
      <c r="AB50" s="576">
        <v>7.1969696969696969696969696900</v>
      </c>
      <c r="AC50" s="576">
        <v>6.006083254308869966467557600</v>
      </c>
      <c r="AD50" s="576">
        <v>12.209092207544883225705926140</v>
      </c>
      <c r="AE50" s="576">
        <v>29.265019091129797611953475030</v>
      </c>
      <c r="AF50" s="576">
        <v>30.504690955050778621157016270</v>
      </c>
      <c r="AG50" s="577">
        <v>150.52242238090740733136505303</v>
      </c>
      <c r="AH50" s="344"/>
    </row>
    <row r="51" ht="24.95" customHeight="1">
      <c r="B51" s="38" t="s">
        <v>35</v>
      </c>
      <c r="C51" s="273">
        <v>22.040977339026826202025760570</v>
      </c>
      <c r="D51" s="92">
        <v>19.574497023852018830316509290</v>
      </c>
      <c r="E51" s="92">
        <v>12.441630735113520265319531230</v>
      </c>
      <c r="F51" s="92">
        <v>-9.352337356289665756247903400</v>
      </c>
      <c r="G51" s="92">
        <v>-18.059053429255377774324175380</v>
      </c>
      <c r="H51" s="92">
        <v>-30.353205620202138133101670610</v>
      </c>
      <c r="I51" s="92">
        <v>-12.853614442216135858399455030</v>
      </c>
      <c r="J51" s="92">
        <v>-22.355815145418428156674985990</v>
      </c>
      <c r="K51" s="92">
        <v>15.981456243528511383681003180</v>
      </c>
      <c r="L51" s="92">
        <v>17.66212790322113963007858600</v>
      </c>
      <c r="M51" s="92">
        <v>19.924241464381451602685350940</v>
      </c>
      <c r="N51" s="92">
        <v>19.488490144825541134664358240</v>
      </c>
      <c r="O51" s="92">
        <v>27.805277527693575364471113090</v>
      </c>
      <c r="P51" s="92">
        <v>43.430484137753047123366949130</v>
      </c>
      <c r="Q51" s="92">
        <v>27.007067505102236932575869400</v>
      </c>
      <c r="R51" s="92">
        <v>24.166195375570866732311583190</v>
      </c>
      <c r="S51" s="92">
        <v>1.3675245508833351956000844200</v>
      </c>
      <c r="T51" s="92">
        <v>10.027000225320126433869815880</v>
      </c>
      <c r="U51" s="92">
        <v>6.3773707324184161974353346700</v>
      </c>
      <c r="V51" s="92">
        <v>-3.9402654801821528463107541800</v>
      </c>
      <c r="W51" s="92">
        <v>-5.2474532932979054041082492400</v>
      </c>
      <c r="X51" s="92">
        <v>-21.032760955912788957500748280</v>
      </c>
      <c r="Y51" s="92">
        <v>-27.989261490511807621219428560</v>
      </c>
      <c r="Z51" s="92">
        <v>-20.507628104133136037761256020</v>
      </c>
      <c r="AA51" s="92">
        <v>-18.234318910864152580945626990</v>
      </c>
      <c r="AB51" s="92">
        <v>-9.632614074231759993668933050</v>
      </c>
      <c r="AC51" s="92">
        <v>-25.754665850490807587518979310</v>
      </c>
      <c r="AD51" s="92">
        <v>-13.223909092664506943612026200</v>
      </c>
      <c r="AE51" s="92">
        <v>-6.7443742822488853273216612800</v>
      </c>
      <c r="AF51" s="92">
        <v>-15.769379131880041489601708490</v>
      </c>
      <c r="AG51" s="274">
        <v>69.062703802741534633323541610</v>
      </c>
      <c r="AH51" s="344"/>
    </row>
    <row r="52" ht="24.95" customHeight="1">
      <c r="A52" s="23"/>
      <c r="B52" s="40" t="s">
        <v>102</v>
      </c>
      <c r="C52" s="583">
        <v>-4.3733384670339155840964880900</v>
      </c>
      <c r="D52" s="584">
        <v>87.73673842365738262254919806</v>
      </c>
      <c r="E52" s="584">
        <v>73.578683915169843951860445110</v>
      </c>
      <c r="F52" s="584">
        <v>79.048919093329463823272588040</v>
      </c>
      <c r="G52" s="584">
        <v>104.71359242139344289293383405</v>
      </c>
      <c r="H52" s="584">
        <v>169.59846427745069137220487177</v>
      </c>
      <c r="I52" s="584">
        <v>123.31491276619477350989357857</v>
      </c>
      <c r="J52" s="584">
        <v>84.62234174067540381500675620</v>
      </c>
      <c r="K52" s="584">
        <v>26.360296156902608241876423120</v>
      </c>
      <c r="L52" s="584">
        <v>29.069091291077035014011621180</v>
      </c>
      <c r="M52" s="584">
        <v>27.526726429213917025750789540</v>
      </c>
      <c r="N52" s="584">
        <v>124.86191782743699113872350626</v>
      </c>
      <c r="O52" s="584">
        <v>52.620476094082993424073489690</v>
      </c>
      <c r="P52" s="584">
        <v>45.814589900777865378790982560</v>
      </c>
      <c r="Q52" s="584">
        <v>39.74421325542237629836831400</v>
      </c>
      <c r="R52" s="584">
        <v>8.039117688899157002712551160</v>
      </c>
      <c r="S52" s="584">
        <v>19.572341747258741042087645060</v>
      </c>
      <c r="T52" s="584">
        <v>5.0770881006652100619567645200</v>
      </c>
      <c r="U52" s="584">
        <v>37.089946148049802994845381660</v>
      </c>
      <c r="V52" s="584">
        <v>111.38592191029290930668291979</v>
      </c>
      <c r="W52" s="584">
        <v>61.225687547312641003914318350</v>
      </c>
      <c r="X52" s="584">
        <v>78.605360334828378274413790540</v>
      </c>
      <c r="Y52" s="584">
        <v>75.210956794127408394121809820</v>
      </c>
      <c r="Z52" s="584">
        <v>66.939502913208734361311256830</v>
      </c>
      <c r="AA52" s="584">
        <v>30.058850349455390300463623810</v>
      </c>
      <c r="AB52" s="584">
        <v>18.623515108676508581562069930</v>
      </c>
      <c r="AC52" s="584">
        <v>42.778107834820264935176247350</v>
      </c>
      <c r="AD52" s="584">
        <v>29.308765852760311060838199400</v>
      </c>
      <c r="AE52" s="584">
        <v>38.613641907637032866911649510</v>
      </c>
      <c r="AF52" s="584">
        <v>54.937348923715306176647716050</v>
      </c>
      <c r="AG52" s="585">
        <v>48.183139596070339931823930900</v>
      </c>
      <c r="AH52" s="344"/>
    </row>
    <row r="53" ht="16.5" customHeight="1">
      <c r="B53" s="99"/>
      <c r="C53" s="100"/>
      <c r="D53" s="100"/>
      <c r="E53" s="100"/>
      <c r="F53" s="100"/>
      <c r="G53" s="100"/>
      <c r="H53" s="100"/>
      <c r="I53" s="100"/>
      <c r="J53" s="100"/>
      <c r="K53" s="100"/>
      <c r="L53" s="100"/>
      <c r="M53" s="100"/>
      <c r="N53" s="100"/>
      <c r="O53" s="100"/>
      <c r="P53" s="100"/>
      <c r="Q53" s="100"/>
      <c r="R53" s="100"/>
      <c r="S53" s="100"/>
      <c r="T53" s="100"/>
      <c r="U53" s="100"/>
      <c r="V53" s="100"/>
      <c r="W53" s="100"/>
      <c r="X53" s="100"/>
      <c r="Y53" s="100"/>
      <c r="Z53" s="100"/>
      <c r="AA53" s="100"/>
      <c r="AB53" s="100"/>
      <c r="AC53" s="100"/>
      <c r="AD53" s="100"/>
      <c r="AE53" s="100"/>
      <c r="AF53" s="100"/>
      <c r="AG53" s="100"/>
      <c r="AH53" s="4"/>
    </row>
    <row r="54" ht="0" hidden="1" customHeight="1">
      <c r="B54" s="224" t="s">
        <v>92</v>
      </c>
      <c r="C54" s="359"/>
      <c r="D54" s="360"/>
      <c r="E54" s="360"/>
      <c r="F54" s="360"/>
      <c r="G54" s="360"/>
      <c r="H54" s="360"/>
      <c r="I54" s="360"/>
      <c r="J54" s="360"/>
      <c r="K54" s="360"/>
      <c r="L54" s="360"/>
      <c r="M54" s="360"/>
      <c r="N54" s="360"/>
      <c r="O54" s="360"/>
      <c r="P54" s="360"/>
      <c r="Q54" s="360"/>
      <c r="R54" s="360"/>
      <c r="S54" s="360"/>
      <c r="T54" s="360"/>
      <c r="U54" s="360"/>
      <c r="V54" s="360"/>
      <c r="W54" s="360"/>
      <c r="X54" s="360"/>
      <c r="Y54" s="360"/>
      <c r="Z54" s="360"/>
      <c r="AA54" s="360"/>
      <c r="AB54" s="360"/>
      <c r="AC54" s="360"/>
      <c r="AD54" s="360"/>
      <c r="AE54" s="360"/>
      <c r="AF54" s="360"/>
      <c r="AG54" s="361"/>
      <c r="AH54" s="534"/>
    </row>
    <row r="55" ht="0" hidden="1" customHeight="1">
      <c r="B55" s="99"/>
      <c r="C55" s="100"/>
      <c r="D55" s="100"/>
      <c r="E55" s="100"/>
      <c r="F55" s="100"/>
      <c r="G55" s="100"/>
      <c r="H55" s="100"/>
      <c r="I55" s="100"/>
      <c r="J55" s="100"/>
      <c r="K55" s="100"/>
      <c r="L55" s="100"/>
      <c r="M55" s="100"/>
      <c r="N55" s="100"/>
      <c r="O55" s="100"/>
      <c r="P55" s="100"/>
      <c r="Q55" s="100"/>
      <c r="R55" s="100"/>
      <c r="S55" s="100"/>
      <c r="T55" s="100"/>
      <c r="U55" s="100"/>
      <c r="V55" s="100"/>
      <c r="W55" s="100"/>
      <c r="X55" s="100"/>
      <c r="Y55" s="100"/>
      <c r="Z55" s="100"/>
      <c r="AA55" s="100"/>
      <c r="AB55" s="100"/>
      <c r="AC55" s="100"/>
      <c r="AD55" s="100"/>
      <c r="AE55" s="100"/>
      <c r="AF55" s="100"/>
      <c r="AG55" s="100"/>
      <c r="AH55" s="4"/>
    </row>
    <row r="56" ht="24" customHeight="1">
      <c r="B56" s="1067" t="s">
        <v>138</v>
      </c>
      <c r="C56" s="1067"/>
      <c r="D56" s="1067"/>
      <c r="E56" s="1067"/>
      <c r="F56" s="1067"/>
      <c r="G56" s="1067"/>
      <c r="H56" s="1067"/>
      <c r="I56" s="1067"/>
      <c r="J56" s="1067"/>
      <c r="K56" s="1067"/>
      <c r="L56" s="1067"/>
      <c r="M56" s="1067"/>
      <c r="N56" s="1067"/>
      <c r="O56" s="1067"/>
      <c r="P56" s="1067"/>
      <c r="Q56" s="1067"/>
      <c r="R56" s="1067"/>
      <c r="S56" s="1067"/>
      <c r="T56" s="1067"/>
      <c r="U56" s="1067"/>
      <c r="V56" s="1067"/>
      <c r="W56" s="1067"/>
      <c r="X56" s="1067"/>
      <c r="Y56" s="1067"/>
      <c r="Z56" s="1067"/>
      <c r="AA56" s="1067"/>
      <c r="AB56" s="1067"/>
      <c r="AC56" s="1067"/>
      <c r="AD56" s="1067"/>
      <c r="AE56" s="1067"/>
      <c r="AF56" s="1067"/>
      <c r="AG56" s="1067"/>
    </row>
    <row r="57" ht="15" customHeight="1">
      <c r="A57"/>
      <c r="AE57"/>
      <c r="AF57"/>
      <c r="AG57"/>
    </row>
    <row r="58" s="284" customFormat="1"/>
    <row r="59" s="284" customFormat="1"/>
    <row r="60" s="284" customFormat="1">
      <c r="C60" s="284">
        <v>100</v>
      </c>
      <c r="D60" s="284">
        <v>100</v>
      </c>
      <c r="E60" s="284">
        <v>100</v>
      </c>
      <c r="F60" s="284">
        <v>100</v>
      </c>
      <c r="G60" s="284">
        <v>100</v>
      </c>
      <c r="H60" s="284">
        <v>100</v>
      </c>
      <c r="I60" s="284">
        <v>100</v>
      </c>
      <c r="J60" s="284">
        <v>100</v>
      </c>
      <c r="K60" s="284">
        <v>100</v>
      </c>
      <c r="L60" s="284">
        <v>100</v>
      </c>
      <c r="M60" s="284">
        <v>100</v>
      </c>
      <c r="N60" s="284">
        <v>100</v>
      </c>
      <c r="O60" s="284">
        <v>100</v>
      </c>
      <c r="P60" s="284">
        <v>100</v>
      </c>
      <c r="Q60" s="284">
        <v>100</v>
      </c>
      <c r="R60" s="284">
        <v>100</v>
      </c>
      <c r="S60" s="284">
        <v>100</v>
      </c>
      <c r="T60" s="284">
        <v>100</v>
      </c>
      <c r="U60" s="284">
        <v>100</v>
      </c>
      <c r="V60" s="284">
        <v>100</v>
      </c>
      <c r="W60" s="284">
        <v>100</v>
      </c>
      <c r="X60" s="284">
        <v>100</v>
      </c>
      <c r="Y60" s="284">
        <v>100</v>
      </c>
      <c r="Z60" s="284">
        <v>100</v>
      </c>
      <c r="AA60" s="284">
        <v>100</v>
      </c>
      <c r="AB60" s="284">
        <v>100</v>
      </c>
      <c r="AC60" s="284">
        <v>100</v>
      </c>
      <c r="AD60" s="284">
        <v>100</v>
      </c>
      <c r="AE60" s="284">
        <v>100</v>
      </c>
      <c r="AF60" s="284">
        <v>100</v>
      </c>
      <c r="AG60" s="284">
        <v>100</v>
      </c>
    </row>
    <row r="61" s="284" customFormat="1"/>
    <row r="62" s="284" customFormat="1"/>
    <row r="63" s="284" customFormat="1"/>
    <row r="64" s="284" customFormat="1"/>
    <row r="65" s="284" customFormat="1" ht="10.5" customHeight="1">
      <c r="B65" s="1035"/>
      <c r="C65" s="1035"/>
      <c r="D65" s="1035"/>
      <c r="E65" s="1035"/>
      <c r="F65" s="1035"/>
      <c r="G65" s="1035"/>
      <c r="H65" s="1035"/>
      <c r="I65" s="1035"/>
      <c r="J65" s="1035"/>
      <c r="K65" s="1035"/>
      <c r="L65" s="1035"/>
      <c r="M65" s="1035"/>
      <c r="N65" s="1035"/>
      <c r="O65" s="1035"/>
      <c r="P65" s="1035"/>
      <c r="Q65" s="1035"/>
      <c r="R65" s="1035"/>
      <c r="S65" s="1035"/>
      <c r="T65" s="1035"/>
      <c r="U65" s="1035"/>
      <c r="V65" s="1035"/>
      <c r="W65" s="1035"/>
      <c r="X65" s="1035"/>
      <c r="Y65" s="1035"/>
      <c r="Z65" s="1035"/>
      <c r="AA65" s="1035"/>
      <c r="AB65" s="1035"/>
      <c r="AC65" s="1035"/>
      <c r="AD65" s="1035"/>
      <c r="AE65" s="1035"/>
      <c r="AF65" s="1035"/>
      <c r="AG65" s="1035"/>
      <c r="AH65" s="1035"/>
      <c r="AI65" s="1035"/>
    </row>
    <row r="66" s="284" customFormat="1">
      <c r="B66" s="1035"/>
      <c r="C66" s="1035"/>
      <c r="D66" s="1035"/>
      <c r="E66" s="1035"/>
      <c r="F66" s="1035"/>
      <c r="G66" s="1035"/>
      <c r="H66" s="1035"/>
      <c r="I66" s="1035"/>
      <c r="J66" s="1035"/>
      <c r="K66" s="1035"/>
      <c r="L66" s="1035"/>
      <c r="M66" s="1035"/>
      <c r="N66" s="1035"/>
      <c r="O66" s="1035"/>
      <c r="P66" s="1035"/>
      <c r="Q66" s="1035"/>
      <c r="R66" s="1035"/>
      <c r="S66" s="1035"/>
      <c r="T66" s="1035"/>
      <c r="U66" s="1035"/>
      <c r="V66" s="1035"/>
      <c r="W66" s="1035"/>
      <c r="X66" s="1035"/>
      <c r="Y66" s="1035"/>
      <c r="Z66" s="1035"/>
      <c r="AA66" s="1035"/>
      <c r="AB66" s="1035"/>
      <c r="AC66" s="1035"/>
      <c r="AD66" s="1035"/>
      <c r="AE66" s="1035"/>
      <c r="AF66" s="1035"/>
      <c r="AG66" s="1035"/>
      <c r="AH66" s="1035"/>
      <c r="AI66" s="1035"/>
    </row>
    <row r="67" s="284" customFormat="1">
      <c r="B67" s="1035"/>
      <c r="C67" s="1035"/>
      <c r="D67" s="1035"/>
      <c r="E67" s="1035"/>
      <c r="F67" s="1035"/>
      <c r="G67" s="1035"/>
      <c r="H67" s="1035"/>
      <c r="I67" s="1035"/>
      <c r="J67" s="1035"/>
      <c r="K67" s="1035"/>
      <c r="L67" s="1035"/>
      <c r="M67" s="1035"/>
      <c r="N67" s="1035"/>
      <c r="O67" s="1035"/>
      <c r="P67" s="1035"/>
      <c r="Q67" s="1035"/>
      <c r="R67" s="1035"/>
      <c r="S67" s="1035"/>
      <c r="T67" s="1035"/>
      <c r="U67" s="1035"/>
      <c r="V67" s="1035"/>
      <c r="W67" s="1035"/>
      <c r="X67" s="1035"/>
      <c r="Y67" s="1035"/>
      <c r="Z67" s="1035"/>
      <c r="AA67" s="1035"/>
      <c r="AB67" s="1035"/>
      <c r="AC67" s="1035"/>
      <c r="AD67" s="1035"/>
      <c r="AE67" s="1035"/>
      <c r="AF67" s="1035"/>
      <c r="AG67" s="1035"/>
      <c r="AH67" s="1035"/>
      <c r="AI67" s="1035"/>
    </row>
    <row r="68" s="284" customFormat="1">
      <c r="B68" s="1035"/>
      <c r="C68" s="1035"/>
      <c r="D68" s="1035"/>
      <c r="E68" s="1035"/>
      <c r="F68" s="1035"/>
      <c r="G68" s="1035"/>
      <c r="H68" s="1035"/>
      <c r="I68" s="1035"/>
      <c r="J68" s="1035"/>
      <c r="K68" s="1035"/>
      <c r="L68" s="1035"/>
      <c r="M68" s="1035"/>
      <c r="N68" s="1035"/>
      <c r="O68" s="1035"/>
      <c r="P68" s="1035"/>
      <c r="Q68" s="1035"/>
      <c r="R68" s="1035"/>
      <c r="S68" s="1035"/>
      <c r="T68" s="1035"/>
      <c r="U68" s="1035"/>
      <c r="V68" s="1035"/>
      <c r="W68" s="1035"/>
      <c r="X68" s="1035"/>
      <c r="Y68" s="1035"/>
      <c r="Z68" s="1035"/>
      <c r="AA68" s="1035"/>
      <c r="AB68" s="1035"/>
      <c r="AC68" s="1035"/>
      <c r="AD68" s="1035"/>
      <c r="AE68" s="1035"/>
      <c r="AF68" s="1035"/>
      <c r="AG68" s="1035"/>
      <c r="AH68" s="1035"/>
      <c r="AI68" s="1035"/>
    </row>
    <row r="69" s="284" customFormat="1">
      <c r="B69" s="1035"/>
      <c r="C69" s="1035"/>
      <c r="D69" s="1035"/>
      <c r="E69" s="1035"/>
      <c r="F69" s="1035"/>
      <c r="G69" s="1035"/>
      <c r="H69" s="1035"/>
      <c r="I69" s="1035"/>
      <c r="J69" s="1035"/>
      <c r="K69" s="1035"/>
      <c r="L69" s="1035"/>
      <c r="M69" s="1035"/>
      <c r="N69" s="1035"/>
      <c r="O69" s="1035"/>
      <c r="P69" s="1035"/>
      <c r="Q69" s="1035"/>
      <c r="R69" s="1035"/>
      <c r="S69" s="1035"/>
      <c r="T69" s="1035"/>
      <c r="U69" s="1035"/>
      <c r="V69" s="1035"/>
      <c r="W69" s="1035"/>
      <c r="X69" s="1035"/>
      <c r="Y69" s="1035"/>
      <c r="Z69" s="1035"/>
      <c r="AA69" s="1035"/>
      <c r="AB69" s="1035"/>
      <c r="AC69" s="1035"/>
      <c r="AD69" s="1035"/>
      <c r="AE69" s="1035"/>
      <c r="AF69" s="1035"/>
      <c r="AG69" s="1035"/>
      <c r="AH69" s="1035"/>
      <c r="AI69" s="1035"/>
    </row>
    <row r="70" s="284" customFormat="1">
      <c r="B70" s="1035"/>
      <c r="C70" s="1035"/>
      <c r="D70" s="1035"/>
      <c r="E70" s="1035"/>
      <c r="F70" s="1035"/>
      <c r="G70" s="1035"/>
      <c r="H70" s="1035"/>
      <c r="I70" s="1035"/>
      <c r="J70" s="1035"/>
      <c r="K70" s="1035"/>
      <c r="L70" s="1035"/>
      <c r="M70" s="1035"/>
      <c r="N70" s="1035"/>
      <c r="O70" s="1035"/>
      <c r="P70" s="1035"/>
      <c r="Q70" s="1035"/>
      <c r="R70" s="1035"/>
      <c r="S70" s="1035"/>
      <c r="T70" s="1035"/>
      <c r="U70" s="1035"/>
      <c r="V70" s="1035"/>
      <c r="W70" s="1035"/>
      <c r="X70" s="1035"/>
      <c r="Y70" s="1035"/>
      <c r="Z70" s="1035"/>
      <c r="AA70" s="1035"/>
      <c r="AB70" s="1035"/>
      <c r="AC70" s="1035"/>
      <c r="AD70" s="1035"/>
      <c r="AE70" s="1035"/>
      <c r="AF70" s="1035"/>
      <c r="AG70" s="1035"/>
      <c r="AH70" s="1035"/>
      <c r="AI70" s="1035"/>
    </row>
    <row r="71" s="284" customFormat="1"/>
    <row r="72" s="284" customFormat="1"/>
    <row r="73" s="284" customFormat="1"/>
    <row r="74" s="284" customFormat="1"/>
    <row r="75" s="284" customFormat="1"/>
    <row r="76" s="284" customFormat="1"/>
    <row r="77" s="284" customFormat="1"/>
    <row r="78" s="284" customFormat="1"/>
    <row r="79" s="284" customFormat="1"/>
    <row r="80" s="284" customFormat="1"/>
    <row r="81" s="284" customFormat="1"/>
    <row r="82" s="284" customFormat="1"/>
    <row r="83" s="284" customFormat="1"/>
    <row r="84" s="284" customFormat="1"/>
    <row r="85" s="284" customFormat="1"/>
    <row r="86" s="284" customFormat="1"/>
    <row r="87" s="284" customFormat="1"/>
    <row r="88" s="284" customFormat="1"/>
    <row r="89" s="284" customFormat="1"/>
    <row r="90" s="284" customFormat="1"/>
    <row r="91" s="284" customFormat="1"/>
    <row r="92" s="284" customFormat="1"/>
    <row r="93" s="284" customFormat="1"/>
    <row r="94" s="284" customFormat="1"/>
  </sheetData>
  <mergeCells count="12">
    <mergeCell ref="B56:AG56"/>
    <mergeCell ref="B34:B35"/>
    <mergeCell ref="B3:T3"/>
    <mergeCell ref="AA1:AG1"/>
    <mergeCell ref="U3:AG3"/>
    <mergeCell ref="B44:B45"/>
    <mergeCell ref="B4:AG4"/>
    <mergeCell ref="B2:AG2"/>
    <mergeCell ref="X22:AD22"/>
    <mergeCell ref="X33:AD33"/>
    <mergeCell ref="X43:AD43"/>
    <mergeCell ref="B24:B25"/>
  </mergeCells>
  <phoneticPr fontId="0" type="noConversion"/>
  <printOptions horizontalCentered="1" verticalCentered="1"/>
  <pageMargins left="0.25" right="0.25" top="0.25" bottom="0.25" header="0" footer="0"/>
  <pageSetup scale="41" fitToWidth="1" fitToHeight="1" orientation="landscape" r:id="rId1"/>
  <headerFooter alignWithMargins="0">
    <oddHeader/>
    <oddFooter/>
  </headerFooter>
  <rowBreaks count="1" manualBreakCount="1">
    <brk id="57" max="16383" man="1"/>
  </rowBreaks>
  <colBreaks count="1" manualBreakCount="1">
    <brk id="34" max="1048575" man="1"/>
  </colBreaks>
  <drawing r:id="rId95"/>
</worksheet>
</file>

<file path=xl/worksheets/sheet9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
    <pageSetUpPr fitToPage="1"/>
  </sheetPr>
  <dimension ref="A1:AO79"/>
  <sheetViews>
    <sheetView showGridLines="0" workbookViewId="0"/>
  </sheetViews>
  <sheetFormatPr defaultRowHeight="12.75"/>
  <cols>
    <col min="1" max="1" width="2.7109375" customWidth="1"/>
    <col min="2" max="2" width="19.5703125" customWidth="1"/>
    <col min="3" max="3" width="4.42578125" customWidth="1"/>
    <col min="4" max="4" width="12.28515625" customWidth="1"/>
    <col min="5" max="5" width="9.42578125" customWidth="1"/>
    <col min="6" max="6" width="7.7109375" customWidth="1"/>
    <col min="7" max="7" width="2.7109375" customWidth="1"/>
    <col min="8" max="8" width="12.28515625" customWidth="1"/>
    <col min="9" max="9" width="9.42578125" customWidth="1"/>
    <col min="10" max="10" width="7.7109375" customWidth="1"/>
    <col min="11" max="11" width="2.7109375" customWidth="1"/>
    <col min="12" max="12" width="12.28515625" customWidth="1"/>
    <col min="13" max="13" width="8.7109375" customWidth="1"/>
    <col min="14" max="14" width="7.7109375" customWidth="1"/>
    <col min="15" max="15" width="2.7109375" customWidth="1"/>
    <col min="16" max="16" width="12.28515625" customWidth="1"/>
    <col min="17" max="17" width="9.42578125" customWidth="1"/>
    <col min="18" max="18" width="7.7109375" customWidth="1"/>
    <col min="19" max="20" width="2.7109375" customWidth="1"/>
    <col min="21" max="41" width="9.140625" style="237" customWidth="1"/>
  </cols>
  <sheetData>
    <row r="1" ht="26.25" customHeight="1">
      <c r="B1" s="20" t="s">
        <v>189</v>
      </c>
      <c r="C1" s="12"/>
      <c r="D1" s="12"/>
      <c r="E1" s="12"/>
      <c r="F1" s="12"/>
      <c r="G1" s="12"/>
      <c r="H1" s="2"/>
      <c r="I1" s="2"/>
      <c r="J1" s="2"/>
      <c r="K1" s="2"/>
      <c r="L1" s="2"/>
      <c r="M1" s="2"/>
      <c r="N1" s="2"/>
      <c r="O1" s="2"/>
      <c r="P1" s="131"/>
      <c r="Q1" s="2"/>
      <c r="R1" s="2"/>
      <c r="S1" s="223"/>
      <c r="T1" s="2"/>
      <c r="U1" s="237"/>
    </row>
    <row r="2" ht="14.25" customHeight="1">
      <c r="B2" s="1020" t="s">
        <v>258</v>
      </c>
      <c r="C2" s="1020"/>
      <c r="D2" s="1020"/>
      <c r="E2" s="1020"/>
      <c r="F2" s="1020"/>
      <c r="G2" s="1020"/>
      <c r="H2" s="1020"/>
      <c r="I2" s="1020"/>
      <c r="J2" s="1020"/>
      <c r="K2" s="1020"/>
      <c r="L2" s="1020"/>
      <c r="M2" s="1020"/>
      <c r="N2" s="1020"/>
      <c r="O2" s="1020"/>
      <c r="P2" s="1020"/>
      <c r="Q2" s="1020"/>
      <c r="R2" s="1020"/>
      <c r="S2" s="1020"/>
      <c r="T2" s="2"/>
    </row>
    <row r="3" ht="14.25" customHeight="1">
      <c r="B3" s="1049" t="s">
        <v>259</v>
      </c>
      <c r="C3" s="1049"/>
      <c r="D3" s="1049"/>
      <c r="E3" s="1049"/>
      <c r="F3" s="1049"/>
      <c r="G3" s="1049"/>
      <c r="H3" s="1049"/>
      <c r="I3" s="1049"/>
      <c r="J3" s="1049"/>
      <c r="K3" s="1049"/>
      <c r="L3" s="1049"/>
      <c r="M3" s="1049"/>
      <c r="N3" s="1049"/>
      <c r="O3" s="1049"/>
      <c r="P3" s="1049"/>
      <c r="Q3" s="1049"/>
      <c r="R3" s="1049"/>
      <c r="S3" s="1049"/>
      <c r="T3" s="2"/>
    </row>
    <row r="4" ht="14.25" customHeight="1">
      <c r="B4" s="1049" t="s">
        <v>366</v>
      </c>
      <c r="C4" s="1049"/>
      <c r="D4" s="1049"/>
      <c r="E4" s="1049"/>
      <c r="F4" s="1049"/>
      <c r="G4" s="1049"/>
      <c r="H4" s="1049"/>
      <c r="I4" s="1049"/>
      <c r="J4" s="1049"/>
      <c r="K4" s="1049"/>
      <c r="L4" s="1049"/>
      <c r="M4" s="1049"/>
      <c r="N4" s="1049"/>
      <c r="O4" s="1049"/>
      <c r="P4" s="1049"/>
      <c r="Q4" s="1049"/>
      <c r="R4" s="1049"/>
      <c r="S4" s="1049"/>
      <c r="T4" s="2"/>
    </row>
    <row r="5" ht="15" customHeight="1">
      <c r="A5" s="14"/>
      <c r="B5" s="13"/>
      <c r="C5" s="2"/>
      <c r="D5" s="2"/>
      <c r="E5" s="2"/>
      <c r="F5" s="2"/>
      <c r="G5" s="2"/>
      <c r="H5" s="2"/>
      <c r="I5" s="2"/>
      <c r="J5" s="2"/>
      <c r="K5" s="2"/>
      <c r="L5" s="2"/>
      <c r="M5" s="2"/>
      <c r="N5" s="2"/>
      <c r="O5" s="2"/>
      <c r="P5" s="2"/>
      <c r="Q5" s="2"/>
      <c r="R5" s="2"/>
      <c r="S5" s="2"/>
      <c r="T5" s="2"/>
    </row>
    <row r="6" s="0" customFormat="1" ht="18" customHeight="1">
      <c r="A6" s="14"/>
      <c r="B6" s="1050" t="s">
        <v>261</v>
      </c>
      <c r="C6" s="1050"/>
      <c r="D6" s="1050"/>
      <c r="E6" s="1050"/>
      <c r="F6" s="1050"/>
      <c r="G6" s="1050"/>
      <c r="H6" s="1050"/>
      <c r="I6" s="1050"/>
      <c r="J6" s="1050"/>
      <c r="K6" s="1050"/>
      <c r="L6" s="1050"/>
      <c r="M6" s="1050"/>
      <c r="N6" s="1050"/>
      <c r="O6" s="1050"/>
      <c r="P6" s="1050"/>
      <c r="Q6" s="1050"/>
      <c r="R6" s="1050"/>
      <c r="S6" s="1050"/>
      <c r="T6" s="2"/>
      <c r="U6" s="237"/>
      <c r="V6" s="237"/>
      <c r="W6" s="237"/>
      <c r="X6" s="237"/>
      <c r="Y6" s="237"/>
      <c r="Z6" s="237"/>
      <c r="AA6" s="237"/>
      <c r="AB6" s="237"/>
      <c r="AC6" s="237"/>
      <c r="AD6" s="237"/>
      <c r="AE6" s="237"/>
      <c r="AF6" s="237"/>
      <c r="AG6" s="237"/>
      <c r="AH6" s="237"/>
      <c r="AI6" s="237"/>
      <c r="AJ6" s="237"/>
      <c r="AK6" s="237"/>
      <c r="AL6" s="237"/>
      <c r="AM6" s="237"/>
      <c r="AN6" s="237"/>
      <c r="AO6" s="237"/>
    </row>
    <row r="7" ht="15" customHeight="1">
      <c r="A7" s="14"/>
      <c r="B7" s="13"/>
      <c r="C7" s="2"/>
      <c r="D7" s="2"/>
      <c r="E7" s="2"/>
      <c r="F7" s="2"/>
      <c r="G7" s="2"/>
      <c r="H7" s="2"/>
      <c r="I7" s="2"/>
      <c r="J7" s="2"/>
      <c r="K7" s="2"/>
      <c r="L7" s="2"/>
      <c r="M7" s="2"/>
      <c r="N7" s="2"/>
      <c r="O7" s="2"/>
      <c r="P7" s="2"/>
      <c r="Q7" s="2"/>
      <c r="R7" s="2"/>
      <c r="S7" s="2"/>
      <c r="T7" s="2"/>
    </row>
    <row r="8" ht="15" customHeight="1">
      <c r="A8" s="2"/>
      <c r="B8" s="2"/>
      <c r="C8" s="15"/>
      <c r="D8" s="1051" t="s">
        <v>11</v>
      </c>
      <c r="E8" s="1051"/>
      <c r="F8" s="1051"/>
      <c r="G8" s="2"/>
      <c r="H8" s="1051" t="s">
        <v>13</v>
      </c>
      <c r="I8" s="1051"/>
      <c r="J8" s="1051"/>
      <c r="K8" s="2"/>
      <c r="L8" s="1051" t="s">
        <v>14</v>
      </c>
      <c r="M8" s="1051"/>
      <c r="N8" s="1051"/>
      <c r="O8" s="2"/>
      <c r="P8" s="1051" t="s">
        <v>12</v>
      </c>
      <c r="Q8" s="1051"/>
      <c r="R8" s="1051"/>
      <c r="S8" s="3"/>
      <c r="T8" s="2"/>
    </row>
    <row r="9" ht="15" customHeight="1">
      <c r="A9" s="2"/>
      <c r="B9" s="2"/>
      <c r="C9" s="2"/>
      <c r="D9" s="3"/>
      <c r="E9" s="3"/>
      <c r="F9" s="171" t="s">
        <v>24</v>
      </c>
      <c r="G9" s="50"/>
      <c r="H9" s="2"/>
      <c r="I9" s="2"/>
      <c r="J9" s="171" t="s">
        <v>24</v>
      </c>
      <c r="K9" s="2"/>
      <c r="L9" s="2"/>
      <c r="M9" s="2"/>
      <c r="N9" s="171" t="s">
        <v>24</v>
      </c>
      <c r="O9" s="2"/>
      <c r="P9" s="2"/>
      <c r="Q9" s="2"/>
      <c r="R9" s="171" t="s">
        <v>24</v>
      </c>
      <c r="S9" s="2"/>
      <c r="T9" s="2"/>
    </row>
    <row r="10" ht="15" customHeight="1">
      <c r="A10" s="2"/>
      <c r="B10" s="173" t="s">
        <v>22</v>
      </c>
      <c r="C10" s="45"/>
      <c r="D10" s="18" t="s">
        <v>19</v>
      </c>
      <c r="E10" s="113">
        <v>81.40273704789833822091886608</v>
      </c>
      <c r="F10" s="113">
        <v>79.56873315363881401617250674</v>
      </c>
      <c r="G10" s="665"/>
      <c r="H10" s="18" t="s">
        <v>19</v>
      </c>
      <c r="I10" s="673">
        <v>3.7634408602150537634408602200</v>
      </c>
      <c r="J10" s="113">
        <v>-28.372093023255813953488372030</v>
      </c>
      <c r="K10" s="9"/>
      <c r="L10" s="18" t="s">
        <v>19</v>
      </c>
      <c r="M10" s="673">
        <v>0</v>
      </c>
      <c r="N10" s="113">
        <v>0</v>
      </c>
      <c r="O10" s="9"/>
      <c r="P10" s="18" t="s">
        <v>19</v>
      </c>
      <c r="Q10" s="673">
        <v>85.16617790811339198435972630</v>
      </c>
      <c r="R10" s="113">
        <v>68.357487922705314009661835750</v>
      </c>
      <c r="S10" s="680"/>
      <c r="T10" s="9"/>
    </row>
    <row r="11" ht="15" customHeight="1">
      <c r="A11" s="2"/>
      <c r="B11" s="44"/>
      <c r="C11" s="45"/>
      <c r="D11" s="133" t="s">
        <v>16</v>
      </c>
      <c r="E11" s="92">
        <v>73.939076416435895516802634530</v>
      </c>
      <c r="F11" s="92">
        <v>1.3022969647251845775225594800</v>
      </c>
      <c r="G11" s="667"/>
      <c r="H11" s="133" t="s">
        <v>16</v>
      </c>
      <c r="I11" s="674">
        <v>4.0640670608487388668512835900</v>
      </c>
      <c r="J11" s="92">
        <v>-4.2328042328042328042328042300</v>
      </c>
      <c r="K11" s="120"/>
      <c r="L11" s="133" t="s">
        <v>16</v>
      </c>
      <c r="M11" s="674">
        <v>0</v>
      </c>
      <c r="N11" s="92">
        <v>0</v>
      </c>
      <c r="O11" s="120"/>
      <c r="P11" s="133" t="s">
        <v>16</v>
      </c>
      <c r="Q11" s="674">
        <v>78.003143477284634383653918120</v>
      </c>
      <c r="R11" s="92">
        <v>0.9981587363116581064056594600</v>
      </c>
      <c r="S11" s="680"/>
      <c r="T11" s="9"/>
    </row>
    <row r="12" ht="15" customHeight="1">
      <c r="A12" s="2"/>
      <c r="B12" s="44"/>
      <c r="C12" s="45"/>
      <c r="D12" s="19" t="s">
        <v>100</v>
      </c>
      <c r="E12" s="113">
        <v>110.09433846512498197891456319</v>
      </c>
      <c r="F12" s="113">
        <v>77.260277934435237806024322880</v>
      </c>
      <c r="G12" s="113"/>
      <c r="H12" s="19" t="s">
        <v>100</v>
      </c>
      <c r="I12" s="673">
        <v>92.60282381829343155310006143</v>
      </c>
      <c r="J12" s="113">
        <v>-25.206218681742258769112167490</v>
      </c>
      <c r="K12" s="9"/>
      <c r="L12" s="19" t="s">
        <v>100</v>
      </c>
      <c r="M12" s="673">
        <v>0</v>
      </c>
      <c r="N12" s="113">
        <v>0</v>
      </c>
      <c r="O12" s="9"/>
      <c r="P12" s="19" t="s">
        <v>100</v>
      </c>
      <c r="Q12" s="673">
        <v>109.18300739112483499357419911</v>
      </c>
      <c r="R12" s="113">
        <v>66.693620981999245371876845450</v>
      </c>
      <c r="S12" s="673"/>
      <c r="T12" s="9"/>
    </row>
    <row r="13" ht="15" customHeight="1">
      <c r="A13" s="2"/>
      <c r="B13" s="17"/>
      <c r="C13" s="2"/>
      <c r="D13" s="2"/>
      <c r="E13" s="668"/>
      <c r="F13" s="665"/>
      <c r="G13" s="668"/>
      <c r="H13" s="2"/>
      <c r="I13" s="9"/>
      <c r="J13" s="665"/>
      <c r="K13" s="9"/>
      <c r="L13" s="2"/>
      <c r="M13" s="9"/>
      <c r="N13" s="665"/>
      <c r="O13" s="9"/>
      <c r="P13" s="2"/>
      <c r="Q13" s="680"/>
      <c r="R13" s="665"/>
      <c r="S13" s="680"/>
      <c r="T13" s="9"/>
    </row>
    <row r="14" ht="15" customHeight="1">
      <c r="A14" s="2"/>
      <c r="B14" s="173" t="s">
        <v>9</v>
      </c>
      <c r="C14" s="45"/>
      <c r="D14" s="18" t="s">
        <v>19</v>
      </c>
      <c r="E14" s="669">
        <v>252.73281296907835484839387571</v>
      </c>
      <c r="F14" s="113">
        <v>-8.388269169150252616772649040</v>
      </c>
      <c r="G14" s="670"/>
      <c r="H14" s="53" t="s">
        <v>19</v>
      </c>
      <c r="I14" s="676">
        <v>205.04545454545454545454545455</v>
      </c>
      <c r="J14" s="113">
        <v>-20.197000964351892993144215040</v>
      </c>
      <c r="K14" s="677"/>
      <c r="L14" s="53" t="s">
        <v>19</v>
      </c>
      <c r="M14" s="676">
        <v>0</v>
      </c>
      <c r="N14" s="113">
        <v>0</v>
      </c>
      <c r="O14" s="677"/>
      <c r="P14" s="53" t="s">
        <v>19</v>
      </c>
      <c r="Q14" s="676">
        <v>250.6255380200860832137733142</v>
      </c>
      <c r="R14" s="113">
        <v>-8.499851195866898020326574740</v>
      </c>
      <c r="S14" s="681"/>
      <c r="T14" s="9"/>
    </row>
    <row r="15" ht="15" customHeight="1">
      <c r="A15" s="2"/>
      <c r="B15" s="44"/>
      <c r="C15" s="45"/>
      <c r="D15" s="133" t="s">
        <v>16</v>
      </c>
      <c r="E15" s="671">
        <v>336.89936117637118918322342364</v>
      </c>
      <c r="F15" s="92">
        <v>-1.8497003458930293183255255100</v>
      </c>
      <c r="G15" s="672"/>
      <c r="H15" s="143" t="s">
        <v>16</v>
      </c>
      <c r="I15" s="678">
        <v>263.30016747445492091885045621</v>
      </c>
      <c r="J15" s="92">
        <v>-42.479421814928898826715792030</v>
      </c>
      <c r="K15" s="679"/>
      <c r="L15" s="143" t="s">
        <v>16</v>
      </c>
      <c r="M15" s="678">
        <v>0</v>
      </c>
      <c r="N15" s="92">
        <v>0</v>
      </c>
      <c r="O15" s="679"/>
      <c r="P15" s="143" t="s">
        <v>16</v>
      </c>
      <c r="Q15" s="678">
        <v>333.06474573018614469391671463</v>
      </c>
      <c r="R15" s="92">
        <v>-4.7133941585645282914268124700</v>
      </c>
      <c r="S15" s="681"/>
      <c r="T15" s="9"/>
    </row>
    <row r="16" ht="15" customHeight="1">
      <c r="A16" s="2"/>
      <c r="B16" s="44"/>
      <c r="C16" s="45"/>
      <c r="D16" s="19" t="s">
        <v>101</v>
      </c>
      <c r="E16" s="113">
        <v>75.017302522212099504929644760</v>
      </c>
      <c r="F16" s="113">
        <v>-6.661792013167455932053493600</v>
      </c>
      <c r="G16" s="113"/>
      <c r="H16" s="19" t="s">
        <v>101</v>
      </c>
      <c r="I16" s="673">
        <v>77.875170575175505485599107130</v>
      </c>
      <c r="J16" s="113">
        <v>38.738172587354465130283193700</v>
      </c>
      <c r="K16" s="9"/>
      <c r="L16" s="19" t="s">
        <v>101</v>
      </c>
      <c r="M16" s="673">
        <v>0</v>
      </c>
      <c r="N16" s="113">
        <v>0</v>
      </c>
      <c r="O16" s="9"/>
      <c r="P16" s="19" t="s">
        <v>101</v>
      </c>
      <c r="Q16" s="673">
        <v>75.248293682549159811318822090</v>
      </c>
      <c r="R16" s="113">
        <v>-3.9737558116020386821414271500</v>
      </c>
      <c r="S16" s="673"/>
      <c r="T16" s="9"/>
    </row>
    <row r="17" ht="15" customHeight="1">
      <c r="A17" s="2"/>
      <c r="B17" s="17"/>
      <c r="C17" s="2"/>
      <c r="D17" s="2"/>
      <c r="E17" s="668"/>
      <c r="F17" s="113"/>
      <c r="G17" s="668"/>
      <c r="H17" s="2"/>
      <c r="I17" s="9"/>
      <c r="J17" s="113"/>
      <c r="K17" s="9"/>
      <c r="L17" s="2"/>
      <c r="M17" s="9"/>
      <c r="N17" s="113"/>
      <c r="O17" s="9"/>
      <c r="P17" s="2"/>
      <c r="Q17" s="681"/>
      <c r="R17" s="113"/>
      <c r="S17" s="681"/>
      <c r="T17" s="9"/>
    </row>
    <row r="18" ht="15" customHeight="1">
      <c r="A18" s="2"/>
      <c r="B18" s="173" t="s">
        <v>10</v>
      </c>
      <c r="C18" s="45"/>
      <c r="D18" s="18" t="s">
        <v>19</v>
      </c>
      <c r="E18" s="669">
        <v>205.73142717497556207233626588</v>
      </c>
      <c r="F18" s="113">
        <v>64.506024473078441257967819970</v>
      </c>
      <c r="G18" s="670"/>
      <c r="H18" s="53" t="s">
        <v>19</v>
      </c>
      <c r="I18" s="676">
        <v>7.716764418377321603128054741</v>
      </c>
      <c r="J18" s="113">
        <v>-42.838782086093914050903298210</v>
      </c>
      <c r="K18" s="677"/>
      <c r="L18" s="53" t="s">
        <v>19</v>
      </c>
      <c r="M18" s="676">
        <v>0</v>
      </c>
      <c r="N18" s="113">
        <v>0</v>
      </c>
      <c r="O18" s="677"/>
      <c r="P18" s="53" t="s">
        <v>19</v>
      </c>
      <c r="Q18" s="676">
        <v>213.44819159335288367546432063</v>
      </c>
      <c r="R18" s="113">
        <v>54.047351972175777970609607260</v>
      </c>
      <c r="S18" s="681"/>
      <c r="T18" s="9"/>
    </row>
    <row r="19" ht="15" customHeight="1">
      <c r="A19" s="2"/>
      <c r="B19" s="44"/>
      <c r="C19" s="45"/>
      <c r="D19" s="133" t="s">
        <v>16</v>
      </c>
      <c r="E19" s="671">
        <v>249.10027610668145931749601093</v>
      </c>
      <c r="F19" s="92">
        <v>-0.5714919726289209019419469300</v>
      </c>
      <c r="G19" s="672"/>
      <c r="H19" s="143" t="s">
        <v>16</v>
      </c>
      <c r="I19" s="678">
        <v>10.700695377488887213452271366</v>
      </c>
      <c r="J19" s="92">
        <v>-44.914155283080056548336287610</v>
      </c>
      <c r="K19" s="679"/>
      <c r="L19" s="143" t="s">
        <v>16</v>
      </c>
      <c r="M19" s="678">
        <v>0</v>
      </c>
      <c r="N19" s="92">
        <v>0</v>
      </c>
      <c r="O19" s="679"/>
      <c r="P19" s="143" t="s">
        <v>16</v>
      </c>
      <c r="Q19" s="678">
        <v>259.80097148417034653094828231</v>
      </c>
      <c r="R19" s="92">
        <v>-3.7622825778233853913412384500</v>
      </c>
      <c r="S19" s="681"/>
      <c r="T19" s="9"/>
    </row>
    <row r="20" ht="15" customHeight="1">
      <c r="A20" s="2"/>
      <c r="B20" s="44"/>
      <c r="C20" s="45"/>
      <c r="D20" s="19" t="s">
        <v>102</v>
      </c>
      <c r="E20" s="113">
        <v>82.58980294621092874336041767</v>
      </c>
      <c r="F20" s="113">
        <v>65.451566896480596906629316310</v>
      </c>
      <c r="G20" s="113"/>
      <c r="H20" s="19" t="s">
        <v>102</v>
      </c>
      <c r="I20" s="673">
        <v>72.114607005925260911618326030</v>
      </c>
      <c r="J20" s="113">
        <v>3.7675254099329066447905084300</v>
      </c>
      <c r="K20" s="9"/>
      <c r="L20" s="19" t="s">
        <v>102</v>
      </c>
      <c r="M20" s="673">
        <v>0</v>
      </c>
      <c r="N20" s="113">
        <v>0</v>
      </c>
      <c r="O20" s="9"/>
      <c r="P20" s="19" t="s">
        <v>102</v>
      </c>
      <c r="Q20" s="673">
        <v>82.15835005311297143658393589</v>
      </c>
      <c r="R20" s="113">
        <v>60.069623530657175015961886980</v>
      </c>
      <c r="S20" s="673"/>
      <c r="T20" s="9"/>
    </row>
    <row r="21" ht="15" customHeight="1">
      <c r="A21" s="2"/>
      <c r="B21" s="17"/>
      <c r="C21" s="2"/>
      <c r="D21" s="2"/>
      <c r="E21" s="9"/>
      <c r="F21" s="9"/>
      <c r="G21" s="9"/>
      <c r="H21" s="2"/>
      <c r="I21" s="9"/>
      <c r="J21" s="9"/>
      <c r="K21" s="9"/>
      <c r="L21" s="2"/>
      <c r="M21" s="9"/>
      <c r="N21" s="9"/>
      <c r="O21" s="9"/>
      <c r="P21" s="2"/>
      <c r="Q21" s="9"/>
      <c r="R21" s="9"/>
      <c r="S21" s="9"/>
      <c r="T21" s="9"/>
    </row>
    <row r="22" ht="15" customHeight="1">
      <c r="A22" s="2"/>
      <c r="E22" s="4"/>
      <c r="F22" s="4"/>
      <c r="G22" s="4"/>
      <c r="I22" s="4"/>
      <c r="J22" s="4"/>
      <c r="K22" s="4"/>
      <c r="M22" s="4"/>
      <c r="N22" s="4"/>
      <c r="O22" s="4"/>
      <c r="Q22" s="4"/>
      <c r="R22" s="4"/>
      <c r="S22" s="4"/>
      <c r="T22" s="9"/>
    </row>
    <row r="23" s="0" customFormat="1" ht="18" customHeight="1">
      <c r="A23" s="2"/>
      <c r="B23" s="1052" t="s">
        <v>60</v>
      </c>
      <c r="C23" s="1052"/>
      <c r="D23" s="1052"/>
      <c r="E23" s="1052"/>
      <c r="F23" s="1052"/>
      <c r="G23" s="1052"/>
      <c r="H23" s="1052"/>
      <c r="I23" s="1052"/>
      <c r="J23" s="1052"/>
      <c r="K23" s="1052"/>
      <c r="L23" s="1052"/>
      <c r="M23" s="1052"/>
      <c r="N23" s="1052"/>
      <c r="O23" s="1052"/>
      <c r="P23" s="1052"/>
      <c r="Q23" s="1052"/>
      <c r="R23" s="1052"/>
      <c r="S23" s="1052"/>
      <c r="T23" s="2"/>
      <c r="U23" s="237"/>
      <c r="V23" s="237"/>
      <c r="W23" s="237"/>
      <c r="X23" s="237"/>
      <c r="Y23" s="237"/>
      <c r="Z23" s="237"/>
      <c r="AA23" s="237"/>
      <c r="AB23" s="237"/>
      <c r="AC23" s="237"/>
      <c r="AD23" s="237"/>
      <c r="AE23" s="237"/>
      <c r="AF23" s="237"/>
      <c r="AG23" s="237"/>
      <c r="AH23" s="237"/>
      <c r="AI23" s="237"/>
      <c r="AJ23" s="237"/>
      <c r="AK23" s="237"/>
      <c r="AL23" s="237"/>
      <c r="AM23" s="237"/>
      <c r="AN23" s="237"/>
      <c r="AO23" s="237"/>
    </row>
    <row r="24" ht="15" customHeight="1">
      <c r="A24" s="2"/>
      <c r="B24" s="17"/>
      <c r="C24" s="2"/>
      <c r="D24" s="2"/>
      <c r="E24" s="2"/>
      <c r="F24" s="2"/>
      <c r="G24" s="2"/>
      <c r="H24" s="2"/>
      <c r="I24" s="2"/>
      <c r="J24" s="2"/>
      <c r="K24" s="2"/>
      <c r="L24" s="2"/>
      <c r="M24" s="2"/>
      <c r="N24" s="2"/>
      <c r="O24" s="2"/>
      <c r="P24" s="2"/>
      <c r="Q24" s="2"/>
      <c r="R24" s="2"/>
      <c r="S24" s="2"/>
      <c r="T24" s="2"/>
    </row>
    <row r="25" ht="15" customHeight="1">
      <c r="A25" s="2"/>
      <c r="B25" s="2"/>
      <c r="C25" s="15"/>
      <c r="D25" s="1051" t="s">
        <v>11</v>
      </c>
      <c r="E25" s="1051"/>
      <c r="F25" s="1051"/>
      <c r="G25" s="2"/>
      <c r="H25" s="1051" t="s">
        <v>13</v>
      </c>
      <c r="I25" s="1051"/>
      <c r="J25" s="1051"/>
      <c r="K25" s="2"/>
      <c r="L25" s="1051" t="s">
        <v>14</v>
      </c>
      <c r="M25" s="1051"/>
      <c r="N25" s="1051"/>
      <c r="O25" s="2"/>
      <c r="P25" s="1051" t="s">
        <v>12</v>
      </c>
      <c r="Q25" s="1051"/>
      <c r="R25" s="1051"/>
      <c r="S25" s="3"/>
      <c r="T25" s="2"/>
    </row>
    <row r="26" ht="15" customHeight="1">
      <c r="A26" s="2"/>
      <c r="B26" s="17"/>
      <c r="C26" s="2"/>
      <c r="D26" s="2"/>
      <c r="E26" s="2"/>
      <c r="F26" s="171" t="s">
        <v>24</v>
      </c>
      <c r="G26" s="2"/>
      <c r="H26" s="2"/>
      <c r="I26" s="2"/>
      <c r="J26" s="171" t="s">
        <v>24</v>
      </c>
      <c r="K26" s="2"/>
      <c r="L26" s="2"/>
      <c r="M26" s="2"/>
      <c r="N26" s="171" t="s">
        <v>24</v>
      </c>
      <c r="O26" s="2"/>
      <c r="P26" s="2"/>
      <c r="Q26" s="2"/>
      <c r="R26" s="171" t="s">
        <v>24</v>
      </c>
      <c r="S26" s="2"/>
      <c r="T26" s="2"/>
    </row>
    <row r="27" ht="15" customHeight="1">
      <c r="A27" s="2"/>
      <c r="B27" s="173" t="s">
        <v>22</v>
      </c>
      <c r="C27" s="45"/>
      <c r="D27" s="18" t="s">
        <v>19</v>
      </c>
      <c r="E27" s="673">
        <v>61.129099211290992112909921130</v>
      </c>
      <c r="F27" s="113">
        <v>75.216995592474665066020888880</v>
      </c>
      <c r="G27" s="9"/>
      <c r="H27" s="18" t="s">
        <v>19</v>
      </c>
      <c r="I27" s="673">
        <v>6.4591116645911166459111664600</v>
      </c>
      <c r="J27" s="113">
        <v>51.326017998543198853356516950</v>
      </c>
      <c r="K27" s="9"/>
      <c r="L27" s="18" t="s">
        <v>19</v>
      </c>
      <c r="M27" s="673">
        <v>0</v>
      </c>
      <c r="N27" s="113">
        <v>-100</v>
      </c>
      <c r="O27" s="9"/>
      <c r="P27" s="18" t="s">
        <v>19</v>
      </c>
      <c r="Q27" s="673">
        <v>67.588210875882108758821087590</v>
      </c>
      <c r="R27" s="113">
        <v>70.925216791411027384578705630</v>
      </c>
      <c r="S27" s="680"/>
      <c r="T27" s="9"/>
    </row>
    <row r="28" ht="15" customHeight="1">
      <c r="A28" s="2"/>
      <c r="B28" s="44"/>
      <c r="C28" s="45"/>
      <c r="D28" s="133" t="s">
        <v>16</v>
      </c>
      <c r="E28" s="674">
        <v>72.783269236881416266725995610</v>
      </c>
      <c r="F28" s="92">
        <v>-1.1533850492732832263206768200</v>
      </c>
      <c r="G28" s="120"/>
      <c r="H28" s="133" t="s">
        <v>16</v>
      </c>
      <c r="I28" s="674">
        <v>5.6962146012776912563964021200</v>
      </c>
      <c r="J28" s="92">
        <v>-15.454515999529729634654852750</v>
      </c>
      <c r="K28" s="120"/>
      <c r="L28" s="133" t="s">
        <v>16</v>
      </c>
      <c r="M28" s="674">
        <v>0</v>
      </c>
      <c r="N28" s="92">
        <v>-100</v>
      </c>
      <c r="O28" s="120"/>
      <c r="P28" s="133" t="s">
        <v>16</v>
      </c>
      <c r="Q28" s="674">
        <v>78.479483838159107523122397740</v>
      </c>
      <c r="R28" s="92">
        <v>-2.4293545071332890029180349800</v>
      </c>
      <c r="S28" s="680"/>
      <c r="T28" s="9"/>
    </row>
    <row r="29" ht="15" customHeight="1">
      <c r="A29" s="2"/>
      <c r="B29" s="44"/>
      <c r="C29" s="45"/>
      <c r="D29" s="19" t="s">
        <v>100</v>
      </c>
      <c r="E29" s="673">
        <v>83.98784480584321630968326573</v>
      </c>
      <c r="F29" s="113">
        <v>77.261503269299841601188554480</v>
      </c>
      <c r="G29" s="682"/>
      <c r="H29" s="19" t="s">
        <v>100</v>
      </c>
      <c r="I29" s="673">
        <v>113.39305339974908103465184156</v>
      </c>
      <c r="J29" s="113">
        <v>78.987700866082300432002627620</v>
      </c>
      <c r="K29" s="682"/>
      <c r="L29" s="19" t="s">
        <v>100</v>
      </c>
      <c r="M29" s="673">
        <v>0</v>
      </c>
      <c r="N29" s="113">
        <v>-100</v>
      </c>
      <c r="O29" s="682"/>
      <c r="P29" s="19" t="s">
        <v>100</v>
      </c>
      <c r="Q29" s="673">
        <v>86.12213991527129385545066737</v>
      </c>
      <c r="R29" s="113">
        <v>75.180983919909798327347585790</v>
      </c>
      <c r="S29" s="673"/>
      <c r="T29" s="9"/>
    </row>
    <row r="30" ht="15" customHeight="1">
      <c r="A30" s="2"/>
      <c r="B30" s="17"/>
      <c r="C30" s="2"/>
      <c r="D30" s="2"/>
      <c r="E30" s="9"/>
      <c r="F30" s="665"/>
      <c r="G30" s="9"/>
      <c r="H30" s="2"/>
      <c r="I30" s="9"/>
      <c r="J30" s="665"/>
      <c r="K30" s="9"/>
      <c r="L30" s="2"/>
      <c r="M30" s="9"/>
      <c r="N30" s="665"/>
      <c r="O30" s="9"/>
      <c r="P30" s="2"/>
      <c r="Q30" s="680"/>
      <c r="R30" s="665"/>
      <c r="S30" s="680"/>
      <c r="T30" s="9"/>
    </row>
    <row r="31" ht="15" customHeight="1">
      <c r="A31" s="2"/>
      <c r="B31" s="173" t="s">
        <v>9</v>
      </c>
      <c r="C31" s="45"/>
      <c r="D31" s="18" t="s">
        <v>19</v>
      </c>
      <c r="E31" s="676">
        <v>193.27037213092489474399022138</v>
      </c>
      <c r="F31" s="113">
        <v>6.6401237447056537003892814400</v>
      </c>
      <c r="G31" s="677"/>
      <c r="H31" s="53" t="s">
        <v>19</v>
      </c>
      <c r="I31" s="676">
        <v>208.14428020565552699228791774</v>
      </c>
      <c r="J31" s="113">
        <v>19.987022571520039416048012730</v>
      </c>
      <c r="K31" s="677"/>
      <c r="L31" s="53" t="s">
        <v>19</v>
      </c>
      <c r="M31" s="676">
        <v>0</v>
      </c>
      <c r="N31" s="113">
        <v>-100</v>
      </c>
      <c r="O31" s="677"/>
      <c r="P31" s="53" t="s">
        <v>19</v>
      </c>
      <c r="Q31" s="676">
        <v>194.69180690332882938213978627</v>
      </c>
      <c r="R31" s="113">
        <v>8.093746079968039254002769300</v>
      </c>
      <c r="S31" s="681"/>
      <c r="T31" s="9"/>
    </row>
    <row r="32" ht="15" customHeight="1">
      <c r="A32" s="2"/>
      <c r="B32" s="44"/>
      <c r="C32" s="45"/>
      <c r="D32" s="133" t="s">
        <v>16</v>
      </c>
      <c r="E32" s="678">
        <v>237.48466245897486194825915411</v>
      </c>
      <c r="F32" s="92">
        <v>-1.4290754693610654974930072900</v>
      </c>
      <c r="G32" s="679"/>
      <c r="H32" s="143" t="s">
        <v>16</v>
      </c>
      <c r="I32" s="678">
        <v>278.22800168617757859460719926</v>
      </c>
      <c r="J32" s="92">
        <v>6.6186325142192618102552178200</v>
      </c>
      <c r="K32" s="679"/>
      <c r="L32" s="143" t="s">
        <v>16</v>
      </c>
      <c r="M32" s="678">
        <v>0</v>
      </c>
      <c r="N32" s="92">
        <v>-100</v>
      </c>
      <c r="O32" s="679"/>
      <c r="P32" s="143" t="s">
        <v>16</v>
      </c>
      <c r="Q32" s="678">
        <v>240.44190417949133322533614126</v>
      </c>
      <c r="R32" s="92">
        <v>-0.9100402989315107291139448100</v>
      </c>
      <c r="S32" s="681"/>
      <c r="T32" s="9"/>
    </row>
    <row r="33" ht="15" customHeight="1">
      <c r="A33" s="2"/>
      <c r="B33" s="44"/>
      <c r="C33" s="45"/>
      <c r="D33" s="19" t="s">
        <v>101</v>
      </c>
      <c r="E33" s="673">
        <v>81.38225438634887714300655867</v>
      </c>
      <c r="F33" s="113">
        <v>8.186185989925009817855326390</v>
      </c>
      <c r="G33" s="682"/>
      <c r="H33" s="19" t="s">
        <v>101</v>
      </c>
      <c r="I33" s="673">
        <v>74.810687258009435446899692290</v>
      </c>
      <c r="J33" s="113">
        <v>12.538512023700823356585862300</v>
      </c>
      <c r="K33" s="682"/>
      <c r="L33" s="19" t="s">
        <v>101</v>
      </c>
      <c r="M33" s="673">
        <v>0</v>
      </c>
      <c r="N33" s="113">
        <v>-100</v>
      </c>
      <c r="O33" s="682"/>
      <c r="P33" s="19" t="s">
        <v>101</v>
      </c>
      <c r="Q33" s="673">
        <v>80.97249419468505789502135485</v>
      </c>
      <c r="R33" s="113">
        <v>9.086476981181436439186743700</v>
      </c>
      <c r="S33" s="673"/>
      <c r="T33" s="9"/>
    </row>
    <row r="34" ht="15" customHeight="1">
      <c r="A34" s="2"/>
      <c r="B34" s="17"/>
      <c r="C34" s="2"/>
      <c r="D34" s="2"/>
      <c r="E34" s="9"/>
      <c r="F34" s="113"/>
      <c r="G34" s="9"/>
      <c r="H34" s="2"/>
      <c r="I34" s="9"/>
      <c r="J34" s="113"/>
      <c r="K34" s="9"/>
      <c r="L34" s="2"/>
      <c r="M34" s="9"/>
      <c r="N34" s="113"/>
      <c r="O34" s="9"/>
      <c r="P34" s="2"/>
      <c r="Q34" s="681"/>
      <c r="R34" s="113"/>
      <c r="S34" s="681"/>
      <c r="T34" s="9"/>
    </row>
    <row r="35" ht="15" customHeight="1">
      <c r="A35" s="2"/>
      <c r="B35" s="173" t="s">
        <v>10</v>
      </c>
      <c r="C35" s="45"/>
      <c r="D35" s="18" t="s">
        <v>19</v>
      </c>
      <c r="E35" s="676">
        <v>118.14443752594437525944375259</v>
      </c>
      <c r="F35" s="113">
        <v>86.85162092157043399136343684</v>
      </c>
      <c r="G35" s="677"/>
      <c r="H35" s="53" t="s">
        <v>19</v>
      </c>
      <c r="I35" s="676">
        <v>13.444271481942714819427148194</v>
      </c>
      <c r="J35" s="113">
        <v>81.57158337249450539969063174</v>
      </c>
      <c r="K35" s="677"/>
      <c r="L35" s="53" t="s">
        <v>19</v>
      </c>
      <c r="M35" s="676">
        <v>0</v>
      </c>
      <c r="N35" s="113">
        <v>-100</v>
      </c>
      <c r="O35" s="677"/>
      <c r="P35" s="53" t="s">
        <v>19</v>
      </c>
      <c r="Q35" s="676">
        <v>131.58870900788709007887090079</v>
      </c>
      <c r="R35" s="113">
        <v>84.75946982514273021582185234</v>
      </c>
      <c r="S35" s="681"/>
      <c r="T35" s="9"/>
    </row>
    <row r="36" ht="15" customHeight="1">
      <c r="A36" s="2"/>
      <c r="B36" s="44"/>
      <c r="C36" s="45"/>
      <c r="D36" s="133" t="s">
        <v>16</v>
      </c>
      <c r="E36" s="678">
        <v>172.84910127381472026325350339</v>
      </c>
      <c r="F36" s="92">
        <v>-2.5659777758279061949892750200</v>
      </c>
      <c r="G36" s="679"/>
      <c r="H36" s="143" t="s">
        <v>16</v>
      </c>
      <c r="I36" s="678">
        <v>15.848464056891188264223215285</v>
      </c>
      <c r="J36" s="92">
        <v>-9.858761106170560448641945550</v>
      </c>
      <c r="K36" s="679"/>
      <c r="L36" s="143" t="s">
        <v>16</v>
      </c>
      <c r="M36" s="678">
        <v>0</v>
      </c>
      <c r="N36" s="92">
        <v>-100</v>
      </c>
      <c r="O36" s="679"/>
      <c r="P36" s="143" t="s">
        <v>16</v>
      </c>
      <c r="Q36" s="678">
        <v>188.69756533070590852747671869</v>
      </c>
      <c r="R36" s="92">
        <v>-3.317286701045977819650463500</v>
      </c>
      <c r="S36" s="681"/>
      <c r="T36" s="9"/>
    </row>
    <row r="37" ht="15" customHeight="1">
      <c r="A37" s="2"/>
      <c r="B37" s="44"/>
      <c r="C37" s="45"/>
      <c r="D37" s="19" t="s">
        <v>102</v>
      </c>
      <c r="E37" s="673">
        <v>68.351201513503228482902085060</v>
      </c>
      <c r="F37" s="113">
        <v>91.77245961546172848126320910</v>
      </c>
      <c r="G37" s="682"/>
      <c r="H37" s="19" t="s">
        <v>102</v>
      </c>
      <c r="I37" s="673">
        <v>84.83012255119392071090385278</v>
      </c>
      <c r="J37" s="113">
        <v>101.43009526012169241382979833</v>
      </c>
      <c r="K37" s="682"/>
      <c r="L37" s="19" t="s">
        <v>102</v>
      </c>
      <c r="M37" s="673">
        <v>0</v>
      </c>
      <c r="N37" s="113">
        <v>-100</v>
      </c>
      <c r="O37" s="682"/>
      <c r="P37" s="19" t="s">
        <v>102</v>
      </c>
      <c r="Q37" s="673">
        <v>69.735244743231591455304373950</v>
      </c>
      <c r="R37" s="113">
        <v>91.09876369919955576768213360</v>
      </c>
      <c r="S37" s="673"/>
      <c r="T37" s="9"/>
    </row>
    <row r="38" ht="9.95" customHeight="1">
      <c r="A38" s="2"/>
      <c r="B38" s="44"/>
      <c r="C38" s="45"/>
      <c r="D38" s="19"/>
      <c r="E38" s="172"/>
      <c r="F38" s="113"/>
      <c r="G38" s="51"/>
      <c r="H38" s="52"/>
      <c r="I38" s="172"/>
      <c r="J38" s="113"/>
      <c r="K38" s="51"/>
      <c r="L38" s="52"/>
      <c r="M38" s="172"/>
      <c r="N38" s="113"/>
      <c r="O38" s="51"/>
      <c r="P38" s="52"/>
      <c r="Q38" s="172"/>
      <c r="R38" s="113"/>
      <c r="S38" s="172"/>
      <c r="T38" s="2"/>
    </row>
    <row r="39" s="686" customFormat="1" ht="9.75" customHeight="1">
      <c r="A39" s="684"/>
      <c r="B39" s="684"/>
      <c r="C39" s="684"/>
      <c r="D39" s="684"/>
      <c r="E39" s="684"/>
      <c r="F39" s="684"/>
      <c r="G39" s="684"/>
      <c r="H39" s="684"/>
      <c r="I39" s="684"/>
      <c r="J39" s="684"/>
      <c r="K39" s="684"/>
      <c r="L39" s="684"/>
      <c r="M39" s="684"/>
      <c r="N39" s="684"/>
      <c r="O39" s="684"/>
      <c r="P39" s="684"/>
      <c r="Q39" s="684"/>
      <c r="R39" s="684"/>
      <c r="S39" s="684"/>
      <c r="T39" s="684"/>
      <c r="U39" s="685"/>
      <c r="V39" s="685"/>
      <c r="W39" s="685"/>
      <c r="X39" s="685"/>
      <c r="Y39" s="685"/>
      <c r="Z39" s="685"/>
      <c r="AA39" s="685"/>
      <c r="AB39" s="685"/>
      <c r="AC39" s="685"/>
      <c r="AD39" s="685"/>
      <c r="AE39" s="685"/>
      <c r="AF39" s="685"/>
      <c r="AG39" s="685"/>
      <c r="AH39" s="685"/>
      <c r="AI39" s="685"/>
      <c r="AJ39" s="685"/>
      <c r="AK39" s="685"/>
      <c r="AL39" s="685"/>
      <c r="AM39" s="685"/>
      <c r="AN39" s="685"/>
      <c r="AO39" s="685"/>
    </row>
    <row r="40" ht="32.1" customHeight="1">
      <c r="A40" s="2"/>
      <c r="B40" s="1053" t="s">
        <v>138</v>
      </c>
      <c r="C40" s="1053"/>
      <c r="D40" s="1053"/>
      <c r="E40" s="1053"/>
      <c r="F40" s="1053"/>
      <c r="G40" s="1053"/>
      <c r="H40" s="1053"/>
      <c r="I40" s="1053"/>
      <c r="J40" s="1053"/>
      <c r="K40" s="1053"/>
      <c r="L40" s="1053"/>
      <c r="M40" s="1053"/>
      <c r="N40" s="1053"/>
      <c r="O40" s="1053"/>
      <c r="P40" s="1053"/>
      <c r="Q40" s="1053"/>
      <c r="R40" s="1053"/>
      <c r="S40" s="1053"/>
      <c r="T40" s="2"/>
    </row>
    <row r="41" s="689" customFormat="1" ht="15" customHeight="1">
      <c r="A41" s="687"/>
      <c r="B41" s="687"/>
      <c r="C41" s="687"/>
      <c r="D41" s="687"/>
      <c r="E41" s="687"/>
      <c r="F41" s="687"/>
      <c r="G41" s="687"/>
      <c r="H41" s="687"/>
      <c r="I41" s="687"/>
      <c r="J41" s="687"/>
      <c r="K41" s="687"/>
      <c r="L41" s="687"/>
      <c r="M41" s="687"/>
      <c r="N41" s="687"/>
      <c r="O41" s="687"/>
      <c r="P41" s="687"/>
      <c r="Q41" s="687"/>
      <c r="R41" s="687"/>
      <c r="S41" s="687"/>
      <c r="T41" s="687"/>
      <c r="U41" s="688"/>
      <c r="V41" s="688"/>
      <c r="W41" s="688"/>
      <c r="X41" s="688"/>
      <c r="Y41" s="688"/>
      <c r="Z41" s="688"/>
      <c r="AA41" s="688"/>
      <c r="AB41" s="688"/>
      <c r="AC41" s="688"/>
      <c r="AD41" s="688"/>
      <c r="AE41" s="688"/>
      <c r="AF41" s="688"/>
      <c r="AG41" s="688"/>
      <c r="AH41" s="688"/>
      <c r="AI41" s="688"/>
      <c r="AJ41" s="688"/>
      <c r="AK41" s="688"/>
      <c r="AL41" s="688"/>
      <c r="AM41" s="688"/>
      <c r="AN41" s="688"/>
      <c r="AO41" s="688"/>
    </row>
    <row r="42" ht="18" customHeight="1">
      <c r="A42" s="237"/>
      <c r="B42" s="237"/>
      <c r="C42" s="237"/>
      <c r="D42" s="237"/>
      <c r="E42" s="237"/>
      <c r="F42" s="237"/>
      <c r="G42" s="237"/>
      <c r="H42" s="237"/>
      <c r="I42" s="237"/>
      <c r="J42" s="237"/>
      <c r="K42" s="237"/>
      <c r="L42" s="237"/>
      <c r="M42" s="237"/>
      <c r="N42" s="237"/>
      <c r="O42" s="237"/>
      <c r="P42" s="237"/>
      <c r="Q42" s="237"/>
      <c r="R42" s="237"/>
      <c r="S42" s="237"/>
      <c r="T42" s="237"/>
    </row>
    <row r="43">
      <c r="A43" s="237"/>
      <c r="B43" s="237"/>
      <c r="C43" s="237"/>
      <c r="D43" s="237"/>
      <c r="E43" s="237"/>
      <c r="F43" s="237"/>
      <c r="G43" s="237"/>
      <c r="H43" s="237"/>
      <c r="I43" s="237"/>
      <c r="J43" s="237"/>
      <c r="K43" s="237"/>
      <c r="L43" s="237"/>
      <c r="M43" s="237"/>
      <c r="N43" s="237"/>
      <c r="O43" s="237"/>
      <c r="P43" s="237"/>
      <c r="Q43" s="237"/>
      <c r="R43" s="237"/>
      <c r="S43" s="237"/>
      <c r="T43" s="237"/>
    </row>
    <row r="44">
      <c r="A44" s="237"/>
      <c r="B44" s="237"/>
      <c r="C44" s="237"/>
      <c r="D44" s="237"/>
      <c r="E44" s="237"/>
      <c r="F44" s="237"/>
      <c r="G44" s="237"/>
      <c r="H44" s="237"/>
      <c r="I44" s="237"/>
      <c r="J44" s="237"/>
      <c r="K44" s="237"/>
      <c r="L44" s="237"/>
      <c r="M44" s="237"/>
      <c r="N44" s="237"/>
      <c r="O44" s="237"/>
      <c r="P44" s="237"/>
      <c r="Q44" s="237"/>
      <c r="R44" s="237"/>
      <c r="S44" s="237"/>
      <c r="T44" s="237"/>
    </row>
    <row r="45">
      <c r="A45" s="237"/>
      <c r="B45" s="237"/>
      <c r="C45" s="237"/>
      <c r="D45" s="237"/>
      <c r="E45" s="237"/>
      <c r="F45" s="237"/>
      <c r="G45" s="237"/>
      <c r="H45" s="237"/>
      <c r="I45" s="237"/>
      <c r="J45" s="237"/>
      <c r="K45" s="237"/>
      <c r="L45" s="237"/>
      <c r="M45" s="237"/>
      <c r="N45" s="237"/>
      <c r="O45" s="237"/>
      <c r="P45" s="237"/>
      <c r="Q45" s="237"/>
      <c r="R45" s="237"/>
      <c r="S45" s="237"/>
      <c r="T45" s="237"/>
    </row>
    <row r="46">
      <c r="A46" s="237"/>
      <c r="B46" s="237"/>
      <c r="C46" s="237"/>
      <c r="D46" s="237"/>
      <c r="E46" s="237"/>
      <c r="F46" s="237"/>
      <c r="G46" s="237"/>
      <c r="H46" s="237"/>
      <c r="I46" s="237"/>
      <c r="J46" s="237"/>
      <c r="K46" s="237"/>
      <c r="L46" s="237"/>
      <c r="M46" s="237"/>
      <c r="N46" s="237"/>
      <c r="O46" s="237"/>
      <c r="P46" s="237"/>
      <c r="Q46" s="237"/>
      <c r="R46" s="237"/>
      <c r="S46" s="237"/>
      <c r="T46" s="237"/>
    </row>
    <row r="47">
      <c r="A47" s="237"/>
      <c r="B47" s="237"/>
      <c r="C47" s="237"/>
      <c r="D47" s="237"/>
      <c r="E47" s="237"/>
      <c r="F47" s="237"/>
      <c r="G47" s="237"/>
      <c r="H47" s="237"/>
      <c r="I47" s="237"/>
      <c r="J47" s="237"/>
      <c r="K47" s="237"/>
      <c r="L47" s="237"/>
      <c r="M47" s="237"/>
      <c r="N47" s="237"/>
      <c r="O47" s="237"/>
      <c r="P47" s="237"/>
      <c r="Q47" s="237"/>
      <c r="R47" s="237"/>
      <c r="S47" s="237"/>
      <c r="T47" s="237"/>
    </row>
    <row r="48">
      <c r="A48" s="237"/>
      <c r="B48" s="237"/>
      <c r="C48" s="237"/>
      <c r="D48" s="237"/>
      <c r="E48" s="237"/>
      <c r="F48" s="237"/>
      <c r="G48" s="237"/>
      <c r="H48" s="237"/>
      <c r="I48" s="237"/>
      <c r="J48" s="237"/>
      <c r="K48" s="237"/>
      <c r="L48" s="237"/>
      <c r="M48" s="237"/>
      <c r="N48" s="237"/>
      <c r="O48" s="237"/>
      <c r="P48" s="237"/>
      <c r="Q48" s="237"/>
      <c r="R48" s="237"/>
      <c r="S48" s="237"/>
      <c r="T48" s="237"/>
    </row>
    <row r="49" s="237" customFormat="1"/>
    <row r="50" s="237" customFormat="1"/>
    <row r="51" s="237" customFormat="1"/>
    <row r="52" s="237" customFormat="1"/>
    <row r="53" s="237" customFormat="1"/>
    <row r="54" s="237" customFormat="1"/>
    <row r="55" s="237" customFormat="1"/>
    <row r="56" s="237" customFormat="1"/>
    <row r="57" s="237" customFormat="1"/>
    <row r="58" s="237" customFormat="1"/>
    <row r="59" s="237" customFormat="1"/>
    <row r="60" s="237" customFormat="1"/>
    <row r="61" s="237" customFormat="1"/>
    <row r="62" s="237" customFormat="1"/>
    <row r="63" s="237" customFormat="1"/>
    <row r="64" s="237" customFormat="1"/>
    <row r="65" s="237" customFormat="1"/>
    <row r="66" s="237" customFormat="1"/>
    <row r="67" s="237" customFormat="1"/>
    <row r="68" s="237" customFormat="1"/>
    <row r="69" s="237" customFormat="1"/>
    <row r="70" s="237" customFormat="1"/>
    <row r="71" s="237" customFormat="1"/>
    <row r="72" s="237" customFormat="1"/>
    <row r="73" s="237" customFormat="1"/>
    <row r="74" s="237" customFormat="1"/>
    <row r="75" s="237" customFormat="1"/>
    <row r="76" s="237" customFormat="1"/>
    <row r="77" s="237" customFormat="1"/>
    <row r="78" s="237" customFormat="1"/>
    <row r="79" s="237" customFormat="1"/>
  </sheetData>
  <mergeCells count="14">
    <mergeCell ref="B2:S2"/>
    <mergeCell ref="B6:S6"/>
    <mergeCell ref="B23:S23"/>
    <mergeCell ref="D8:F8"/>
    <mergeCell ref="H8:J8"/>
    <mergeCell ref="L8:N8"/>
    <mergeCell ref="P8:R8"/>
    <mergeCell ref="B4:S4"/>
    <mergeCell ref="B3:S3"/>
    <mergeCell ref="B40:S40"/>
    <mergeCell ref="D25:F25"/>
    <mergeCell ref="H25:J25"/>
    <mergeCell ref="L25:N25"/>
    <mergeCell ref="P25:R25"/>
  </mergeCells>
  <phoneticPr fontId="0" type="noConversion"/>
  <printOptions horizontalCentered="1" verticalCentered="1"/>
  <pageMargins left="0.25" right="0.25" top="0.25" bottom="0.25" header="0" footer="0"/>
  <pageSetup scale="88" fitToWidth="1" fitToHeight="1" orientation="landscape" r:id="rId1"/>
  <headerFooter alignWithMargins="0">
    <oddHeader/>
    <oddFooter/>
  </headerFooter>
  <rowBreaks count="1" manualBreakCount="1">
    <brk id="42" max="16383" man="1"/>
  </rowBreaks>
  <colBreaks count="1" manualBreakCount="1">
    <brk id="21" max="1048575" man="1"/>
  </colBreaks>
  <drawing r:id="rId35"/>
</worksheet>
</file>

<file path=xl/worksheets/sheet9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6">
    <pageSetUpPr fitToPage="1"/>
  </sheetPr>
  <dimension ref="A1:AD86"/>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7" customWidth="1"/>
  </cols>
  <sheetData>
    <row r="1" ht="30">
      <c r="A1" s="89"/>
      <c r="B1" s="662" t="s">
        <v>191</v>
      </c>
      <c r="Z1" s="5"/>
      <c r="AB1" s="691"/>
      <c r="AD1" s="237"/>
    </row>
    <row r="2" ht="15" customHeight="1">
      <c r="A2" s="11"/>
      <c r="B2" s="1020" t="s">
        <v>258</v>
      </c>
      <c r="C2" s="1020"/>
      <c r="D2" s="1020"/>
      <c r="E2" s="1020"/>
      <c r="F2" s="1020"/>
      <c r="G2" s="1020"/>
      <c r="H2" s="1020"/>
      <c r="I2" s="1020"/>
      <c r="J2" s="1020"/>
      <c r="K2" s="1020"/>
      <c r="L2" s="1020"/>
      <c r="M2" s="1020"/>
      <c r="N2" s="1020"/>
      <c r="O2" s="1020"/>
      <c r="P2" s="1020"/>
      <c r="Q2" s="1020"/>
      <c r="R2" s="1020"/>
      <c r="S2" s="1020"/>
      <c r="T2" s="1020"/>
      <c r="U2" s="1020"/>
      <c r="V2" s="1020"/>
      <c r="W2" s="1020"/>
      <c r="X2" s="1020"/>
      <c r="Y2" s="1020"/>
      <c r="Z2" s="1020"/>
      <c r="AA2" s="1020"/>
      <c r="AB2" s="1020"/>
    </row>
    <row r="3" ht="17.1" customHeight="1">
      <c r="A3" s="11"/>
      <c r="B3" s="1020" t="s">
        <v>259</v>
      </c>
      <c r="C3" s="1020"/>
      <c r="D3" s="1020"/>
      <c r="E3" s="1020"/>
      <c r="F3" s="1020"/>
      <c r="G3" s="1020"/>
      <c r="H3" s="1020"/>
      <c r="I3" s="1020"/>
      <c r="J3" s="1020"/>
      <c r="K3" s="1020"/>
      <c r="L3" s="1020"/>
      <c r="M3" s="1020"/>
      <c r="N3" s="1020"/>
      <c r="O3" s="1020"/>
      <c r="P3" s="1020"/>
      <c r="Q3" s="1020"/>
      <c r="R3" s="1054" t="s">
        <v>351</v>
      </c>
      <c r="S3" s="1054"/>
      <c r="T3" s="1054"/>
      <c r="U3" s="1054"/>
      <c r="V3" s="1054"/>
      <c r="W3" s="1054"/>
      <c r="X3" s="1054"/>
      <c r="Y3" s="1054"/>
      <c r="Z3" s="1054"/>
      <c r="AA3" s="1054"/>
      <c r="AB3" s="1054"/>
    </row>
    <row r="4" ht="19.5" customHeight="1">
      <c r="A4" s="4"/>
      <c r="B4" s="1020" t="s">
        <v>366</v>
      </c>
      <c r="C4" s="1020"/>
      <c r="D4" s="1020"/>
      <c r="E4" s="1020"/>
      <c r="F4" s="1020"/>
      <c r="G4" s="1020"/>
      <c r="H4" s="1020"/>
      <c r="I4" s="1020"/>
      <c r="J4" s="1020"/>
      <c r="K4" s="1020"/>
      <c r="L4" s="1020"/>
      <c r="M4" s="1020"/>
      <c r="N4" s="1020"/>
      <c r="O4" s="1020"/>
      <c r="P4" s="1020"/>
      <c r="Q4" s="1020"/>
      <c r="R4" s="1020"/>
      <c r="S4" s="1020"/>
      <c r="T4" s="1020"/>
      <c r="U4" s="1020"/>
      <c r="V4" s="1020"/>
      <c r="W4" s="1020"/>
      <c r="X4" s="1020"/>
      <c r="Y4" s="1020"/>
      <c r="Z4" s="1020"/>
      <c r="AA4" s="1020"/>
      <c r="AB4" s="1020"/>
    </row>
    <row r="5" ht="12.75" customHeight="1"/>
    <row r="6" ht="15.75">
      <c r="D6" s="979" t="s">
        <v>22</v>
      </c>
      <c r="E6" s="979"/>
      <c r="F6" s="979"/>
      <c r="G6" s="979"/>
      <c r="H6" s="979"/>
      <c r="I6" s="979"/>
      <c r="J6" s="979"/>
      <c r="K6" s="979"/>
      <c r="L6" s="979"/>
      <c r="M6" s="979"/>
      <c r="N6" s="979"/>
      <c r="O6" s="979"/>
      <c r="Q6" s="979" t="s">
        <v>72</v>
      </c>
      <c r="R6" s="979"/>
      <c r="S6" s="979"/>
      <c r="T6" s="979"/>
      <c r="U6" s="979"/>
      <c r="V6" s="979"/>
      <c r="W6" s="979"/>
      <c r="X6" s="979"/>
      <c r="Y6" s="979"/>
      <c r="Z6" s="979"/>
      <c r="AA6" s="979"/>
      <c r="AB6" s="979"/>
    </row>
    <row r="7" ht="15.75">
      <c r="D7" s="285" t="s">
        <v>11</v>
      </c>
      <c r="E7" s="285"/>
      <c r="F7" s="285"/>
      <c r="G7" s="285" t="s">
        <v>13</v>
      </c>
      <c r="H7" s="285"/>
      <c r="I7" s="285"/>
      <c r="J7" s="285" t="s">
        <v>14</v>
      </c>
      <c r="K7" s="285"/>
      <c r="L7" s="285"/>
      <c r="M7" s="285" t="s">
        <v>12</v>
      </c>
      <c r="N7" s="285"/>
      <c r="O7" s="285"/>
      <c r="Q7" s="285" t="s">
        <v>11</v>
      </c>
      <c r="R7" s="285"/>
      <c r="S7" s="285"/>
      <c r="T7" s="285" t="s">
        <v>13</v>
      </c>
      <c r="U7" s="285"/>
      <c r="V7" s="285"/>
      <c r="W7" s="285" t="s">
        <v>14</v>
      </c>
      <c r="X7" s="285"/>
      <c r="Y7" s="285"/>
      <c r="Z7" s="285" t="s">
        <v>12</v>
      </c>
      <c r="AA7" s="285"/>
      <c r="AB7" s="285"/>
    </row>
    <row r="8" ht="27" customHeight="1">
      <c r="A8" s="57"/>
      <c r="B8" s="957" t="s">
        <v>42</v>
      </c>
      <c r="C8" s="957"/>
      <c r="D8" s="414" t="s">
        <v>25</v>
      </c>
      <c r="E8" s="415" t="s">
        <v>15</v>
      </c>
      <c r="F8" s="416" t="s">
        <v>26</v>
      </c>
      <c r="G8" s="414" t="s">
        <v>25</v>
      </c>
      <c r="H8" s="415" t="s">
        <v>15</v>
      </c>
      <c r="I8" s="416" t="s">
        <v>26</v>
      </c>
      <c r="J8" s="414" t="s">
        <v>25</v>
      </c>
      <c r="K8" s="415" t="s">
        <v>15</v>
      </c>
      <c r="L8" s="416" t="s">
        <v>26</v>
      </c>
      <c r="M8" s="414" t="s">
        <v>25</v>
      </c>
      <c r="N8" s="415" t="s">
        <v>15</v>
      </c>
      <c r="O8" s="416" t="s">
        <v>26</v>
      </c>
      <c r="P8" s="63"/>
      <c r="Q8" s="414" t="s">
        <v>25</v>
      </c>
      <c r="R8" s="415" t="s">
        <v>15</v>
      </c>
      <c r="S8" s="416" t="s">
        <v>26</v>
      </c>
      <c r="T8" s="414" t="s">
        <v>25</v>
      </c>
      <c r="U8" s="415" t="s">
        <v>15</v>
      </c>
      <c r="V8" s="416" t="s">
        <v>26</v>
      </c>
      <c r="W8" s="414" t="s">
        <v>25</v>
      </c>
      <c r="X8" s="415" t="s">
        <v>15</v>
      </c>
      <c r="Y8" s="416" t="s">
        <v>26</v>
      </c>
      <c r="Z8" s="414" t="s">
        <v>25</v>
      </c>
      <c r="AA8" s="415" t="s">
        <v>15</v>
      </c>
      <c r="AB8" s="416" t="s">
        <v>26</v>
      </c>
    </row>
    <row r="9" ht="18" customHeight="1">
      <c r="A9" s="57"/>
      <c r="B9" s="286">
        <v>2018</v>
      </c>
      <c r="C9" s="287" t="s">
        <v>268</v>
      </c>
      <c r="D9" s="417">
        <v>43.410852713178294573643410850</v>
      </c>
      <c r="E9" s="418">
        <v>79.099774943735933983495873970</v>
      </c>
      <c r="F9" s="419">
        <v>57.492331498310825355721246470</v>
      </c>
      <c r="G9" s="417">
        <v>1.0252563140785196299074768700</v>
      </c>
      <c r="H9" s="418">
        <v>2.3030757689422355588897224300</v>
      </c>
      <c r="I9" s="419">
        <v>11.192362157805356810630843530</v>
      </c>
      <c r="J9" s="417">
        <v>0</v>
      </c>
      <c r="K9" s="418">
        <v>0</v>
      </c>
      <c r="L9" s="419">
        <v>5.177933426230924526463671600</v>
      </c>
      <c r="M9" s="417">
        <v>44.436109027256814203550887720</v>
      </c>
      <c r="N9" s="418">
        <v>81.40285071267816954238559640</v>
      </c>
      <c r="O9" s="419">
        <v>73.862627082347106692815761590</v>
      </c>
      <c r="P9" s="5"/>
      <c r="Q9" s="417">
        <v>-25.144450513122718256820076470</v>
      </c>
      <c r="R9" s="418">
        <v>-5.7388510103610933734319319400</v>
      </c>
      <c r="S9" s="419">
        <v>-6.0195928865075223179040287600</v>
      </c>
      <c r="T9" s="417">
        <v>-83.17373461012311901504787961</v>
      </c>
      <c r="U9" s="418">
        <v>-33.7914927449811170741403300</v>
      </c>
      <c r="V9" s="419">
        <v>-22.076925269150720883223176500</v>
      </c>
      <c r="W9" s="417">
        <v>0</v>
      </c>
      <c r="X9" s="418">
        <v>0</v>
      </c>
      <c r="Y9" s="419">
        <v>-9.389340874600236193791838580</v>
      </c>
      <c r="Z9" s="417">
        <v>-30.661776182300608709224285940</v>
      </c>
      <c r="AA9" s="418">
        <v>-6.8554215437683200354434585800</v>
      </c>
      <c r="AB9" s="419">
        <v>-9.095104370866344741526163880</v>
      </c>
    </row>
    <row r="10" ht="18" customHeight="1">
      <c r="A10" s="58"/>
      <c r="B10" s="288"/>
      <c r="C10" s="289" t="s">
        <v>270</v>
      </c>
      <c r="D10" s="273">
        <v>45.086271567891972993248312080</v>
      </c>
      <c r="E10" s="92">
        <v>80.04640371229698375870069606</v>
      </c>
      <c r="F10" s="274">
        <v>58.205006925437413799829870070</v>
      </c>
      <c r="G10" s="273">
        <v>0.2000500125031257814453613400</v>
      </c>
      <c r="H10" s="92">
        <v>1.7738193249008307761395105200</v>
      </c>
      <c r="I10" s="274">
        <v>8.100260756113641522805081490</v>
      </c>
      <c r="J10" s="273">
        <v>0</v>
      </c>
      <c r="K10" s="92">
        <v>0</v>
      </c>
      <c r="L10" s="274">
        <v>4.9347268218671314924394240700</v>
      </c>
      <c r="M10" s="273">
        <v>45.286321580395098774693673420</v>
      </c>
      <c r="N10" s="92">
        <v>81.82022303719781453484020657</v>
      </c>
      <c r="O10" s="274">
        <v>71.239994503418186815074375620</v>
      </c>
      <c r="P10" s="5"/>
      <c r="Q10" s="273">
        <v>-4.1229438457175269427112875600</v>
      </c>
      <c r="R10" s="92">
        <v>4.7101911079478482731705556400</v>
      </c>
      <c r="S10" s="274">
        <v>-10.527495151855711226679125210</v>
      </c>
      <c r="T10" s="273">
        <v>0</v>
      </c>
      <c r="U10" s="92">
        <v>-50.793886191307675748080464850</v>
      </c>
      <c r="V10" s="274">
        <v>4.3920586150739622711181735500</v>
      </c>
      <c r="W10" s="273">
        <v>0</v>
      </c>
      <c r="X10" s="92">
        <v>0</v>
      </c>
      <c r="Y10" s="274">
        <v>-9.885517786038374426083128490</v>
      </c>
      <c r="Z10" s="273">
        <v>-3.6975326148610323312535450800</v>
      </c>
      <c r="AA10" s="92">
        <v>2.2107038758086719360947204400</v>
      </c>
      <c r="AB10" s="274">
        <v>-9.003869307335864603616868410</v>
      </c>
    </row>
    <row r="11" ht="18" customHeight="1">
      <c r="A11" s="58"/>
      <c r="B11" s="290"/>
      <c r="C11" s="291" t="s">
        <v>272</v>
      </c>
      <c r="D11" s="422">
        <v>33.181818181818181818181818180</v>
      </c>
      <c r="E11" s="91">
        <v>62.304717710750193348801237430</v>
      </c>
      <c r="F11" s="423">
        <v>50.629798854181271480064439020</v>
      </c>
      <c r="G11" s="422">
        <v>3.8636363636363636363636363600</v>
      </c>
      <c r="H11" s="91">
        <v>3.248259860788863109048723900</v>
      </c>
      <c r="I11" s="423">
        <v>9.813810520138419245978110380</v>
      </c>
      <c r="J11" s="422">
        <v>0</v>
      </c>
      <c r="K11" s="91">
        <v>0</v>
      </c>
      <c r="L11" s="423">
        <v>4.5468541430899344680137823800</v>
      </c>
      <c r="M11" s="422">
        <v>37.045454545454545454545454550</v>
      </c>
      <c r="N11" s="91">
        <v>65.552977571539056457849961330</v>
      </c>
      <c r="O11" s="423">
        <v>64.990463517409625194056331780</v>
      </c>
      <c r="P11" s="5"/>
      <c r="Q11" s="422">
        <v>9.792780748663101604278074870</v>
      </c>
      <c r="R11" s="91">
        <v>21.321883235293810763143168090</v>
      </c>
      <c r="S11" s="423">
        <v>29.235672281300505327666837230</v>
      </c>
      <c r="T11" s="422">
        <v>0</v>
      </c>
      <c r="U11" s="91">
        <v>-52.643214824189302147538806410</v>
      </c>
      <c r="V11" s="423">
        <v>-50.080643477559043628006769340</v>
      </c>
      <c r="W11" s="422">
        <v>0</v>
      </c>
      <c r="X11" s="91">
        <v>0</v>
      </c>
      <c r="Y11" s="423">
        <v>17.482944347350169268375757780</v>
      </c>
      <c r="Z11" s="422">
        <v>22.576871657754010695187165800</v>
      </c>
      <c r="AA11" s="91">
        <v>12.606873664942124224738296450</v>
      </c>
      <c r="AB11" s="423">
        <v>3.6433189185742928972845660800</v>
      </c>
    </row>
    <row r="12" ht="18" customHeight="1">
      <c r="A12" s="58"/>
      <c r="B12" s="288"/>
      <c r="C12" s="289" t="s">
        <v>273</v>
      </c>
      <c r="D12" s="273">
        <v>35.386119257086999022482893450</v>
      </c>
      <c r="E12" s="92">
        <v>65.421749869021779806900681090</v>
      </c>
      <c r="F12" s="274">
        <v>49.119114432595034685147123120</v>
      </c>
      <c r="G12" s="273">
        <v>10.288367546432062561094819160</v>
      </c>
      <c r="H12" s="92">
        <v>6.7809295711398847391662300700</v>
      </c>
      <c r="I12" s="274">
        <v>13.932857197465658008955540400</v>
      </c>
      <c r="J12" s="273">
        <v>0</v>
      </c>
      <c r="K12" s="92">
        <v>0</v>
      </c>
      <c r="L12" s="274">
        <v>4.4710468491099981822092288200</v>
      </c>
      <c r="M12" s="273">
        <v>45.674486803519061583577712610</v>
      </c>
      <c r="N12" s="92">
        <v>72.202679440161664546066911160</v>
      </c>
      <c r="O12" s="274">
        <v>67.523018479170690876311892340</v>
      </c>
      <c r="P12" s="5"/>
      <c r="Q12" s="273">
        <v>-10.410823296485728427652202600</v>
      </c>
      <c r="R12" s="92">
        <v>0.2575806018814191515044916300</v>
      </c>
      <c r="S12" s="274">
        <v>-5.3018731360313316564927509700</v>
      </c>
      <c r="T12" s="273">
        <v>1950.3246753246753246753246564</v>
      </c>
      <c r="U12" s="92">
        <v>-28.443067898262049643216740390</v>
      </c>
      <c r="V12" s="274">
        <v>-12.607245793242003252315282230</v>
      </c>
      <c r="W12" s="273">
        <v>0</v>
      </c>
      <c r="X12" s="92">
        <v>0</v>
      </c>
      <c r="Y12" s="274">
        <v>1.0432149970758733611320777100</v>
      </c>
      <c r="Z12" s="273">
        <v>14.186217008797653958944281520</v>
      </c>
      <c r="AA12" s="92">
        <v>-3.3818596226408111652022581600</v>
      </c>
      <c r="AB12" s="274">
        <v>-6.525512555132653863733090200</v>
      </c>
    </row>
    <row r="13" ht="18" customHeight="1">
      <c r="A13" s="58"/>
      <c r="B13" s="290"/>
      <c r="C13" s="291" t="s">
        <v>274</v>
      </c>
      <c r="D13" s="422">
        <v>39.722222222222222222222222220</v>
      </c>
      <c r="E13" s="91">
        <v>70.046403712296983758700696060</v>
      </c>
      <c r="F13" s="423">
        <v>54.346413452478963616367155070</v>
      </c>
      <c r="G13" s="422">
        <v>5.4545454545454545454545454500</v>
      </c>
      <c r="H13" s="91">
        <v>10.054137664346481051817478730</v>
      </c>
      <c r="I13" s="423">
        <v>15.934681666301281751598808470</v>
      </c>
      <c r="J13" s="422">
        <v>0</v>
      </c>
      <c r="K13" s="91">
        <v>0</v>
      </c>
      <c r="L13" s="423">
        <v>4.8969931491283818220983522800</v>
      </c>
      <c r="M13" s="422">
        <v>45.176767676767676767676767680</v>
      </c>
      <c r="N13" s="91">
        <v>80.10054137664346481051817479</v>
      </c>
      <c r="O13" s="423">
        <v>75.178088267908627190064315810</v>
      </c>
      <c r="P13" s="5"/>
      <c r="Q13" s="422">
        <v>-24.683988764044943820224719100</v>
      </c>
      <c r="R13" s="91">
        <v>0.0222913293105220430385887500</v>
      </c>
      <c r="S13" s="423">
        <v>-1.3580089287643308385269177700</v>
      </c>
      <c r="T13" s="422">
        <v>0</v>
      </c>
      <c r="U13" s="91">
        <v>-16.010772823240650248804470290</v>
      </c>
      <c r="V13" s="423">
        <v>-10.293648219057007407675539590</v>
      </c>
      <c r="W13" s="422">
        <v>0</v>
      </c>
      <c r="X13" s="91">
        <v>0</v>
      </c>
      <c r="Y13" s="423">
        <v>-13.300494317306488607184301980</v>
      </c>
      <c r="Z13" s="422">
        <v>-14.341802860061287027579162400</v>
      </c>
      <c r="AA13" s="91">
        <v>-2.3182470444424889327233298400</v>
      </c>
      <c r="AB13" s="423">
        <v>-4.2390519842132492009060977600</v>
      </c>
    </row>
    <row r="14" ht="18" customHeight="1">
      <c r="A14" s="58"/>
      <c r="B14" s="288"/>
      <c r="C14" s="289" t="s">
        <v>276</v>
      </c>
      <c r="D14" s="273">
        <v>45.332355816226783968719452590</v>
      </c>
      <c r="E14" s="92">
        <v>72.988548761320260459546441130</v>
      </c>
      <c r="F14" s="274">
        <v>62.770232050035712153124913780</v>
      </c>
      <c r="G14" s="273">
        <v>5.2541544477028347996089931600</v>
      </c>
      <c r="H14" s="92">
        <v>4.2436943342564179327894618700</v>
      </c>
      <c r="I14" s="274">
        <v>10.177585460757261139459595650</v>
      </c>
      <c r="J14" s="273">
        <v>0</v>
      </c>
      <c r="K14" s="92">
        <v>0</v>
      </c>
      <c r="L14" s="274">
        <v>5.9861697590820695318443479200</v>
      </c>
      <c r="M14" s="273">
        <v>50.586510263929618768328445750</v>
      </c>
      <c r="N14" s="92">
        <v>77.23224309557667839233590300</v>
      </c>
      <c r="O14" s="274">
        <v>78.933987269875042824428857350</v>
      </c>
      <c r="P14" s="5"/>
      <c r="Q14" s="273">
        <v>1.3439685314685314685314685300</v>
      </c>
      <c r="R14" s="92">
        <v>-3.8070407439173435298486127300</v>
      </c>
      <c r="S14" s="274">
        <v>3.585347496062851039354491100</v>
      </c>
      <c r="T14" s="273">
        <v>-49.100378787878787878787878760</v>
      </c>
      <c r="U14" s="92">
        <v>-43.767908145386083009049410970</v>
      </c>
      <c r="V14" s="274">
        <v>-9.093538520701025628779933090</v>
      </c>
      <c r="W14" s="273">
        <v>-100</v>
      </c>
      <c r="X14" s="92">
        <v>0</v>
      </c>
      <c r="Y14" s="274">
        <v>-1.3777508570811765060532854300</v>
      </c>
      <c r="Z14" s="273">
        <v>-9.989564007421150278293135440</v>
      </c>
      <c r="AA14" s="92">
        <v>-7.4220040121516561832180008900</v>
      </c>
      <c r="AB14" s="274">
        <v>1.3753959628852862922303610400</v>
      </c>
    </row>
    <row r="15" ht="18" customHeight="1">
      <c r="A15" s="58"/>
      <c r="B15" s="290">
        <v>2019</v>
      </c>
      <c r="C15" s="291" t="s">
        <v>277</v>
      </c>
      <c r="D15" s="422">
        <v>55.596285434995112414467253180</v>
      </c>
      <c r="E15" s="91">
        <v>71.020133223561110695307237480</v>
      </c>
      <c r="F15" s="423">
        <v>52.086195696314037735383257810</v>
      </c>
      <c r="G15" s="422">
        <v>13.905180840664711632453567940</v>
      </c>
      <c r="H15" s="91">
        <v>12.319437167876655938926727040</v>
      </c>
      <c r="I15" s="423">
        <v>22.311751419832596656150335170</v>
      </c>
      <c r="J15" s="422">
        <v>0</v>
      </c>
      <c r="K15" s="91">
        <v>0</v>
      </c>
      <c r="L15" s="423">
        <v>7.4814318575750204777951294900</v>
      </c>
      <c r="M15" s="422">
        <v>69.501466275659824046920821110</v>
      </c>
      <c r="N15" s="91">
        <v>83.33957039143776663423396452</v>
      </c>
      <c r="O15" s="423">
        <v>81.87937897372165486932872247</v>
      </c>
      <c r="P15" s="5"/>
      <c r="Q15" s="422">
        <v>77.595628415300546448087431700</v>
      </c>
      <c r="R15" s="91">
        <v>-4.0169907108476853742338855600</v>
      </c>
      <c r="S15" s="423">
        <v>-4.0026277298310551254593865300</v>
      </c>
      <c r="T15" s="422">
        <v>118.00766283524904214559386968</v>
      </c>
      <c r="U15" s="91">
        <v>15.558214608251818775830508080</v>
      </c>
      <c r="V15" s="423">
        <v>3.7893417399487038262794542200</v>
      </c>
      <c r="W15" s="422">
        <v>-100</v>
      </c>
      <c r="X15" s="91">
        <v>0</v>
      </c>
      <c r="Y15" s="423">
        <v>13.808297142977496028553624870</v>
      </c>
      <c r="Z15" s="422">
        <v>44.072948328267477203647416390</v>
      </c>
      <c r="AA15" s="91">
        <v>-1.5517862039717379625695233900</v>
      </c>
      <c r="AB15" s="423">
        <v>-0.5458901739798966731886610800</v>
      </c>
    </row>
    <row r="16" ht="18" customHeight="1">
      <c r="A16" s="58"/>
      <c r="B16" s="288"/>
      <c r="C16" s="289" t="s">
        <v>278</v>
      </c>
      <c r="D16" s="273">
        <v>53.869047619047619047619047620</v>
      </c>
      <c r="E16" s="92">
        <v>76.706993702353331123632747760</v>
      </c>
      <c r="F16" s="274">
        <v>57.431106001455379211401424590</v>
      </c>
      <c r="G16" s="273">
        <v>17.424242424242424242424242420</v>
      </c>
      <c r="H16" s="92">
        <v>11.385482267152800795492210810</v>
      </c>
      <c r="I16" s="274">
        <v>21.226189045348086754430139680</v>
      </c>
      <c r="J16" s="273">
        <v>0</v>
      </c>
      <c r="K16" s="92">
        <v>0</v>
      </c>
      <c r="L16" s="274">
        <v>7.0093586587723952986524547100</v>
      </c>
      <c r="M16" s="273">
        <v>71.293290043290043290043290040</v>
      </c>
      <c r="N16" s="92">
        <v>88.09247596950613191912495857</v>
      </c>
      <c r="O16" s="274">
        <v>85.66665370557586126448401898</v>
      </c>
      <c r="P16" s="5"/>
      <c r="Q16" s="273">
        <v>69.735720375106564364876385320</v>
      </c>
      <c r="R16" s="92">
        <v>0.7470037533671093644159282700</v>
      </c>
      <c r="S16" s="274">
        <v>0.8814064900974856140340044900</v>
      </c>
      <c r="T16" s="273">
        <v>130.82437275985663082437275976</v>
      </c>
      <c r="U16" s="92">
        <v>-20.850007450137295387300708780</v>
      </c>
      <c r="V16" s="274">
        <v>-16.849790617075830162558184140</v>
      </c>
      <c r="W16" s="273">
        <v>0</v>
      </c>
      <c r="X16" s="92">
        <v>-100</v>
      </c>
      <c r="Y16" s="274">
        <v>16.119894282857167108535286340</v>
      </c>
      <c r="Z16" s="273">
        <v>81.47382920110192837465564735</v>
      </c>
      <c r="AA16" s="92">
        <v>-3.1350282374122670608134411600</v>
      </c>
      <c r="AB16" s="274">
        <v>-3.1940415715294156844476570500</v>
      </c>
    </row>
    <row r="17" ht="18" customHeight="1">
      <c r="A17" s="58"/>
      <c r="B17" s="290"/>
      <c r="C17" s="291" t="s">
        <v>279</v>
      </c>
      <c r="D17" s="422">
        <v>65.029325513196480938416422290</v>
      </c>
      <c r="E17" s="91">
        <v>83.23478781528328717910336053</v>
      </c>
      <c r="F17" s="423">
        <v>62.776651636917339242056196940</v>
      </c>
      <c r="G17" s="422">
        <v>8.846529814271749755620723360</v>
      </c>
      <c r="H17" s="91">
        <v>5.2540977471746126786917146900</v>
      </c>
      <c r="I17" s="423">
        <v>17.652454216410607416862507250</v>
      </c>
      <c r="J17" s="422">
        <v>0</v>
      </c>
      <c r="K17" s="91">
        <v>0</v>
      </c>
      <c r="L17" s="423">
        <v>7.519660491884700223035829900</v>
      </c>
      <c r="M17" s="422">
        <v>73.875855327468230694037145650</v>
      </c>
      <c r="N17" s="91">
        <v>88.48888556245789985779507522</v>
      </c>
      <c r="O17" s="423">
        <v>87.94876634521264688195453408</v>
      </c>
      <c r="P17" s="5"/>
      <c r="Q17" s="422">
        <v>93.66812227074235807860262010</v>
      </c>
      <c r="R17" s="91">
        <v>-1.7188109742656963577494362800</v>
      </c>
      <c r="S17" s="423">
        <v>3.9217407382615826775455643100</v>
      </c>
      <c r="T17" s="422">
        <v>88.54166666666666666666666671</v>
      </c>
      <c r="U17" s="91">
        <v>-21.023791645772871236193856400</v>
      </c>
      <c r="V17" s="423">
        <v>-20.676752548329708464636754210</v>
      </c>
      <c r="W17" s="422">
        <v>0</v>
      </c>
      <c r="X17" s="91">
        <v>-100</v>
      </c>
      <c r="Y17" s="423">
        <v>13.905033595108265551232791830</v>
      </c>
      <c r="Z17" s="422">
        <v>93.03959131545338441890166030</v>
      </c>
      <c r="AA17" s="91">
        <v>-3.5104540288487091964920150500</v>
      </c>
      <c r="AB17" s="423">
        <v>-1.4724665039069756090965563200</v>
      </c>
    </row>
    <row r="18" ht="18" customHeight="1">
      <c r="A18" s="58"/>
      <c r="B18" s="288"/>
      <c r="C18" s="289" t="s">
        <v>280</v>
      </c>
      <c r="D18" s="273">
        <v>61.969696969696969696969696970</v>
      </c>
      <c r="E18" s="92">
        <v>79.002320185614849187935034810</v>
      </c>
      <c r="F18" s="274">
        <v>59.220314998684385612085586160</v>
      </c>
      <c r="G18" s="273">
        <v>6.7171717171717171717171717200</v>
      </c>
      <c r="H18" s="92">
        <v>4.0216550657385924207269914900</v>
      </c>
      <c r="I18" s="274">
        <v>16.352083983485885697198411310</v>
      </c>
      <c r="J18" s="273">
        <v>0</v>
      </c>
      <c r="K18" s="92">
        <v>0</v>
      </c>
      <c r="L18" s="274">
        <v>6.4015725826556858151087466600</v>
      </c>
      <c r="M18" s="273">
        <v>68.686868686868686868686868690</v>
      </c>
      <c r="N18" s="92">
        <v>83.02397525135344160866202630</v>
      </c>
      <c r="O18" s="274">
        <v>81.97397156482595712439274413</v>
      </c>
      <c r="P18" s="5"/>
      <c r="Q18" s="273">
        <v>134.38395415472779369627507163</v>
      </c>
      <c r="R18" s="92">
        <v>0.9482725960197610615066006400</v>
      </c>
      <c r="S18" s="274">
        <v>4.5067784609223628559531319300</v>
      </c>
      <c r="T18" s="273">
        <v>47.777777777777777777777777690</v>
      </c>
      <c r="U18" s="92">
        <v>-58.472735052508493207278521880</v>
      </c>
      <c r="V18" s="274">
        <v>-15.655633188336353225584350820</v>
      </c>
      <c r="W18" s="273">
        <v>0</v>
      </c>
      <c r="X18" s="92">
        <v>0</v>
      </c>
      <c r="Y18" s="274">
        <v>2.6756268588408514294549421900</v>
      </c>
      <c r="Z18" s="273">
        <v>121.67889160554197229013854935</v>
      </c>
      <c r="AA18" s="92">
        <v>-5.5951121748003145573774753500</v>
      </c>
      <c r="AB18" s="274">
        <v>-0.3822536580105148651645034800</v>
      </c>
    </row>
    <row r="19" ht="18" customHeight="1">
      <c r="A19" s="58"/>
      <c r="B19" s="290"/>
      <c r="C19" s="291" t="s">
        <v>282</v>
      </c>
      <c r="D19" s="422">
        <v>59.433040078201368523949169110</v>
      </c>
      <c r="E19" s="91">
        <v>70.039667689544195793728014370</v>
      </c>
      <c r="F19" s="423">
        <v>57.090495233821662607373046480</v>
      </c>
      <c r="G19" s="422">
        <v>3.4457478005865102639296187700</v>
      </c>
      <c r="H19" s="91">
        <v>3.5027318314497417857944764600</v>
      </c>
      <c r="I19" s="423">
        <v>15.271450073827465345478645550</v>
      </c>
      <c r="J19" s="422">
        <v>0</v>
      </c>
      <c r="K19" s="91">
        <v>0</v>
      </c>
      <c r="L19" s="423">
        <v>6.5320762322324328906283316100</v>
      </c>
      <c r="M19" s="422">
        <v>62.878787878787878787878787880</v>
      </c>
      <c r="N19" s="91">
        <v>73.542399520993937579522490830</v>
      </c>
      <c r="O19" s="423">
        <v>78.894021539881560843480023640</v>
      </c>
      <c r="P19" s="5"/>
      <c r="Q19" s="422">
        <v>292.19921992199219921992199221</v>
      </c>
      <c r="R19" s="91">
        <v>-1.7336311649695684738033436900</v>
      </c>
      <c r="S19" s="423">
        <v>2.3613451361983672531036302600</v>
      </c>
      <c r="T19" s="422">
        <v>272.42014742014742014742014722</v>
      </c>
      <c r="U19" s="91">
        <v>-42.356277391080175302913121940</v>
      </c>
      <c r="V19" s="423">
        <v>-3.712728678176584391859116500</v>
      </c>
      <c r="W19" s="422">
        <v>0</v>
      </c>
      <c r="X19" s="91">
        <v>0</v>
      </c>
      <c r="Y19" s="423">
        <v>6.3720655839528959177627987300</v>
      </c>
      <c r="Z19" s="422">
        <v>291.06107733634949809133323907</v>
      </c>
      <c r="AA19" s="91">
        <v>-4.9248195504946961560435648600</v>
      </c>
      <c r="AB19" s="423">
        <v>1.4393513221962646423517638700</v>
      </c>
    </row>
    <row r="20" ht="18" customHeight="1">
      <c r="A20" s="58"/>
      <c r="B20" s="288"/>
      <c r="C20" s="289" t="s">
        <v>283</v>
      </c>
      <c r="D20" s="273">
        <v>44.343434343434343434343434340</v>
      </c>
      <c r="E20" s="92">
        <v>70.301624129930394431554524360</v>
      </c>
      <c r="F20" s="274">
        <v>54.894777437982583210807563640</v>
      </c>
      <c r="G20" s="273">
        <v>10.606060606060606060606060610</v>
      </c>
      <c r="H20" s="92">
        <v>5.8236658932714617169373549900</v>
      </c>
      <c r="I20" s="274">
        <v>14.518794705946697941198039450</v>
      </c>
      <c r="J20" s="273">
        <v>0</v>
      </c>
      <c r="K20" s="92">
        <v>0</v>
      </c>
      <c r="L20" s="274">
        <v>6.4558873991349284904885415900</v>
      </c>
      <c r="M20" s="273">
        <v>54.949494949494949494949494950</v>
      </c>
      <c r="N20" s="92">
        <v>76.125290023201856148491879350</v>
      </c>
      <c r="O20" s="274">
        <v>75.869459543064209642494144680</v>
      </c>
      <c r="P20" s="5"/>
      <c r="Q20" s="273">
        <v>65.645840645840645840645840610</v>
      </c>
      <c r="R20" s="92">
        <v>1.8864117825078180167456874800</v>
      </c>
      <c r="S20" s="274">
        <v>1.2275500374061673963454148400</v>
      </c>
      <c r="T20" s="273">
        <v>110.48951048951048951048951055</v>
      </c>
      <c r="U20" s="92">
        <v>2.0724049228286088974074447300</v>
      </c>
      <c r="V20" s="274">
        <v>11.908270740787643092128999210</v>
      </c>
      <c r="W20" s="273">
        <v>0</v>
      </c>
      <c r="X20" s="92">
        <v>0</v>
      </c>
      <c r="Y20" s="274">
        <v>24.128052821946065812278861470</v>
      </c>
      <c r="Z20" s="273">
        <v>72.749427664131157226201905300</v>
      </c>
      <c r="AA20" s="92">
        <v>1.9006165092148951245766570100</v>
      </c>
      <c r="AB20" s="274">
        <v>4.7864073025044725397250468500</v>
      </c>
    </row>
    <row r="21" ht="18" customHeight="1">
      <c r="A21" s="58"/>
      <c r="B21" s="290"/>
      <c r="C21" s="291" t="s">
        <v>268</v>
      </c>
      <c r="D21" s="422">
        <v>59.359726295210166177908113390</v>
      </c>
      <c r="E21" s="91">
        <v>72.898735124616420926577351990</v>
      </c>
      <c r="F21" s="423">
        <v>57.520112376979706267581021460</v>
      </c>
      <c r="G21" s="422">
        <v>1.7350928641251221896383186700</v>
      </c>
      <c r="H21" s="91">
        <v>2.3875458423770675847616196400</v>
      </c>
      <c r="I21" s="423">
        <v>13.593361151221914746491272650</v>
      </c>
      <c r="J21" s="422">
        <v>0</v>
      </c>
      <c r="K21" s="91">
        <v>0</v>
      </c>
      <c r="L21" s="423">
        <v>6.8558464565738383949931500300</v>
      </c>
      <c r="M21" s="422">
        <v>61.094819159335288367546432060</v>
      </c>
      <c r="N21" s="91">
        <v>75.286280966993488511338971630</v>
      </c>
      <c r="O21" s="423">
        <v>77.969319984775459409065444140</v>
      </c>
      <c r="P21" s="5"/>
      <c r="Q21" s="422">
        <v>36.739369501466275659824046920</v>
      </c>
      <c r="R21" s="91">
        <v>-7.8395163874111446366392164300</v>
      </c>
      <c r="S21" s="423">
        <v>0.048321015942268993229000800</v>
      </c>
      <c r="T21" s="422">
        <v>69.235033259423503325942350150</v>
      </c>
      <c r="U21" s="91">
        <v>3.6677070973495469214084358600</v>
      </c>
      <c r="V21" s="423">
        <v>21.452120290283346520895741840</v>
      </c>
      <c r="W21" s="422">
        <v>0</v>
      </c>
      <c r="X21" s="91">
        <v>0</v>
      </c>
      <c r="Y21" s="423">
        <v>32.405071526079574792850283590</v>
      </c>
      <c r="Z21" s="422">
        <v>37.489128766562643883971965010</v>
      </c>
      <c r="AA21" s="91">
        <v>-7.5139503004310015799328640800</v>
      </c>
      <c r="AB21" s="423">
        <v>5.5599063621849392009312086100</v>
      </c>
    </row>
    <row r="22" ht="18" customHeight="1">
      <c r="A22" s="58"/>
      <c r="B22" s="288"/>
      <c r="C22" s="289" t="s">
        <v>270</v>
      </c>
      <c r="D22" s="273">
        <v>68.157380254154447702834799610</v>
      </c>
      <c r="E22" s="92">
        <v>73.115784746650699797919317420</v>
      </c>
      <c r="F22" s="274">
        <v>61.590723158642163898549992320</v>
      </c>
      <c r="G22" s="273">
        <v>0.1955034213098729227761485800</v>
      </c>
      <c r="H22" s="92">
        <v>1.9309931891325499588354165100</v>
      </c>
      <c r="I22" s="274">
        <v>7.4282918693205391705183965200</v>
      </c>
      <c r="J22" s="273">
        <v>0</v>
      </c>
      <c r="K22" s="92">
        <v>0</v>
      </c>
      <c r="L22" s="274">
        <v>6.6221476821765843711132792800</v>
      </c>
      <c r="M22" s="273">
        <v>68.352883675464320625610948190</v>
      </c>
      <c r="N22" s="92">
        <v>75.046777935783249756754733930</v>
      </c>
      <c r="O22" s="274">
        <v>75.641162710139287440181668110</v>
      </c>
      <c r="P22" s="5"/>
      <c r="Q22" s="273">
        <v>51.171028084505621943225936570</v>
      </c>
      <c r="R22" s="92">
        <v>-8.658251519401589527816736790</v>
      </c>
      <c r="S22" s="274">
        <v>5.8168814197410324535760465500</v>
      </c>
      <c r="T22" s="273">
        <v>-2.2727272727272727272727284100</v>
      </c>
      <c r="U22" s="92">
        <v>8.860759493670886075949366780</v>
      </c>
      <c r="V22" s="274">
        <v>-8.295645128287214052203948880</v>
      </c>
      <c r="W22" s="273">
        <v>0</v>
      </c>
      <c r="X22" s="92">
        <v>0</v>
      </c>
      <c r="Y22" s="274">
        <v>34.194818096759217589412346950</v>
      </c>
      <c r="Z22" s="273">
        <v>50.934943024948546759700818220</v>
      </c>
      <c r="AA22" s="92">
        <v>-8.278448591291620929381631900</v>
      </c>
      <c r="AB22" s="274">
        <v>6.1779457415734737294601828600</v>
      </c>
    </row>
    <row r="23" ht="18" customHeight="1">
      <c r="A23" s="58"/>
      <c r="B23" s="290"/>
      <c r="C23" s="291" t="s">
        <v>272</v>
      </c>
      <c r="D23" s="422">
        <v>52.752525252525252525252525250</v>
      </c>
      <c r="E23" s="91">
        <v>56.542923433874709976798143850</v>
      </c>
      <c r="F23" s="423">
        <v>49.132215172949585535349760710</v>
      </c>
      <c r="G23" s="422">
        <v>0.6313131313131313131313131300</v>
      </c>
      <c r="H23" s="91">
        <v>4.083526682134570765661252900</v>
      </c>
      <c r="I23" s="423">
        <v>11.276297871534873889061543120</v>
      </c>
      <c r="J23" s="422">
        <v>0</v>
      </c>
      <c r="K23" s="91">
        <v>0</v>
      </c>
      <c r="L23" s="423">
        <v>6.0394077650961672051348537500</v>
      </c>
      <c r="M23" s="422">
        <v>53.383838383838383838383838380</v>
      </c>
      <c r="N23" s="91">
        <v>60.626450116009280742459396750</v>
      </c>
      <c r="O23" s="423">
        <v>66.447920809580626629546157590</v>
      </c>
      <c r="P23" s="5"/>
      <c r="Q23" s="422">
        <v>58.980213089802130898021308980</v>
      </c>
      <c r="R23" s="91">
        <v>-9.247765640516385302879841110</v>
      </c>
      <c r="S23" s="423">
        <v>-2.9579096009148132615295574200</v>
      </c>
      <c r="T23" s="422">
        <v>-83.66013071895424836601307191</v>
      </c>
      <c r="U23" s="91">
        <v>25.714285714285714285714285630</v>
      </c>
      <c r="V23" s="423">
        <v>14.902339396051707520213250240</v>
      </c>
      <c r="W23" s="422">
        <v>0</v>
      </c>
      <c r="X23" s="91">
        <v>0</v>
      </c>
      <c r="Y23" s="423">
        <v>32.826072159682883932668966720</v>
      </c>
      <c r="Z23" s="422">
        <v>44.103612815269256987048398060</v>
      </c>
      <c r="AA23" s="91">
        <v>-7.5153374233128834355828220900</v>
      </c>
      <c r="AB23" s="423">
        <v>2.242571007022558361130358300</v>
      </c>
    </row>
    <row r="24" ht="18" customHeight="1">
      <c r="A24" s="59"/>
      <c r="B24" s="288"/>
      <c r="C24" s="289" t="s">
        <v>273</v>
      </c>
      <c r="D24" s="273">
        <v>61.705767350928641251221896380</v>
      </c>
      <c r="E24" s="92">
        <v>71.820971484170346530948282310</v>
      </c>
      <c r="F24" s="274">
        <v>52.421355266694801142346889660</v>
      </c>
      <c r="G24" s="273">
        <v>5.03421309872922776148582600</v>
      </c>
      <c r="H24" s="92">
        <v>4.64785569942369583115036300</v>
      </c>
      <c r="I24" s="274">
        <v>14.347214053362224607017470610</v>
      </c>
      <c r="J24" s="273">
        <v>0</v>
      </c>
      <c r="K24" s="92">
        <v>0</v>
      </c>
      <c r="L24" s="274">
        <v>6.1762246140754534131148449800</v>
      </c>
      <c r="M24" s="273">
        <v>66.739980449657869012707722390</v>
      </c>
      <c r="N24" s="92">
        <v>76.468827183594042362098645310</v>
      </c>
      <c r="O24" s="274">
        <v>72.944793934132479162479205240</v>
      </c>
      <c r="P24" s="93"/>
      <c r="Q24" s="273">
        <v>74.378453038674033149171270710</v>
      </c>
      <c r="R24" s="92">
        <v>9.781489532090149868436105700</v>
      </c>
      <c r="S24" s="274">
        <v>6.7229242062809401553590350800</v>
      </c>
      <c r="T24" s="273">
        <v>-51.068883610451306413301662730</v>
      </c>
      <c r="U24" s="92">
        <v>-31.456953642384105960264900590</v>
      </c>
      <c r="V24" s="274">
        <v>2.9739546600099854594446483300</v>
      </c>
      <c r="W24" s="273">
        <v>0</v>
      </c>
      <c r="X24" s="92">
        <v>0</v>
      </c>
      <c r="Y24" s="274">
        <v>38.138221819457921769973584370</v>
      </c>
      <c r="Z24" s="273">
        <v>46.120920278223649010165864110</v>
      </c>
      <c r="AA24" s="92">
        <v>5.9085726132476417539131336100</v>
      </c>
      <c r="AB24" s="274">
        <v>8.029521749881904631683468740</v>
      </c>
    </row>
    <row r="25" ht="18" customHeight="1">
      <c r="A25" s="60"/>
      <c r="B25" s="290"/>
      <c r="C25" s="291" t="s">
        <v>274</v>
      </c>
      <c r="D25" s="422">
        <v>68.686868686868686868686868690</v>
      </c>
      <c r="E25" s="91">
        <v>74.818252126836813611755607110</v>
      </c>
      <c r="F25" s="423">
        <v>59.001305105928269651146668490</v>
      </c>
      <c r="G25" s="422">
        <v>6.2121212121212121212121212100</v>
      </c>
      <c r="H25" s="91">
        <v>9.505027068832173240525908740</v>
      </c>
      <c r="I25" s="423">
        <v>17.512985691325963829032043500</v>
      </c>
      <c r="J25" s="422">
        <v>0</v>
      </c>
      <c r="K25" s="91">
        <v>0</v>
      </c>
      <c r="L25" s="423">
        <v>6.3965757898684851552006684400</v>
      </c>
      <c r="M25" s="422">
        <v>74.898989898989898989898989900</v>
      </c>
      <c r="N25" s="91">
        <v>84.32327919566898685228151585</v>
      </c>
      <c r="O25" s="423">
        <v>82.91086658712271863537938044</v>
      </c>
      <c r="P25" s="93"/>
      <c r="Q25" s="422">
        <v>72.917991099809281627463445660</v>
      </c>
      <c r="R25" s="91">
        <v>6.8124102903831290714364579700</v>
      </c>
      <c r="S25" s="423">
        <v>8.565223273693284107902883430</v>
      </c>
      <c r="T25" s="422">
        <v>13.888888888888888888888888940</v>
      </c>
      <c r="U25" s="91">
        <v>-5.4615384615384615384615384400</v>
      </c>
      <c r="V25" s="423">
        <v>9.904835616280209254074993710</v>
      </c>
      <c r="W25" s="422">
        <v>0</v>
      </c>
      <c r="X25" s="91">
        <v>0</v>
      </c>
      <c r="Y25" s="423">
        <v>30.622518657331892985207555860</v>
      </c>
      <c r="Z25" s="422">
        <v>65.790944661822247065399664610</v>
      </c>
      <c r="AA25" s="91">
        <v>5.2717968523703775224485854900</v>
      </c>
      <c r="AB25" s="423">
        <v>10.285947005804606295076856440</v>
      </c>
    </row>
    <row r="26" ht="18" customHeight="1">
      <c r="A26" s="60"/>
      <c r="B26" s="292"/>
      <c r="C26" s="293" t="s">
        <v>276</v>
      </c>
      <c r="D26" s="275">
        <v>81.40273704789833822091886608</v>
      </c>
      <c r="E26" s="276">
        <v>73.939076416435895516802634530</v>
      </c>
      <c r="F26" s="277">
        <v>67.187053136767882419630960180</v>
      </c>
      <c r="G26" s="275">
        <v>3.7634408602150537634408602200</v>
      </c>
      <c r="H26" s="276">
        <v>4.0640670608487388668512835900</v>
      </c>
      <c r="I26" s="277">
        <v>9.364854055230493304394161290</v>
      </c>
      <c r="J26" s="275">
        <v>0</v>
      </c>
      <c r="K26" s="276">
        <v>0</v>
      </c>
      <c r="L26" s="277">
        <v>6.7130725157417636061806236600</v>
      </c>
      <c r="M26" s="275">
        <v>85.16617790811339198435972630</v>
      </c>
      <c r="N26" s="276">
        <v>78.003143477284634383653918120</v>
      </c>
      <c r="O26" s="277">
        <v>83.26497970774013933020574513</v>
      </c>
      <c r="P26" s="184"/>
      <c r="Q26" s="275">
        <v>79.56873315363881401617250674</v>
      </c>
      <c r="R26" s="276">
        <v>1.3022969647251845775225594800</v>
      </c>
      <c r="S26" s="277">
        <v>7.0364899769868819282640291500</v>
      </c>
      <c r="T26" s="275">
        <v>-28.372093023255813953488372030</v>
      </c>
      <c r="U26" s="276">
        <v>-4.2328042328042328042328042300</v>
      </c>
      <c r="V26" s="277">
        <v>-7.985503129995792961601390890</v>
      </c>
      <c r="W26" s="275">
        <v>0</v>
      </c>
      <c r="X26" s="276">
        <v>0</v>
      </c>
      <c r="Y26" s="277">
        <v>12.143036130187505787246766780</v>
      </c>
      <c r="Z26" s="275">
        <v>68.357487922705314009661835750</v>
      </c>
      <c r="AA26" s="276">
        <v>0.9981587363116581064056594600</v>
      </c>
      <c r="AB26" s="277">
        <v>5.4868537466091097202549437900</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 customHeight="1">
      <c r="A28" s="112"/>
      <c r="B28" s="993" t="s">
        <v>61</v>
      </c>
      <c r="C28" s="993"/>
      <c r="D28" s="993"/>
      <c r="E28" s="993"/>
      <c r="F28" s="993"/>
      <c r="G28" s="993"/>
      <c r="H28" s="993"/>
      <c r="I28" s="993"/>
      <c r="J28" s="993"/>
      <c r="K28" s="993"/>
      <c r="L28" s="993"/>
      <c r="M28" s="993"/>
      <c r="N28" s="993"/>
      <c r="O28" s="993"/>
      <c r="P28" s="413"/>
      <c r="Q28" s="991"/>
      <c r="R28" s="991"/>
      <c r="S28" s="991"/>
      <c r="T28" s="991"/>
      <c r="U28" s="991"/>
      <c r="V28" s="991"/>
      <c r="W28" s="991"/>
      <c r="X28" s="991"/>
      <c r="Y28" s="991"/>
      <c r="Z28" s="991"/>
      <c r="AA28" s="991"/>
      <c r="AB28" s="991"/>
      <c r="AC28" s="9"/>
    </row>
    <row r="29" ht="18" customHeight="1">
      <c r="A29" s="58"/>
      <c r="B29" s="286">
        <v>2017</v>
      </c>
      <c r="C29" s="287"/>
      <c r="D29" s="429">
        <v>60.290350128095644748078565330</v>
      </c>
      <c r="E29" s="430">
        <v>73.356136136166455049286411320</v>
      </c>
      <c r="F29" s="431">
        <v>56.425731445088998096407933150</v>
      </c>
      <c r="G29" s="429">
        <v>4.0441624984750518482371599400</v>
      </c>
      <c r="H29" s="430">
        <v>6.6104397980738388344541753800</v>
      </c>
      <c r="I29" s="431">
        <v>16.484959133577321206246837870</v>
      </c>
      <c r="J29" s="429">
        <v>0.0975966817128217640600219600</v>
      </c>
      <c r="K29" s="430">
        <v>0.0076526783787552541299567400</v>
      </c>
      <c r="L29" s="431">
        <v>5.3415479567120805516733152900</v>
      </c>
      <c r="M29" s="429">
        <v>64.432109308283518360375747220</v>
      </c>
      <c r="N29" s="430">
        <v>79.97422861261904913787054343</v>
      </c>
      <c r="O29" s="431">
        <v>78.252238535378399854328086310</v>
      </c>
      <c r="P29" s="5"/>
      <c r="Q29" s="429">
        <v>-15.748368755392896301366086770</v>
      </c>
      <c r="R29" s="430">
        <v>1.0342834696671261404642248400</v>
      </c>
      <c r="S29" s="431">
        <v>-1.62645056532496250650170300</v>
      </c>
      <c r="T29" s="429">
        <v>-11.990279898051033832417265290</v>
      </c>
      <c r="U29" s="430">
        <v>41.169877618368574497357230370</v>
      </c>
      <c r="V29" s="431">
        <v>-1.5587400660580679771857771400</v>
      </c>
      <c r="W29" s="429">
        <v>0</v>
      </c>
      <c r="X29" s="430">
        <v>-99.73003943301130089926929940</v>
      </c>
      <c r="Y29" s="431">
        <v>0.0916100912102535582302320500</v>
      </c>
      <c r="Z29" s="429">
        <v>-15.393453334915380000367658740</v>
      </c>
      <c r="AA29" s="430">
        <v>-0.1851125511654044349589805700</v>
      </c>
      <c r="AB29" s="431">
        <v>-1.496762546703387309413506200</v>
      </c>
    </row>
    <row r="30" ht="18" customHeight="1">
      <c r="A30" s="58"/>
      <c r="B30" s="288">
        <v>2018</v>
      </c>
      <c r="C30" s="289"/>
      <c r="D30" s="273">
        <v>34.887654022710799710074897320</v>
      </c>
      <c r="E30" s="92">
        <v>73.632535897321910544064319870</v>
      </c>
      <c r="F30" s="274">
        <v>55.854804198622832386849997250</v>
      </c>
      <c r="G30" s="273">
        <v>4.2683417894821615527099943600</v>
      </c>
      <c r="H30" s="92">
        <v>6.7374557832633698075103357600</v>
      </c>
      <c r="I30" s="274">
        <v>15.349214593730450560413663080</v>
      </c>
      <c r="J30" s="273">
        <v>0.3865668035757429330756221300</v>
      </c>
      <c r="K30" s="92">
        <v>0.0635069825927360713310428500</v>
      </c>
      <c r="L30" s="274">
        <v>5.5440511631543326367093445200</v>
      </c>
      <c r="M30" s="273">
        <v>39.542562615768704195860513810</v>
      </c>
      <c r="N30" s="92">
        <v>80.43349866317801642290569848</v>
      </c>
      <c r="O30" s="274">
        <v>76.748069955507615583973004860</v>
      </c>
      <c r="P30" s="5"/>
      <c r="Q30" s="273">
        <v>-42.133933625220472435555658980</v>
      </c>
      <c r="R30" s="92">
        <v>0.3767916028761271261862826900</v>
      </c>
      <c r="S30" s="274">
        <v>-1.0118207276085851160937544500</v>
      </c>
      <c r="T30" s="273">
        <v>5.5432809906041576095439630100</v>
      </c>
      <c r="U30" s="92">
        <v>1.9214453057501727245549296200</v>
      </c>
      <c r="V30" s="274">
        <v>-6.8895805603396010325849471700</v>
      </c>
      <c r="W30" s="273">
        <v>296.08601111379560280260932192</v>
      </c>
      <c r="X30" s="92">
        <v>729.86608674211387899271588268</v>
      </c>
      <c r="Y30" s="274">
        <v>3.7910959160778604141836047900</v>
      </c>
      <c r="Z30" s="273">
        <v>-38.629104276918286794761217130</v>
      </c>
      <c r="AA30" s="92">
        <v>0.5742725607065118330060302400</v>
      </c>
      <c r="AB30" s="274">
        <v>-1.922205176521229915978451800</v>
      </c>
    </row>
    <row r="31" ht="18" customHeight="1">
      <c r="A31" s="58"/>
      <c r="B31" s="427">
        <v>2019</v>
      </c>
      <c r="C31" s="428"/>
      <c r="D31" s="432">
        <v>61.129099211290992112909921130</v>
      </c>
      <c r="E31" s="433">
        <v>72.783269236881416266725995610</v>
      </c>
      <c r="F31" s="434">
        <v>57.563155769236847692776815440</v>
      </c>
      <c r="G31" s="432">
        <v>6.4591116645911166459111664600</v>
      </c>
      <c r="H31" s="433">
        <v>5.6962146012776912563964021200</v>
      </c>
      <c r="I31" s="434">
        <v>14.971673950971040118350236100</v>
      </c>
      <c r="J31" s="432">
        <v>0</v>
      </c>
      <c r="K31" s="433">
        <v>0</v>
      </c>
      <c r="L31" s="434">
        <v>6.6792617844794494086341576400</v>
      </c>
      <c r="M31" s="432">
        <v>67.588210875882108758821087590</v>
      </c>
      <c r="N31" s="433">
        <v>78.479483838159107523122397740</v>
      </c>
      <c r="O31" s="434">
        <v>79.214091504687337219761209180</v>
      </c>
      <c r="P31" s="184"/>
      <c r="Q31" s="432">
        <v>75.216995592474665066020888880</v>
      </c>
      <c r="R31" s="433">
        <v>-1.1533850492732832263206768200</v>
      </c>
      <c r="S31" s="434">
        <v>3.0585579792546059553576016400</v>
      </c>
      <c r="T31" s="432">
        <v>51.326017998543198853356516950</v>
      </c>
      <c r="U31" s="433">
        <v>-15.454515999529729634654852750</v>
      </c>
      <c r="V31" s="434">
        <v>-2.459674014288789215585796300</v>
      </c>
      <c r="W31" s="432">
        <v>-100</v>
      </c>
      <c r="X31" s="433">
        <v>-100</v>
      </c>
      <c r="Y31" s="434">
        <v>20.476193092691978882215176840</v>
      </c>
      <c r="Z31" s="432">
        <v>70.925216791411027384578705630</v>
      </c>
      <c r="AA31" s="433">
        <v>-2.4293545071332890029180349800</v>
      </c>
      <c r="AB31" s="434">
        <v>3.2131381943667422946844708300</v>
      </c>
    </row>
    <row r="32" ht="21"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 customHeight="1">
      <c r="A33" s="112"/>
      <c r="B33" s="992" t="s">
        <v>44</v>
      </c>
      <c r="C33" s="992"/>
      <c r="D33" s="992"/>
      <c r="E33" s="992"/>
      <c r="F33" s="992"/>
      <c r="G33" s="992"/>
      <c r="H33" s="992"/>
      <c r="I33" s="992"/>
      <c r="J33" s="992"/>
      <c r="K33" s="992"/>
      <c r="L33" s="992"/>
      <c r="M33" s="992"/>
      <c r="N33" s="992"/>
      <c r="O33" s="992"/>
      <c r="P33" s="413"/>
      <c r="Q33" s="991"/>
      <c r="R33" s="991"/>
      <c r="S33" s="991"/>
      <c r="T33" s="991"/>
      <c r="U33" s="991"/>
      <c r="V33" s="991"/>
      <c r="W33" s="991"/>
      <c r="X33" s="991"/>
      <c r="Y33" s="991"/>
      <c r="Z33" s="991"/>
      <c r="AA33" s="991"/>
      <c r="AB33" s="991"/>
      <c r="AC33" s="9"/>
    </row>
    <row r="34" ht="18" customHeight="1">
      <c r="A34" s="58"/>
      <c r="B34" s="286">
        <v>2017</v>
      </c>
      <c r="C34" s="287"/>
      <c r="D34" s="429">
        <v>45.579710144927536231884057970</v>
      </c>
      <c r="E34" s="430">
        <v>70.391103524450246008635405160</v>
      </c>
      <c r="F34" s="431">
        <v>55.854600184457503129254560370</v>
      </c>
      <c r="G34" s="429">
        <v>3.6473429951690821256038647300</v>
      </c>
      <c r="H34" s="430">
        <v>9.639522040365498544030525150</v>
      </c>
      <c r="I34" s="431">
        <v>14.938693472884296350935329200</v>
      </c>
      <c r="J34" s="429">
        <v>0.3864734299516908212560386500</v>
      </c>
      <c r="K34" s="430">
        <v>0</v>
      </c>
      <c r="L34" s="431">
        <v>5.376292825820644755583316400</v>
      </c>
      <c r="M34" s="429">
        <v>49.613526570048309178743961350</v>
      </c>
      <c r="N34" s="430">
        <v>80.03062556481574455266593032</v>
      </c>
      <c r="O34" s="431">
        <v>76.169586483162444235773205980</v>
      </c>
      <c r="P34" s="5"/>
      <c r="Q34" s="429">
        <v>-28.651714359370971899974220160</v>
      </c>
      <c r="R34" s="430">
        <v>1.4515353762966146998605460600</v>
      </c>
      <c r="S34" s="431">
        <v>1.8892195489194839985642125200</v>
      </c>
      <c r="T34" s="429">
        <v>-32.273190621814475025484199910</v>
      </c>
      <c r="U34" s="430">
        <v>104.58647073908187946455928322</v>
      </c>
      <c r="V34" s="431">
        <v>7.4642101024704767926291136100</v>
      </c>
      <c r="W34" s="429">
        <v>0</v>
      </c>
      <c r="X34" s="430">
        <v>-100</v>
      </c>
      <c r="Y34" s="431">
        <v>8.393254962107628316461499090</v>
      </c>
      <c r="Z34" s="429">
        <v>-28.375336820415279759074338250</v>
      </c>
      <c r="AA34" s="430">
        <v>4.7694197618957278940011993800</v>
      </c>
      <c r="AB34" s="431">
        <v>3.3788820293854333848402343200</v>
      </c>
    </row>
    <row r="35" ht="18" customHeight="1">
      <c r="A35" s="58"/>
      <c r="B35" s="288">
        <v>2018</v>
      </c>
      <c r="C35" s="289"/>
      <c r="D35" s="273">
        <v>40.151515151515151515151515150</v>
      </c>
      <c r="E35" s="92">
        <v>69.479471401190356098053061640</v>
      </c>
      <c r="F35" s="274">
        <v>55.303308049091595372790180420</v>
      </c>
      <c r="G35" s="273">
        <v>7.0158102766798418972332015800</v>
      </c>
      <c r="H35" s="92">
        <v>6.9933420760617371128820740400</v>
      </c>
      <c r="I35" s="274">
        <v>13.371677376362193912375634430</v>
      </c>
      <c r="J35" s="273">
        <v>0</v>
      </c>
      <c r="K35" s="92">
        <v>0</v>
      </c>
      <c r="L35" s="274">
        <v>5.1063100081435152391935760200</v>
      </c>
      <c r="M35" s="273">
        <v>47.167325428194993412384716730</v>
      </c>
      <c r="N35" s="92">
        <v>76.472813477252093210935135680</v>
      </c>
      <c r="O35" s="274">
        <v>73.781295433597304524359390870</v>
      </c>
      <c r="P35" s="5"/>
      <c r="Q35" s="273">
        <v>-11.909235438647203353085706030</v>
      </c>
      <c r="R35" s="92">
        <v>-1.2950956550116249234320543700</v>
      </c>
      <c r="S35" s="274">
        <v>-0.9870129470899233343356446200</v>
      </c>
      <c r="T35" s="273">
        <v>92.35400361228175797712221573</v>
      </c>
      <c r="U35" s="92">
        <v>-27.451360692188708430007733970</v>
      </c>
      <c r="V35" s="274">
        <v>-10.489646228878340825572421460</v>
      </c>
      <c r="W35" s="273">
        <v>-100</v>
      </c>
      <c r="X35" s="92">
        <v>0</v>
      </c>
      <c r="Y35" s="274">
        <v>-5.0217282879475406281475195900</v>
      </c>
      <c r="Z35" s="273">
        <v>-4.9305125254492343099938036600</v>
      </c>
      <c r="AA35" s="92">
        <v>-4.4455632608822061682252104800</v>
      </c>
      <c r="AB35" s="274">
        <v>-3.1354916835383895278363956500</v>
      </c>
    </row>
    <row r="36" ht="18" customHeight="1">
      <c r="A36" s="58"/>
      <c r="B36" s="427">
        <v>2019</v>
      </c>
      <c r="C36" s="428"/>
      <c r="D36" s="432">
        <v>70.619235836627140974967061920</v>
      </c>
      <c r="E36" s="433">
        <v>73.512054877433672954705941690</v>
      </c>
      <c r="F36" s="434">
        <v>59.542389279186861738649058690</v>
      </c>
      <c r="G36" s="432">
        <v>4.9901185770750988142292490100</v>
      </c>
      <c r="H36" s="433">
        <v>6.0350045394935942701503076800</v>
      </c>
      <c r="I36" s="434">
        <v>13.700692196806012718746977110</v>
      </c>
      <c r="J36" s="432">
        <v>0</v>
      </c>
      <c r="K36" s="433">
        <v>0</v>
      </c>
      <c r="L36" s="434">
        <v>6.4289726600042204592845606600</v>
      </c>
      <c r="M36" s="432">
        <v>75.609354413702239789196310940</v>
      </c>
      <c r="N36" s="433">
        <v>79.54705941692726722485624937</v>
      </c>
      <c r="O36" s="434">
        <v>79.67205413599709491668059646</v>
      </c>
      <c r="P36" s="184"/>
      <c r="Q36" s="432">
        <v>75.881870385561936013125512710</v>
      </c>
      <c r="R36" s="433">
        <v>5.803992740471869328493647900</v>
      </c>
      <c r="S36" s="434">
        <v>7.6651494813516800798863358700</v>
      </c>
      <c r="T36" s="432">
        <v>-28.873239436619718309859154950</v>
      </c>
      <c r="U36" s="433">
        <v>-13.703570140641904075009015410</v>
      </c>
      <c r="V36" s="434">
        <v>2.46053513843697224637601500</v>
      </c>
      <c r="W36" s="432">
        <v>0</v>
      </c>
      <c r="X36" s="433">
        <v>0</v>
      </c>
      <c r="Y36" s="434">
        <v>25.902513747722524987926501660</v>
      </c>
      <c r="Z36" s="432">
        <v>60.300279329608938547486033540</v>
      </c>
      <c r="AA36" s="433">
        <v>4.0200507865316756257626224300</v>
      </c>
      <c r="AB36" s="434">
        <v>7.984081423050420233128827820</v>
      </c>
    </row>
    <row r="37" ht="21"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7.25" customHeight="1">
      <c r="A38" s="112"/>
      <c r="B38" s="992" t="s">
        <v>45</v>
      </c>
      <c r="C38" s="992"/>
      <c r="D38" s="992"/>
      <c r="E38" s="992"/>
      <c r="F38" s="992"/>
      <c r="G38" s="992"/>
      <c r="H38" s="992"/>
      <c r="I38" s="992"/>
      <c r="J38" s="992"/>
      <c r="K38" s="992"/>
      <c r="L38" s="992"/>
      <c r="M38" s="992"/>
      <c r="N38" s="992"/>
      <c r="O38" s="992"/>
      <c r="P38" s="413"/>
      <c r="Q38" s="991"/>
      <c r="R38" s="991"/>
      <c r="S38" s="991"/>
      <c r="T38" s="991"/>
      <c r="U38" s="991"/>
      <c r="V38" s="991"/>
      <c r="W38" s="991"/>
      <c r="X38" s="991"/>
      <c r="Y38" s="991"/>
      <c r="Z38" s="991"/>
      <c r="AA38" s="991"/>
      <c r="AB38" s="991"/>
      <c r="AC38" s="9"/>
    </row>
    <row r="39" ht="18" customHeight="1">
      <c r="A39" s="58"/>
      <c r="B39" s="286">
        <v>2017</v>
      </c>
      <c r="C39" s="287"/>
      <c r="D39" s="429">
        <v>60.290350128095644748078565330</v>
      </c>
      <c r="E39" s="430">
        <v>73.356136136166455049286411320</v>
      </c>
      <c r="F39" s="431">
        <v>56.425731445088998096407933150</v>
      </c>
      <c r="G39" s="429">
        <v>4.0441624984750518482371599400</v>
      </c>
      <c r="H39" s="430">
        <v>6.6104397980738388344541753800</v>
      </c>
      <c r="I39" s="431">
        <v>16.484959133577321206246837870</v>
      </c>
      <c r="J39" s="429">
        <v>0.0975966817128217640600219600</v>
      </c>
      <c r="K39" s="430">
        <v>0.0076526783787552541299567400</v>
      </c>
      <c r="L39" s="431">
        <v>5.3415479567120805516733152900</v>
      </c>
      <c r="M39" s="429">
        <v>64.432109308283518360375747220</v>
      </c>
      <c r="N39" s="430">
        <v>79.97422861261904913787054343</v>
      </c>
      <c r="O39" s="431">
        <v>78.252238535378399854328086310</v>
      </c>
      <c r="P39" s="5"/>
      <c r="Q39" s="429">
        <v>-15.748368755392896301366086770</v>
      </c>
      <c r="R39" s="430">
        <v>1.0342834696671261404642248400</v>
      </c>
      <c r="S39" s="431">
        <v>-1.62645056532496250650170300</v>
      </c>
      <c r="T39" s="429">
        <v>-11.990279898051033832417265290</v>
      </c>
      <c r="U39" s="430">
        <v>41.169877618368574497357230370</v>
      </c>
      <c r="V39" s="431">
        <v>-1.5587400660580679771857771400</v>
      </c>
      <c r="W39" s="429">
        <v>0</v>
      </c>
      <c r="X39" s="430">
        <v>-99.73003943301130089926929940</v>
      </c>
      <c r="Y39" s="431">
        <v>0.0916100912102535582302320500</v>
      </c>
      <c r="Z39" s="429">
        <v>-15.393453334915380000367658740</v>
      </c>
      <c r="AA39" s="430">
        <v>-0.1851125511654044349589805700</v>
      </c>
      <c r="AB39" s="431">
        <v>-1.496762546703387309413506200</v>
      </c>
    </row>
    <row r="40" ht="18" customHeight="1">
      <c r="A40" s="58"/>
      <c r="B40" s="288">
        <v>2018</v>
      </c>
      <c r="C40" s="289"/>
      <c r="D40" s="273">
        <v>34.887654022710799710074897320</v>
      </c>
      <c r="E40" s="92">
        <v>73.632535897321910544064319870</v>
      </c>
      <c r="F40" s="274">
        <v>55.854804198622832386849997250</v>
      </c>
      <c r="G40" s="273">
        <v>4.2683417894821615527099943600</v>
      </c>
      <c r="H40" s="92">
        <v>6.7374557832633698075103357600</v>
      </c>
      <c r="I40" s="274">
        <v>15.349214593730450560413663080</v>
      </c>
      <c r="J40" s="273">
        <v>0.3865668035757429330756221300</v>
      </c>
      <c r="K40" s="92">
        <v>0.0635069825927360713310428500</v>
      </c>
      <c r="L40" s="274">
        <v>5.5440511631543326367093445200</v>
      </c>
      <c r="M40" s="273">
        <v>39.542562615768704195860513810</v>
      </c>
      <c r="N40" s="92">
        <v>80.43349866317801642290569848</v>
      </c>
      <c r="O40" s="274">
        <v>76.748069955507615583973004860</v>
      </c>
      <c r="P40" s="5"/>
      <c r="Q40" s="273">
        <v>-42.133933625220472435555658980</v>
      </c>
      <c r="R40" s="92">
        <v>0.3767916028761271261862826900</v>
      </c>
      <c r="S40" s="274">
        <v>-1.0118207276085851160937544500</v>
      </c>
      <c r="T40" s="273">
        <v>5.5432809906041576095439630100</v>
      </c>
      <c r="U40" s="92">
        <v>1.9214453057501727245549296200</v>
      </c>
      <c r="V40" s="274">
        <v>-6.8895805603396010325849471700</v>
      </c>
      <c r="W40" s="273">
        <v>296.08601111379560280260932192</v>
      </c>
      <c r="X40" s="92">
        <v>729.86608674211387899271588268</v>
      </c>
      <c r="Y40" s="274">
        <v>3.7910959160778604141836047900</v>
      </c>
      <c r="Z40" s="273">
        <v>-38.629104276918286794761217130</v>
      </c>
      <c r="AA40" s="92">
        <v>0.5742725607065118330060302400</v>
      </c>
      <c r="AB40" s="274">
        <v>-1.922205176521229915978451800</v>
      </c>
    </row>
    <row r="41" ht="18" customHeight="1">
      <c r="A41" s="58"/>
      <c r="B41" s="427">
        <v>2019</v>
      </c>
      <c r="C41" s="428"/>
      <c r="D41" s="432">
        <v>61.129099211290992112909921130</v>
      </c>
      <c r="E41" s="433">
        <v>72.783269236881416266725995610</v>
      </c>
      <c r="F41" s="434">
        <v>57.563155769236847692776815440</v>
      </c>
      <c r="G41" s="432">
        <v>6.4591116645911166459111664600</v>
      </c>
      <c r="H41" s="433">
        <v>5.6962146012776912563964021200</v>
      </c>
      <c r="I41" s="434">
        <v>14.971673950971040118350236100</v>
      </c>
      <c r="J41" s="432">
        <v>0</v>
      </c>
      <c r="K41" s="433">
        <v>0</v>
      </c>
      <c r="L41" s="434">
        <v>6.6792617844794494086341576400</v>
      </c>
      <c r="M41" s="432">
        <v>67.588210875882108758821087590</v>
      </c>
      <c r="N41" s="433">
        <v>78.479483838159107523122397740</v>
      </c>
      <c r="O41" s="434">
        <v>79.214091504687337219761209180</v>
      </c>
      <c r="P41" s="184"/>
      <c r="Q41" s="432">
        <v>75.216995592474665066020888880</v>
      </c>
      <c r="R41" s="433">
        <v>-1.1533850492732832263206768200</v>
      </c>
      <c r="S41" s="434">
        <v>3.0585579792546059553576016400</v>
      </c>
      <c r="T41" s="432">
        <v>51.326017998543198853356516950</v>
      </c>
      <c r="U41" s="433">
        <v>-15.454515999529729634654852750</v>
      </c>
      <c r="V41" s="434">
        <v>-2.459674014288789215585796300</v>
      </c>
      <c r="W41" s="432">
        <v>-100</v>
      </c>
      <c r="X41" s="433">
        <v>-100</v>
      </c>
      <c r="Y41" s="434">
        <v>20.476193092691978882215176840</v>
      </c>
      <c r="Z41" s="432">
        <v>70.925216791411027384578705630</v>
      </c>
      <c r="AA41" s="433">
        <v>-2.4293545071332890029180349800</v>
      </c>
      <c r="AB41" s="434">
        <v>3.2131381943667422946844708300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row>
    <row r="43" ht="24" customHeight="1">
      <c r="B43" s="1055" t="s">
        <v>138</v>
      </c>
      <c r="C43" s="1055"/>
      <c r="D43" s="1055"/>
      <c r="E43" s="1055"/>
      <c r="F43" s="1055"/>
      <c r="G43" s="1055"/>
      <c r="H43" s="1055"/>
      <c r="I43" s="1055"/>
      <c r="J43" s="1055"/>
      <c r="K43" s="1055"/>
      <c r="L43" s="1055"/>
      <c r="M43" s="1055"/>
      <c r="N43" s="1055"/>
      <c r="O43" s="1055"/>
      <c r="P43" s="1055"/>
      <c r="Q43" s="1055"/>
      <c r="R43" s="1055"/>
      <c r="S43" s="1055"/>
      <c r="T43" s="1055"/>
      <c r="U43" s="1055"/>
      <c r="V43" s="1055"/>
      <c r="W43" s="1055"/>
      <c r="X43" s="1055"/>
      <c r="Y43" s="1055"/>
      <c r="Z43" s="1055"/>
      <c r="AA43" s="1055"/>
      <c r="AB43" s="1055"/>
    </row>
    <row r="44" ht="12" customHeight="1">
      <c r="Z44" s="55"/>
      <c r="AA44" s="234"/>
      <c r="AB44" s="234"/>
    </row>
    <row r="45" ht="12" customHeight="1"/>
    <row r="46">
      <c r="A46" s="237"/>
      <c r="B46" s="237"/>
      <c r="C46" s="237"/>
      <c r="D46" s="237"/>
      <c r="E46" s="237"/>
      <c r="F46" s="237"/>
      <c r="G46" s="237"/>
      <c r="H46" s="237"/>
      <c r="I46" s="237"/>
      <c r="J46" s="237"/>
      <c r="K46" s="237"/>
      <c r="L46" s="237"/>
      <c r="M46" s="237"/>
      <c r="N46" s="237"/>
      <c r="O46" s="237"/>
      <c r="P46" s="237"/>
      <c r="Q46" s="237"/>
      <c r="R46" s="237"/>
      <c r="S46" s="237"/>
      <c r="T46" s="237"/>
      <c r="U46" s="237"/>
      <c r="V46" s="237"/>
      <c r="W46" s="237"/>
      <c r="X46" s="237"/>
      <c r="Y46" s="237"/>
      <c r="Z46" s="237"/>
      <c r="AA46" s="237"/>
      <c r="AB46" s="237"/>
      <c r="AC46" s="237"/>
    </row>
    <row r="47">
      <c r="A47" s="237"/>
      <c r="B47" s="237"/>
      <c r="C47" s="237"/>
      <c r="D47" s="237"/>
      <c r="E47" s="237"/>
      <c r="F47" s="237"/>
      <c r="G47" s="237"/>
      <c r="H47" s="237"/>
      <c r="I47" s="237"/>
      <c r="J47" s="237"/>
      <c r="K47" s="237"/>
      <c r="L47" s="237"/>
      <c r="M47" s="237"/>
      <c r="N47" s="237"/>
      <c r="O47" s="237"/>
      <c r="P47" s="237"/>
      <c r="Q47" s="237"/>
      <c r="R47" s="237"/>
      <c r="S47" s="237"/>
      <c r="T47" s="237"/>
      <c r="U47" s="237"/>
      <c r="V47" s="237"/>
      <c r="W47" s="237"/>
      <c r="X47" s="237"/>
      <c r="Y47" s="237"/>
      <c r="Z47" s="237"/>
      <c r="AA47" s="237"/>
      <c r="AB47" s="237"/>
      <c r="AC47" s="237"/>
    </row>
    <row r="48">
      <c r="A48" s="237"/>
      <c r="B48" s="237"/>
      <c r="C48" s="237"/>
      <c r="D48" s="237"/>
      <c r="E48" s="237"/>
      <c r="F48" s="237"/>
      <c r="G48" s="237"/>
      <c r="H48" s="237"/>
      <c r="I48" s="237"/>
      <c r="J48" s="237"/>
      <c r="K48" s="237"/>
      <c r="L48" s="237"/>
      <c r="M48" s="237"/>
      <c r="N48" s="237"/>
      <c r="O48" s="237"/>
      <c r="P48" s="237"/>
      <c r="Q48" s="237"/>
      <c r="R48" s="237"/>
      <c r="S48" s="237"/>
      <c r="T48" s="237"/>
      <c r="U48" s="237"/>
      <c r="V48" s="237"/>
      <c r="W48" s="237"/>
      <c r="X48" s="237"/>
      <c r="Y48" s="237"/>
      <c r="Z48" s="237"/>
      <c r="AA48" s="237"/>
      <c r="AB48" s="237"/>
      <c r="AC48" s="237"/>
    </row>
    <row r="49" s="237" customFormat="1"/>
    <row r="50" s="237" customFormat="1"/>
    <row r="51" s="237" customFormat="1"/>
    <row r="52" s="237" customFormat="1"/>
    <row r="53" s="237" customFormat="1"/>
    <row r="54" s="237" customFormat="1"/>
    <row r="55" s="237" customFormat="1"/>
    <row r="56" s="237" customFormat="1"/>
    <row r="57" s="237" customFormat="1"/>
    <row r="58" s="237" customFormat="1"/>
    <row r="59" s="237" customFormat="1"/>
    <row r="60" s="237" customFormat="1"/>
    <row r="61" s="237" customFormat="1"/>
    <row r="62" s="237" customFormat="1"/>
    <row r="63" s="237" customFormat="1"/>
    <row r="64" s="237" customFormat="1"/>
    <row r="65" s="237" customFormat="1"/>
    <row r="66" s="237" customFormat="1"/>
    <row r="67" s="237" customFormat="1"/>
    <row r="68" s="237" customFormat="1"/>
    <row r="69" s="237" customFormat="1"/>
    <row r="70" s="237" customFormat="1"/>
    <row r="71" s="237" customFormat="1"/>
    <row r="72" s="237" customFormat="1"/>
    <row r="73" s="237" customFormat="1"/>
    <row r="74" s="237" customFormat="1"/>
    <row r="75" s="237" customFormat="1"/>
    <row r="76" s="237" customFormat="1"/>
    <row r="77" s="237" customFormat="1"/>
    <row r="78" s="237" customFormat="1"/>
    <row r="79" s="237" customFormat="1"/>
    <row r="80" s="237" customFormat="1"/>
    <row r="81" s="237" customFormat="1"/>
    <row r="82" s="237" customFormat="1"/>
    <row r="83" s="237" customFormat="1"/>
    <row r="84" s="237" customFormat="1"/>
    <row r="85" s="237" customFormat="1"/>
    <row r="86" s="237" customFormat="1"/>
  </sheetData>
  <mergeCells count="22">
    <mergeCell ref="B2:AB2"/>
    <mergeCell ref="Q6:AB6"/>
    <mergeCell ref="D6:O6"/>
    <mergeCell ref="B3:Q3"/>
    <mergeCell ref="R3:AB3"/>
    <mergeCell ref="B4:AB4"/>
    <mergeCell ref="B43:AB43"/>
    <mergeCell ref="Q38:AB38"/>
    <mergeCell ref="Q7:S7"/>
    <mergeCell ref="T7:V7"/>
    <mergeCell ref="Q33:AB33"/>
    <mergeCell ref="B33:O33"/>
    <mergeCell ref="B38:O38"/>
    <mergeCell ref="J7:L7"/>
    <mergeCell ref="G7:I7"/>
    <mergeCell ref="D7:F7"/>
    <mergeCell ref="B8:C8"/>
    <mergeCell ref="M7:O7"/>
    <mergeCell ref="Q28:AB28"/>
    <mergeCell ref="W7:Y7"/>
    <mergeCell ref="Z7:AB7"/>
    <mergeCell ref="B28:O28"/>
  </mergeCells>
  <phoneticPr fontId="0" type="noConversion"/>
  <printOptions horizontalCentered="1" verticalCentered="1"/>
  <pageMargins left="0.25" right="0.25" top="0.25" bottom="0.25" header="0" footer="0"/>
  <pageSetup scale="70" fitToWidth="1" fitToHeight="1" orientation="landscape" r:id="rId1"/>
  <headerFooter alignWithMargins="0">
    <oddHeader/>
    <oddFooter/>
  </headerFooter>
  <rowBreaks count="1" manualBreakCount="1">
    <brk id="46" max="16383" man="1"/>
  </rowBreaks>
  <colBreaks count="1" manualBreakCount="1">
    <brk id="30" max="1048575" man="1"/>
  </colBreaks>
  <drawing r:id="rId39"/>
</worksheet>
</file>

<file path=xl/worksheets/sheet10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7">
    <pageSetUpPr fitToPage="1"/>
  </sheetPr>
  <dimension ref="A1:AD82"/>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7" customWidth="1"/>
  </cols>
  <sheetData>
    <row r="1" ht="30">
      <c r="A1" s="89"/>
      <c r="B1" s="662" t="s">
        <v>193</v>
      </c>
      <c r="Z1" s="5"/>
      <c r="AB1" s="691"/>
      <c r="AD1" s="237"/>
    </row>
    <row r="2" ht="15" customHeight="1">
      <c r="A2" s="11"/>
      <c r="B2" s="1020" t="s">
        <v>258</v>
      </c>
      <c r="C2" s="1020"/>
      <c r="D2" s="1020"/>
      <c r="E2" s="1020"/>
      <c r="F2" s="1020"/>
      <c r="G2" s="1020"/>
      <c r="H2" s="1020"/>
      <c r="I2" s="1020"/>
      <c r="J2" s="1020"/>
      <c r="K2" s="1020"/>
      <c r="L2" s="1020"/>
      <c r="M2" s="1020"/>
      <c r="N2" s="1020"/>
      <c r="O2" s="1020"/>
      <c r="P2" s="1020"/>
      <c r="Q2" s="1020"/>
      <c r="R2" s="1020"/>
      <c r="S2" s="1020"/>
      <c r="T2" s="1020"/>
      <c r="U2" s="1020"/>
      <c r="V2" s="1020"/>
      <c r="W2" s="1020"/>
      <c r="X2" s="1020"/>
      <c r="Y2" s="1020"/>
      <c r="Z2" s="1020"/>
      <c r="AA2" s="1020"/>
      <c r="AB2" s="1020"/>
    </row>
    <row r="3" ht="17.1" customHeight="1">
      <c r="A3" s="11"/>
      <c r="B3" s="1020" t="s">
        <v>259</v>
      </c>
      <c r="C3" s="1020"/>
      <c r="D3" s="1020"/>
      <c r="E3" s="1020"/>
      <c r="F3" s="1020"/>
      <c r="G3" s="1020"/>
      <c r="H3" s="1020"/>
      <c r="I3" s="1020"/>
      <c r="J3" s="1020"/>
      <c r="K3" s="1020"/>
      <c r="L3" s="1020"/>
      <c r="M3" s="1020"/>
      <c r="N3" s="1020"/>
      <c r="O3" s="1020"/>
      <c r="P3" s="1020"/>
      <c r="Q3" s="1020"/>
      <c r="R3" s="1054" t="s">
        <v>351</v>
      </c>
      <c r="S3" s="1054"/>
      <c r="T3" s="1054"/>
      <c r="U3" s="1054"/>
      <c r="V3" s="1054"/>
      <c r="W3" s="1054"/>
      <c r="X3" s="1054"/>
      <c r="Y3" s="1054"/>
      <c r="Z3" s="1054"/>
      <c r="AA3" s="1054"/>
      <c r="AB3" s="1054"/>
    </row>
    <row r="4" ht="19.5" customHeight="1">
      <c r="A4" s="4"/>
      <c r="B4" s="1020" t="s">
        <v>366</v>
      </c>
      <c r="C4" s="1020"/>
      <c r="D4" s="1020"/>
      <c r="E4" s="1020"/>
      <c r="F4" s="1020"/>
      <c r="G4" s="1020"/>
      <c r="H4" s="1020"/>
      <c r="I4" s="1020"/>
      <c r="J4" s="1020"/>
      <c r="K4" s="1020"/>
      <c r="L4" s="1020"/>
      <c r="M4" s="1020"/>
      <c r="N4" s="1020"/>
      <c r="O4" s="1020"/>
      <c r="P4" s="1020"/>
      <c r="Q4" s="1020"/>
      <c r="R4" s="1020"/>
      <c r="S4" s="1020"/>
      <c r="T4" s="1020"/>
      <c r="U4" s="1020"/>
      <c r="V4" s="1020"/>
      <c r="W4" s="1020"/>
      <c r="X4" s="1020"/>
      <c r="Y4" s="1020"/>
      <c r="Z4" s="1020"/>
      <c r="AA4" s="1020"/>
      <c r="AB4" s="1020"/>
    </row>
    <row r="5" ht="12.75" customHeight="1"/>
    <row r="6" ht="15.75" customHeight="1">
      <c r="D6" s="979" t="s">
        <v>93</v>
      </c>
      <c r="E6" s="979"/>
      <c r="F6" s="979"/>
      <c r="G6" s="979"/>
      <c r="H6" s="979"/>
      <c r="I6" s="979"/>
      <c r="J6" s="979"/>
      <c r="K6" s="979"/>
      <c r="L6" s="979"/>
      <c r="M6" s="979"/>
      <c r="N6" s="979"/>
      <c r="O6" s="979"/>
      <c r="Q6" s="979" t="s">
        <v>72</v>
      </c>
      <c r="R6" s="979"/>
      <c r="S6" s="979"/>
      <c r="T6" s="979"/>
      <c r="U6" s="979"/>
      <c r="V6" s="979"/>
      <c r="W6" s="979"/>
      <c r="X6" s="979"/>
      <c r="Y6" s="979"/>
      <c r="Z6" s="979"/>
      <c r="AA6" s="979"/>
      <c r="AB6" s="979"/>
    </row>
    <row r="7" ht="15.75" customHeight="1">
      <c r="D7" s="285" t="s">
        <v>11</v>
      </c>
      <c r="E7" s="285"/>
      <c r="F7" s="285"/>
      <c r="G7" s="285" t="s">
        <v>13</v>
      </c>
      <c r="H7" s="285"/>
      <c r="I7" s="285"/>
      <c r="J7" s="285" t="s">
        <v>14</v>
      </c>
      <c r="K7" s="285"/>
      <c r="L7" s="285"/>
      <c r="M7" s="285" t="s">
        <v>12</v>
      </c>
      <c r="N7" s="285"/>
      <c r="O7" s="285"/>
      <c r="Q7" s="285" t="s">
        <v>11</v>
      </c>
      <c r="R7" s="285"/>
      <c r="S7" s="285"/>
      <c r="T7" s="285" t="s">
        <v>13</v>
      </c>
      <c r="U7" s="285"/>
      <c r="V7" s="285"/>
      <c r="W7" s="285" t="s">
        <v>14</v>
      </c>
      <c r="X7" s="285"/>
      <c r="Y7" s="285"/>
      <c r="Z7" s="285" t="s">
        <v>12</v>
      </c>
      <c r="AA7" s="285"/>
      <c r="AB7" s="285"/>
    </row>
    <row r="8" ht="27" customHeight="1">
      <c r="A8" s="57"/>
      <c r="B8" s="957" t="s">
        <v>42</v>
      </c>
      <c r="C8" s="957"/>
      <c r="D8" s="414" t="s">
        <v>25</v>
      </c>
      <c r="E8" s="415" t="s">
        <v>15</v>
      </c>
      <c r="F8" s="416" t="s">
        <v>26</v>
      </c>
      <c r="G8" s="414" t="s">
        <v>25</v>
      </c>
      <c r="H8" s="415" t="s">
        <v>15</v>
      </c>
      <c r="I8" s="416" t="s">
        <v>26</v>
      </c>
      <c r="J8" s="414" t="s">
        <v>25</v>
      </c>
      <c r="K8" s="415" t="s">
        <v>15</v>
      </c>
      <c r="L8" s="416" t="s">
        <v>26</v>
      </c>
      <c r="M8" s="414" t="s">
        <v>25</v>
      </c>
      <c r="N8" s="415" t="s">
        <v>15</v>
      </c>
      <c r="O8" s="416" t="s">
        <v>26</v>
      </c>
      <c r="P8" s="63"/>
      <c r="Q8" s="414" t="s">
        <v>25</v>
      </c>
      <c r="R8" s="415" t="s">
        <v>15</v>
      </c>
      <c r="S8" s="416" t="s">
        <v>26</v>
      </c>
      <c r="T8" s="414" t="s">
        <v>25</v>
      </c>
      <c r="U8" s="415" t="s">
        <v>15</v>
      </c>
      <c r="V8" s="416" t="s">
        <v>26</v>
      </c>
      <c r="W8" s="414" t="s">
        <v>25</v>
      </c>
      <c r="X8" s="415" t="s">
        <v>15</v>
      </c>
      <c r="Y8" s="416" t="s">
        <v>26</v>
      </c>
      <c r="Z8" s="414" t="s">
        <v>25</v>
      </c>
      <c r="AA8" s="415" t="s">
        <v>15</v>
      </c>
      <c r="AB8" s="416" t="s">
        <v>26</v>
      </c>
    </row>
    <row r="9" ht="18" customHeight="1">
      <c r="A9" s="57"/>
      <c r="B9" s="286">
        <v>2018</v>
      </c>
      <c r="C9" s="287" t="s">
        <v>268</v>
      </c>
      <c r="D9" s="436">
        <v>142.44930875576036866359447005</v>
      </c>
      <c r="E9" s="437">
        <v>193.27937107294528166778430594</v>
      </c>
      <c r="F9" s="438">
        <v>148.53197761834814430703570519</v>
      </c>
      <c r="G9" s="436">
        <v>176.46341463414634146341463415</v>
      </c>
      <c r="H9" s="437">
        <v>183.17912510379462571622891911</v>
      </c>
      <c r="I9" s="438">
        <v>134.07938925922774125811242726</v>
      </c>
      <c r="J9" s="436">
        <v>0</v>
      </c>
      <c r="K9" s="437">
        <v>0</v>
      </c>
      <c r="L9" s="438">
        <v>111.5790052183313404341980356</v>
      </c>
      <c r="M9" s="436">
        <v>143.23410241980866629150253236</v>
      </c>
      <c r="N9" s="437">
        <v>192.99361164869597272140816515</v>
      </c>
      <c r="O9" s="438">
        <v>143.7515000213634782184079936</v>
      </c>
      <c r="P9" s="5"/>
      <c r="Q9" s="417">
        <v>-27.033253269715052046798453640</v>
      </c>
      <c r="R9" s="418">
        <v>1.7112877538299538746602156900</v>
      </c>
      <c r="S9" s="419">
        <v>-0.045750034920289631845973100</v>
      </c>
      <c r="T9" s="417">
        <v>11.536215377025870199213592370</v>
      </c>
      <c r="U9" s="418">
        <v>4.4837013102524308772195198700</v>
      </c>
      <c r="V9" s="419">
        <v>-11.917309588649490778633993880</v>
      </c>
      <c r="W9" s="417">
        <v>0</v>
      </c>
      <c r="X9" s="418">
        <v>0</v>
      </c>
      <c r="Y9" s="419">
        <v>-8.283795602265781182669846020</v>
      </c>
      <c r="Z9" s="417">
        <v>-25.284538726779101268917021260</v>
      </c>
      <c r="AA9" s="418">
        <v>1.8747786834809853133418541600</v>
      </c>
      <c r="AB9" s="419">
        <v>-2.4388113994904701349034712100</v>
      </c>
    </row>
    <row r="10" ht="18" customHeight="1">
      <c r="A10" s="58"/>
      <c r="B10" s="288"/>
      <c r="C10" s="289" t="s">
        <v>270</v>
      </c>
      <c r="D10" s="278">
        <v>144.9328896283971159179145868</v>
      </c>
      <c r="E10" s="94">
        <v>182.12704205553699240042509835</v>
      </c>
      <c r="F10" s="279">
        <v>138.73762385480291869815024203</v>
      </c>
      <c r="G10" s="278">
        <v>119.5</v>
      </c>
      <c r="H10" s="94">
        <v>174.95787010983909821710368425</v>
      </c>
      <c r="I10" s="279">
        <v>136.76974798058789271373795057</v>
      </c>
      <c r="J10" s="278">
        <v>0</v>
      </c>
      <c r="K10" s="94">
        <v>0</v>
      </c>
      <c r="L10" s="279">
        <v>112.29205604574620940000797915</v>
      </c>
      <c r="M10" s="278">
        <v>144.82054113749309773605742684</v>
      </c>
      <c r="N10" s="94">
        <v>181.97161818514452982070984266</v>
      </c>
      <c r="O10" s="279">
        <v>136.68200942747953561827146801</v>
      </c>
      <c r="P10" s="5"/>
      <c r="Q10" s="273">
        <v>-26.677379464302288889971335300</v>
      </c>
      <c r="R10" s="92">
        <v>4.4653143614457154761432319400</v>
      </c>
      <c r="S10" s="274">
        <v>5.1271633006237093480349238800</v>
      </c>
      <c r="T10" s="273">
        <v>0</v>
      </c>
      <c r="U10" s="92">
        <v>-16.945215404281795797605205070</v>
      </c>
      <c r="V10" s="274">
        <v>3.7786883312302696192467819200</v>
      </c>
      <c r="W10" s="273">
        <v>0</v>
      </c>
      <c r="X10" s="92">
        <v>0</v>
      </c>
      <c r="Y10" s="274">
        <v>-4.5839403286006013148814030800</v>
      </c>
      <c r="Z10" s="273">
        <v>-26.734217396585532193869210590</v>
      </c>
      <c r="AA10" s="92">
        <v>3.406293811285330654249627200</v>
      </c>
      <c r="AB10" s="274">
        <v>4.3739766580028201534692497600</v>
      </c>
    </row>
    <row r="11" ht="18" customHeight="1">
      <c r="A11" s="58"/>
      <c r="B11" s="290"/>
      <c r="C11" s="291" t="s">
        <v>272</v>
      </c>
      <c r="D11" s="441">
        <v>137.38660578386605783866057839</v>
      </c>
      <c r="E11" s="95">
        <v>170.49064302333189178240723221</v>
      </c>
      <c r="F11" s="442">
        <v>133.1518813359724472666541442</v>
      </c>
      <c r="G11" s="441">
        <v>154.01960784313725490196078431</v>
      </c>
      <c r="H11" s="95">
        <v>173.89042810485304714506508899</v>
      </c>
      <c r="I11" s="442">
        <v>147.53210011249731203092244272</v>
      </c>
      <c r="J11" s="441">
        <v>0</v>
      </c>
      <c r="K11" s="95">
        <v>0</v>
      </c>
      <c r="L11" s="442">
        <v>110.98271364753894299342775757</v>
      </c>
      <c r="M11" s="441">
        <v>139.1213360599863667348329925</v>
      </c>
      <c r="N11" s="95">
        <v>170.6591080698442661632845682</v>
      </c>
      <c r="O11" s="442">
        <v>133.77235345104114768531473304</v>
      </c>
      <c r="P11" s="5"/>
      <c r="Q11" s="422">
        <v>-14.357710104020791740120829350</v>
      </c>
      <c r="R11" s="91">
        <v>-3.3478215052399070353074953800</v>
      </c>
      <c r="S11" s="423">
        <v>-8.153129757360355968639157170</v>
      </c>
      <c r="T11" s="422">
        <v>0</v>
      </c>
      <c r="U11" s="91">
        <v>-14.789140978732394094702670620</v>
      </c>
      <c r="V11" s="423">
        <v>-3.9996475831644018271834209700</v>
      </c>
      <c r="W11" s="422">
        <v>0</v>
      </c>
      <c r="X11" s="91">
        <v>0</v>
      </c>
      <c r="Y11" s="423">
        <v>-5.4963412275118462236266407100</v>
      </c>
      <c r="Z11" s="422">
        <v>-13.276336324159390035581028650</v>
      </c>
      <c r="AA11" s="91">
        <v>-5.0083002844352011425908815700</v>
      </c>
      <c r="AB11" s="423">
        <v>-8.376362068664299112109700630</v>
      </c>
    </row>
    <row r="12" ht="18" customHeight="1">
      <c r="A12" s="58"/>
      <c r="B12" s="288"/>
      <c r="C12" s="289" t="s">
        <v>273</v>
      </c>
      <c r="D12" s="278">
        <v>156.09392265193370165745856354</v>
      </c>
      <c r="E12" s="94">
        <v>186.56727527706153816654413294</v>
      </c>
      <c r="F12" s="279">
        <v>161.2752466691043027121404573</v>
      </c>
      <c r="G12" s="278">
        <v>154.87173396674584323040380048</v>
      </c>
      <c r="H12" s="94">
        <v>217.36320839205860362719396689</v>
      </c>
      <c r="I12" s="279">
        <v>180.72344661308404337304146612</v>
      </c>
      <c r="J12" s="278">
        <v>0</v>
      </c>
      <c r="K12" s="94">
        <v>0</v>
      </c>
      <c r="L12" s="279">
        <v>113.91236183602415228875202861</v>
      </c>
      <c r="M12" s="278">
        <v>155.81861958266452648475120385</v>
      </c>
      <c r="N12" s="94">
        <v>189.45948170415673266300404271</v>
      </c>
      <c r="O12" s="279">
        <v>162.15209306760751406503289787</v>
      </c>
      <c r="P12" s="5"/>
      <c r="Q12" s="273">
        <v>-22.069721939731373521261569780</v>
      </c>
      <c r="R12" s="92">
        <v>0.4199321019147742168897675900</v>
      </c>
      <c r="S12" s="274">
        <v>-0.891195647010695357553457600</v>
      </c>
      <c r="T12" s="273">
        <v>-22.508782146731886875423402190</v>
      </c>
      <c r="U12" s="92">
        <v>-1.6165690736281174022677332500</v>
      </c>
      <c r="V12" s="274">
        <v>10.077721547531203416020065780</v>
      </c>
      <c r="W12" s="273">
        <v>0</v>
      </c>
      <c r="X12" s="92">
        <v>0</v>
      </c>
      <c r="Y12" s="274">
        <v>-10.888036192662341539033575580</v>
      </c>
      <c r="Z12" s="273">
        <v>-22.205012591597647025436480670</v>
      </c>
      <c r="AA12" s="92">
        <v>-0.4124079801789753334815834800</v>
      </c>
      <c r="AB12" s="274">
        <v>0.7728283697617002057400560600</v>
      </c>
    </row>
    <row r="13" ht="18" customHeight="1">
      <c r="A13" s="58"/>
      <c r="B13" s="290"/>
      <c r="C13" s="291" t="s">
        <v>274</v>
      </c>
      <c r="D13" s="441">
        <v>170.78194532739987285441830896</v>
      </c>
      <c r="E13" s="95">
        <v>204.75525009135397369621907096</v>
      </c>
      <c r="F13" s="442">
        <v>169.84660326475468568075930277</v>
      </c>
      <c r="G13" s="441">
        <v>197.01388888888888888888888889</v>
      </c>
      <c r="H13" s="95">
        <v>237.32311532508235402564913408</v>
      </c>
      <c r="I13" s="442">
        <v>188.5864345792712801103378385</v>
      </c>
      <c r="J13" s="441">
        <v>0</v>
      </c>
      <c r="K13" s="95">
        <v>0</v>
      </c>
      <c r="L13" s="442">
        <v>119.48936998964971703357820675</v>
      </c>
      <c r="M13" s="441">
        <v>173.94913359418669647847959754</v>
      </c>
      <c r="N13" s="95">
        <v>208.84313507772521000289659168</v>
      </c>
      <c r="O13" s="442">
        <v>170.53848332340151868262837116</v>
      </c>
      <c r="P13" s="5"/>
      <c r="Q13" s="422">
        <v>-20.239847642808793875918587380</v>
      </c>
      <c r="R13" s="91">
        <v>0.2037501343026079809908056100</v>
      </c>
      <c r="S13" s="423">
        <v>-5.0766807386455418569872375200</v>
      </c>
      <c r="T13" s="422">
        <v>0</v>
      </c>
      <c r="U13" s="91">
        <v>-5.9036457096784383440664050600</v>
      </c>
      <c r="V13" s="423">
        <v>6.7772899005435283509807956800</v>
      </c>
      <c r="W13" s="422">
        <v>0</v>
      </c>
      <c r="X13" s="91">
        <v>0</v>
      </c>
      <c r="Y13" s="423">
        <v>-6.1760676086911009092674838400</v>
      </c>
      <c r="Z13" s="422">
        <v>-18.760678294909953957824724050</v>
      </c>
      <c r="AA13" s="91">
        <v>-1.1756670553322886849204253800</v>
      </c>
      <c r="AB13" s="423">
        <v>-2.379935214996367825669168500</v>
      </c>
    </row>
    <row r="14" ht="18" customHeight="1">
      <c r="A14" s="58"/>
      <c r="B14" s="288"/>
      <c r="C14" s="289" t="s">
        <v>276</v>
      </c>
      <c r="D14" s="278">
        <v>275.87385444743935309973045822</v>
      </c>
      <c r="E14" s="94">
        <v>343.24842854646758774058581517</v>
      </c>
      <c r="F14" s="279">
        <v>224.00227513026892909197005829</v>
      </c>
      <c r="G14" s="278">
        <v>256.93953488372093023255813953</v>
      </c>
      <c r="H14" s="94">
        <v>457.74951466463506940706724935</v>
      </c>
      <c r="I14" s="279">
        <v>223.53747444307667974421778712</v>
      </c>
      <c r="J14" s="278">
        <v>0</v>
      </c>
      <c r="K14" s="94">
        <v>0</v>
      </c>
      <c r="L14" s="279">
        <v>128.66613489201162817063709961</v>
      </c>
      <c r="M14" s="278">
        <v>273.90724637681159420289855072</v>
      </c>
      <c r="N14" s="94">
        <v>349.53994088574474270762670801</v>
      </c>
      <c r="O14" s="279">
        <v>216.71227384868421052631578947</v>
      </c>
      <c r="P14" s="5"/>
      <c r="Q14" s="273">
        <v>-17.097147960142859596222528650</v>
      </c>
      <c r="R14" s="92">
        <v>4.8037529847941562800045949900</v>
      </c>
      <c r="S14" s="274">
        <v>0.5470458229998140389354995500</v>
      </c>
      <c r="T14" s="273">
        <v>-4.69258127493930101365659800</v>
      </c>
      <c r="U14" s="92">
        <v>98.27263560506017811745405630</v>
      </c>
      <c r="V14" s="274">
        <v>10.822786135088945257987769580</v>
      </c>
      <c r="W14" s="273">
        <v>-100</v>
      </c>
      <c r="X14" s="92">
        <v>0</v>
      </c>
      <c r="Y14" s="274">
        <v>-9.901015858811764269311416660</v>
      </c>
      <c r="Z14" s="273">
        <v>-15.954709556446039139493143580</v>
      </c>
      <c r="AA14" s="92">
        <v>9.651852392361926403618471450</v>
      </c>
      <c r="AB14" s="274">
        <v>1.4958510219028295704123072100</v>
      </c>
    </row>
    <row r="15" ht="18" customHeight="1">
      <c r="A15" s="58"/>
      <c r="B15" s="290">
        <v>2019</v>
      </c>
      <c r="C15" s="291" t="s">
        <v>277</v>
      </c>
      <c r="D15" s="441">
        <v>226.27252747252747252747252747</v>
      </c>
      <c r="E15" s="95">
        <v>267.34653143964101491320531454</v>
      </c>
      <c r="F15" s="442">
        <v>223.17282270949342482574662799</v>
      </c>
      <c r="G15" s="441">
        <v>224.46397188049209138840070299</v>
      </c>
      <c r="H15" s="95">
        <v>346.00914530330887575248770984</v>
      </c>
      <c r="I15" s="442">
        <v>234.03958857304532113451190641</v>
      </c>
      <c r="J15" s="441">
        <v>0</v>
      </c>
      <c r="K15" s="95">
        <v>0</v>
      </c>
      <c r="L15" s="442">
        <v>131.18638179857811911884716581</v>
      </c>
      <c r="M15" s="441">
        <v>225.91068917018284106891701828</v>
      </c>
      <c r="N15" s="95">
        <v>278.97461068702290076335877863</v>
      </c>
      <c r="O15" s="442">
        <v>217.72903800573028084975335595</v>
      </c>
      <c r="P15" s="5"/>
      <c r="Q15" s="422">
        <v>-11.830877754059269440304819880</v>
      </c>
      <c r="R15" s="91">
        <v>-2.126701670746327415333614100</v>
      </c>
      <c r="S15" s="423">
        <v>-0.9313556875224943324456719900</v>
      </c>
      <c r="T15" s="422">
        <v>23.207353650490927134327199750</v>
      </c>
      <c r="U15" s="91">
        <v>17.991121764218331793382521680</v>
      </c>
      <c r="V15" s="423">
        <v>0.2043381037359849844479577500</v>
      </c>
      <c r="W15" s="422">
        <v>-100</v>
      </c>
      <c r="X15" s="91">
        <v>0</v>
      </c>
      <c r="Y15" s="423">
        <v>-1.6883916382925836689330841400</v>
      </c>
      <c r="Z15" s="422">
        <v>0.8851562482475207325307258700</v>
      </c>
      <c r="AA15" s="91">
        <v>1.1927615309080420268293438200</v>
      </c>
      <c r="AB15" s="423">
        <v>-1.078758103768213102832350800</v>
      </c>
    </row>
    <row r="16" ht="18" customHeight="1">
      <c r="A16" s="58"/>
      <c r="B16" s="288"/>
      <c r="C16" s="289" t="s">
        <v>278</v>
      </c>
      <c r="D16" s="278">
        <v>253.04470115519839276745354093</v>
      </c>
      <c r="E16" s="94">
        <v>317.91515280439331172563645746</v>
      </c>
      <c r="F16" s="279">
        <v>256.186051216907167860547939</v>
      </c>
      <c r="G16" s="278">
        <v>288.04192546583850931677018634</v>
      </c>
      <c r="H16" s="94">
        <v>340.32393776545204756607228036</v>
      </c>
      <c r="I16" s="279">
        <v>264.5960009709036367784372433</v>
      </c>
      <c r="J16" s="278">
        <v>0</v>
      </c>
      <c r="K16" s="94">
        <v>0</v>
      </c>
      <c r="L16" s="279">
        <v>135.09924927386387407608439088</v>
      </c>
      <c r="M16" s="278">
        <v>261.59810246679316888045540797</v>
      </c>
      <c r="N16" s="94">
        <v>320.81136863888627598532593359</v>
      </c>
      <c r="O16" s="279">
        <v>248.3623577337251920523789531</v>
      </c>
      <c r="P16" s="5"/>
      <c r="Q16" s="273">
        <v>2.5194315055410081671909713100</v>
      </c>
      <c r="R16" s="92">
        <v>-0.7163730469691585630429099300</v>
      </c>
      <c r="S16" s="274">
        <v>0.6960671900333768160709364500</v>
      </c>
      <c r="T16" s="273">
        <v>83.60451726060987913954508108</v>
      </c>
      <c r="U16" s="92">
        <v>16.119031276232732263477945930</v>
      </c>
      <c r="V16" s="274">
        <v>8.153329979080897602970044930</v>
      </c>
      <c r="W16" s="273">
        <v>0</v>
      </c>
      <c r="X16" s="92">
        <v>-100</v>
      </c>
      <c r="Y16" s="274">
        <v>-0.697739916832851408694781300</v>
      </c>
      <c r="Z16" s="273">
        <v>13.964555571092353430850338400</v>
      </c>
      <c r="AA16" s="92">
        <v>1.5588562405936128458848154200</v>
      </c>
      <c r="AB16" s="274">
        <v>1.9868666583649178514950495500</v>
      </c>
    </row>
    <row r="17" ht="18" customHeight="1">
      <c r="A17" s="58"/>
      <c r="B17" s="290"/>
      <c r="C17" s="291" t="s">
        <v>279</v>
      </c>
      <c r="D17" s="441">
        <v>261.86508831266441187523487411</v>
      </c>
      <c r="E17" s="95">
        <v>326.2655729542086758574415976</v>
      </c>
      <c r="F17" s="442">
        <v>242.92617938320741221259688636</v>
      </c>
      <c r="G17" s="441">
        <v>269.3370165745856353591160221</v>
      </c>
      <c r="H17" s="95">
        <v>337.9572125017739541159430099</v>
      </c>
      <c r="I17" s="442">
        <v>239.51285273292751306751678562</v>
      </c>
      <c r="J17" s="441">
        <v>0</v>
      </c>
      <c r="K17" s="95">
        <v>0</v>
      </c>
      <c r="L17" s="442">
        <v>131.13026551147677604539013861</v>
      </c>
      <c r="M17" s="441">
        <v>262.75984121733377439629507112</v>
      </c>
      <c r="N17" s="95">
        <v>326.95977332318362513744396515</v>
      </c>
      <c r="O17" s="442">
        <v>232.68247789023976363019304865</v>
      </c>
      <c r="P17" s="5"/>
      <c r="Q17" s="422">
        <v>6.6451573854049854072590252100</v>
      </c>
      <c r="R17" s="91">
        <v>0.1954947670787456758685812800</v>
      </c>
      <c r="S17" s="423">
        <v>-4.430731814074251569229670300</v>
      </c>
      <c r="T17" s="422">
        <v>44.963157520591040812239722600</v>
      </c>
      <c r="U17" s="91">
        <v>5.1769408628446467496706660100</v>
      </c>
      <c r="V17" s="423">
        <v>-0.0697880284121384636321392900</v>
      </c>
      <c r="W17" s="422">
        <v>0</v>
      </c>
      <c r="X17" s="91">
        <v>-100</v>
      </c>
      <c r="Y17" s="423">
        <v>-6.055102232634685939633446800</v>
      </c>
      <c r="Z17" s="422">
        <v>10.300306481156901565608938440</v>
      </c>
      <c r="AA17" s="91">
        <v>0.5599421596297404539102975600</v>
      </c>
      <c r="AB17" s="423">
        <v>-3.8881517020150496668071115900</v>
      </c>
    </row>
    <row r="18" ht="18" customHeight="1">
      <c r="A18" s="58"/>
      <c r="B18" s="288"/>
      <c r="C18" s="289" t="s">
        <v>280</v>
      </c>
      <c r="D18" s="278">
        <v>224.31051344743276283618581907</v>
      </c>
      <c r="E18" s="94">
        <v>274.64769902092748416888820392</v>
      </c>
      <c r="F18" s="279">
        <v>203.01463678565847478704919804</v>
      </c>
      <c r="G18" s="278">
        <v>185.17669172932330827067669173</v>
      </c>
      <c r="H18" s="94">
        <v>318.68848942543413310539807047</v>
      </c>
      <c r="I18" s="279">
        <v>202.3041874343132754643754254</v>
      </c>
      <c r="J18" s="278">
        <v>0</v>
      </c>
      <c r="K18" s="94">
        <v>0</v>
      </c>
      <c r="L18" s="279">
        <v>128.75077851657627403012886764</v>
      </c>
      <c r="M18" s="278">
        <v>220.48345588235294117647058824</v>
      </c>
      <c r="N18" s="94">
        <v>276.78102095947834187238006518</v>
      </c>
      <c r="O18" s="279">
        <v>197.073448416474106293326084</v>
      </c>
      <c r="P18" s="5"/>
      <c r="Q18" s="273">
        <v>-0.5382309382095413047862341100</v>
      </c>
      <c r="R18" s="92">
        <v>8.427022637593122662248730570</v>
      </c>
      <c r="S18" s="274">
        <v>4.6512920333028720577829814900</v>
      </c>
      <c r="T18" s="273">
        <v>-0.5495747962817893283154179800</v>
      </c>
      <c r="U18" s="92">
        <v>37.682742012272898667832886300</v>
      </c>
      <c r="V18" s="274">
        <v>-1.5791504883428280672595588100</v>
      </c>
      <c r="W18" s="273">
        <v>0</v>
      </c>
      <c r="X18" s="92">
        <v>0</v>
      </c>
      <c r="Y18" s="274">
        <v>4.6306296987575557439726216800</v>
      </c>
      <c r="Z18" s="273">
        <v>0.3312566264823686483939370200</v>
      </c>
      <c r="AA18" s="92">
        <v>10.316449967087515623154258910</v>
      </c>
      <c r="AB18" s="274">
        <v>2.9965121908777881770882372100</v>
      </c>
    </row>
    <row r="19" ht="18" customHeight="1">
      <c r="A19" s="58"/>
      <c r="B19" s="290"/>
      <c r="C19" s="291" t="s">
        <v>282</v>
      </c>
      <c r="D19" s="441">
        <v>185.90213815789473684210526316</v>
      </c>
      <c r="E19" s="95">
        <v>217.10576061665909801789252018</v>
      </c>
      <c r="F19" s="442">
        <v>171.17452669213912641176135774</v>
      </c>
      <c r="G19" s="441">
        <v>170.37588652482269503546099291</v>
      </c>
      <c r="H19" s="95">
        <v>265.25209860962427510376452169</v>
      </c>
      <c r="I19" s="442">
        <v>177.84970056174973224653817941</v>
      </c>
      <c r="J19" s="441">
        <v>0</v>
      </c>
      <c r="K19" s="95">
        <v>0</v>
      </c>
      <c r="L19" s="442">
        <v>118.92158565223381410189002617</v>
      </c>
      <c r="M19" s="441">
        <v>185.05130198212203653322969297</v>
      </c>
      <c r="N19" s="95">
        <v>219.39891003460207612456747404</v>
      </c>
      <c r="O19" s="442">
        <v>168.14032200748981767487630867</v>
      </c>
      <c r="P19" s="5"/>
      <c r="Q19" s="422">
        <v>2.3147234748467055312200652700</v>
      </c>
      <c r="R19" s="91">
        <v>-2.5945595584891654859567547400</v>
      </c>
      <c r="S19" s="423">
        <v>-0.6076675296992721507502496200</v>
      </c>
      <c r="T19" s="422">
        <v>2.5692776019921854264896963500</v>
      </c>
      <c r="U19" s="91">
        <v>17.428487484582056968825617940</v>
      </c>
      <c r="V19" s="423">
        <v>-0.5294185291613565974772001600</v>
      </c>
      <c r="W19" s="422">
        <v>0</v>
      </c>
      <c r="X19" s="91">
        <v>0</v>
      </c>
      <c r="Y19" s="423">
        <v>-0.0902183264240931521639816800</v>
      </c>
      <c r="Z19" s="422">
        <v>2.3517360043563829983197933600</v>
      </c>
      <c r="AA19" s="91">
        <v>-1.6695312332389472261034286900</v>
      </c>
      <c r="AB19" s="423">
        <v>-0.7213868465485517569904150900</v>
      </c>
    </row>
    <row r="20" ht="18" customHeight="1">
      <c r="A20" s="58"/>
      <c r="B20" s="288"/>
      <c r="C20" s="289" t="s">
        <v>283</v>
      </c>
      <c r="D20" s="278">
        <v>160.0797266514806378132118451</v>
      </c>
      <c r="E20" s="94">
        <v>186.28726531144208473448645626</v>
      </c>
      <c r="F20" s="279">
        <v>144.34283279808122154828277747</v>
      </c>
      <c r="G20" s="278">
        <v>124.8047619047619047619047619</v>
      </c>
      <c r="H20" s="94">
        <v>170.45553561619050433402139803</v>
      </c>
      <c r="I20" s="279">
        <v>153.25312687159120417704976719</v>
      </c>
      <c r="J20" s="278">
        <v>0</v>
      </c>
      <c r="K20" s="94">
        <v>0</v>
      </c>
      <c r="L20" s="279">
        <v>118.42432311375859721668495969</v>
      </c>
      <c r="M20" s="278">
        <v>153.27113970588235294117647059</v>
      </c>
      <c r="N20" s="94">
        <v>185.07612110129025703545666972</v>
      </c>
      <c r="O20" s="279">
        <v>143.84249643241983865800739727</v>
      </c>
      <c r="P20" s="5"/>
      <c r="Q20" s="273">
        <v>8.797043167118629676308589030</v>
      </c>
      <c r="R20" s="92">
        <v>-1.238411514164879875303708200</v>
      </c>
      <c r="S20" s="274">
        <v>-4.0330388589124510596428280200</v>
      </c>
      <c r="T20" s="273">
        <v>13.628390005736163173832423990</v>
      </c>
      <c r="U20" s="92">
        <v>-10.953900475226739223157982690</v>
      </c>
      <c r="V20" s="274">
        <v>1.0691516760231263946358527900</v>
      </c>
      <c r="W20" s="273">
        <v>0</v>
      </c>
      <c r="X20" s="92">
        <v>0</v>
      </c>
      <c r="Y20" s="274">
        <v>4.1663681393583821613653165300</v>
      </c>
      <c r="Z20" s="273">
        <v>8.527861777005123048235693380</v>
      </c>
      <c r="AA20" s="92">
        <v>-1.9916497018416643528503921300</v>
      </c>
      <c r="AB20" s="274">
        <v>-2.8027178589765886630038992900</v>
      </c>
    </row>
    <row r="21" ht="18" customHeight="1">
      <c r="A21" s="58"/>
      <c r="B21" s="290"/>
      <c r="C21" s="291" t="s">
        <v>268</v>
      </c>
      <c r="D21" s="443">
        <v>157.34417455743104158089748868</v>
      </c>
      <c r="E21" s="154">
        <v>186.62038364370897472404537278</v>
      </c>
      <c r="F21" s="444">
        <v>146.96084406335817138497744959</v>
      </c>
      <c r="G21" s="443">
        <v>161.40845070422535211267605634</v>
      </c>
      <c r="H21" s="154">
        <v>205.2601357688858501184892455</v>
      </c>
      <c r="I21" s="444">
        <v>133.69709682641362088503649496</v>
      </c>
      <c r="J21" s="443">
        <v>0</v>
      </c>
      <c r="K21" s="154">
        <v>0</v>
      </c>
      <c r="L21" s="444">
        <v>118.68785532399791142620486004</v>
      </c>
      <c r="M21" s="443">
        <v>157.459600000</v>
      </c>
      <c r="N21" s="154">
        <v>187.21150412565861417635947908</v>
      </c>
      <c r="O21" s="444">
        <v>142.16236465955089459076997334</v>
      </c>
      <c r="P21" s="5"/>
      <c r="Q21" s="422">
        <v>10.456256988378228242093573730</v>
      </c>
      <c r="R21" s="91">
        <v>-3.4452654684617885804101530300</v>
      </c>
      <c r="S21" s="423">
        <v>-1.0577746153942616792995049600</v>
      </c>
      <c r="T21" s="422">
        <v>-8.531493035615211656949297720</v>
      </c>
      <c r="U21" s="91">
        <v>12.054326961426134582768423880</v>
      </c>
      <c r="V21" s="423">
        <v>-0.2851239365917755132840439300</v>
      </c>
      <c r="W21" s="422">
        <v>0</v>
      </c>
      <c r="X21" s="91">
        <v>0</v>
      </c>
      <c r="Y21" s="423">
        <v>6.3711359424260724390067870400</v>
      </c>
      <c r="Z21" s="422">
        <v>9.931641515438440715523304010</v>
      </c>
      <c r="AA21" s="91">
        <v>-2.9960098024189845405908879800</v>
      </c>
      <c r="AB21" s="423">
        <v>-1.1054739335425480392451417600</v>
      </c>
    </row>
    <row r="22" ht="18" customHeight="1">
      <c r="A22" s="58"/>
      <c r="B22" s="288"/>
      <c r="C22" s="289" t="s">
        <v>270</v>
      </c>
      <c r="D22" s="278">
        <v>135.78702043743277160272499104</v>
      </c>
      <c r="E22" s="94">
        <v>174.06696444096757886657961853</v>
      </c>
      <c r="F22" s="279">
        <v>136.91632671787851745945708115</v>
      </c>
      <c r="G22" s="278">
        <v>139.625</v>
      </c>
      <c r="H22" s="94">
        <v>164.23257510150279865265002526</v>
      </c>
      <c r="I22" s="279">
        <v>136.83403599793795236021304526</v>
      </c>
      <c r="J22" s="278">
        <v>0</v>
      </c>
      <c r="K22" s="94">
        <v>0</v>
      </c>
      <c r="L22" s="279">
        <v>121.84254453418783633399594076</v>
      </c>
      <c r="M22" s="278">
        <v>135.79799785484447622452627816</v>
      </c>
      <c r="N22" s="94">
        <v>173.81392041487982447392041487</v>
      </c>
      <c r="O22" s="279">
        <v>135.58858283297714757397921684</v>
      </c>
      <c r="P22" s="5"/>
      <c r="Q22" s="273">
        <v>-6.3104166448444066526427367700</v>
      </c>
      <c r="R22" s="92">
        <v>-4.4255249103049782693612760600</v>
      </c>
      <c r="S22" s="274">
        <v>-1.31276368033410734129988400</v>
      </c>
      <c r="T22" s="273">
        <v>16.84100418410041841004184100</v>
      </c>
      <c r="U22" s="92">
        <v>-6.1302158065841369717974355500</v>
      </c>
      <c r="V22" s="274">
        <v>0.0470045593409912709379289200</v>
      </c>
      <c r="W22" s="273">
        <v>0</v>
      </c>
      <c r="X22" s="92">
        <v>0</v>
      </c>
      <c r="Y22" s="274">
        <v>8.505043744635766409873734980</v>
      </c>
      <c r="Z22" s="273">
        <v>-6.2301543771215364156719831700</v>
      </c>
      <c r="AA22" s="92">
        <v>-4.4829506115424920357384767400</v>
      </c>
      <c r="AB22" s="274">
        <v>-0.7999784310184114738380906100</v>
      </c>
    </row>
    <row r="23" ht="18" customHeight="1">
      <c r="A23" s="58"/>
      <c r="B23" s="290"/>
      <c r="C23" s="291" t="s">
        <v>272</v>
      </c>
      <c r="D23" s="441">
        <v>124.08808042125418860698898995</v>
      </c>
      <c r="E23" s="95">
        <v>150.95665442690567396316982989</v>
      </c>
      <c r="F23" s="442">
        <v>133.43818738562653722372296853</v>
      </c>
      <c r="G23" s="441">
        <v>97.36</v>
      </c>
      <c r="H23" s="95">
        <v>197.24054826684207889254805642</v>
      </c>
      <c r="I23" s="442">
        <v>141.56120641983493672837625089</v>
      </c>
      <c r="J23" s="441">
        <v>0</v>
      </c>
      <c r="K23" s="95">
        <v>0</v>
      </c>
      <c r="L23" s="442">
        <v>117.90158057791238557500799095</v>
      </c>
      <c r="M23" s="441">
        <v>123.77199621570482497634815516</v>
      </c>
      <c r="N23" s="95">
        <v>154.07413062890674830973338438</v>
      </c>
      <c r="O23" s="442">
        <v>133.40456223190237089748279187</v>
      </c>
      <c r="P23" s="5"/>
      <c r="Q23" s="422">
        <v>-9.679637463009204308751352830</v>
      </c>
      <c r="R23" s="91">
        <v>-11.457513591378128093013560340</v>
      </c>
      <c r="S23" s="423">
        <v>0.2150221587419217518812219500</v>
      </c>
      <c r="T23" s="422">
        <v>-36.787269255251432208784213870</v>
      </c>
      <c r="U23" s="91">
        <v>13.428065257225829677441395750</v>
      </c>
      <c r="V23" s="423">
        <v>-4.0471827406438351425503046700</v>
      </c>
      <c r="W23" s="422">
        <v>0</v>
      </c>
      <c r="X23" s="91">
        <v>0</v>
      </c>
      <c r="Y23" s="423">
        <v>6.2341843184214386089228339900</v>
      </c>
      <c r="Z23" s="422">
        <v>-11.033059542831884678744901230</v>
      </c>
      <c r="AA23" s="91">
        <v>-9.718190624874190088500103220</v>
      </c>
      <c r="AB23" s="423">
        <v>-0.2749381390478290009939249500</v>
      </c>
    </row>
    <row r="24" ht="18" customHeight="1">
      <c r="A24" s="59"/>
      <c r="B24" s="288"/>
      <c r="C24" s="289" t="s">
        <v>273</v>
      </c>
      <c r="D24" s="278">
        <v>145.01742574257425742574257426</v>
      </c>
      <c r="E24" s="94">
        <v>170.30749383813652901283511393</v>
      </c>
      <c r="F24" s="279">
        <v>153.44158404767690321228411451</v>
      </c>
      <c r="G24" s="278">
        <v>128</v>
      </c>
      <c r="H24" s="94">
        <v>255.91959602132345828153662929</v>
      </c>
      <c r="I24" s="279">
        <v>175.85420543358176033790642148</v>
      </c>
      <c r="J24" s="278">
        <v>0</v>
      </c>
      <c r="K24" s="94">
        <v>0</v>
      </c>
      <c r="L24" s="279">
        <v>121.22864976475447201578146001</v>
      </c>
      <c r="M24" s="278">
        <v>143.73379714390333211277920176</v>
      </c>
      <c r="N24" s="94">
        <v>175.51108740334736223940491339</v>
      </c>
      <c r="O24" s="279">
        <v>155.12236690137129255609166965</v>
      </c>
      <c r="P24" s="93"/>
      <c r="Q24" s="273">
        <v>-7.0960462272822688066421054700</v>
      </c>
      <c r="R24" s="92">
        <v>-8.71523766147007165858540200</v>
      </c>
      <c r="S24" s="274">
        <v>-4.8573248426028319195960738400</v>
      </c>
      <c r="T24" s="273">
        <v>-17.350960874833208079630680510</v>
      </c>
      <c r="U24" s="92">
        <v>17.738230823185400622534733230</v>
      </c>
      <c r="V24" s="274">
        <v>-2.6943051777487288011229744900</v>
      </c>
      <c r="W24" s="273">
        <v>0</v>
      </c>
      <c r="X24" s="92">
        <v>0</v>
      </c>
      <c r="Y24" s="274">
        <v>6.42273394283761068534024800</v>
      </c>
      <c r="Z24" s="273">
        <v>-7.7556985622953634753938267300</v>
      </c>
      <c r="AA24" s="92">
        <v>-7.362204401355829988281262300</v>
      </c>
      <c r="AB24" s="274">
        <v>-4.3352669911607340573368401900</v>
      </c>
    </row>
    <row r="25" ht="18" customHeight="1">
      <c r="A25" s="60"/>
      <c r="B25" s="290"/>
      <c r="C25" s="291" t="s">
        <v>274</v>
      </c>
      <c r="D25" s="441">
        <v>170.94889705882352941176470588</v>
      </c>
      <c r="E25" s="95">
        <v>203.50688607960851065966498489</v>
      </c>
      <c r="F25" s="442">
        <v>168.57333560976995741714154118</v>
      </c>
      <c r="G25" s="441">
        <v>155.9837398373983739837398374</v>
      </c>
      <c r="H25" s="95">
        <v>233.29450290143797223629042833</v>
      </c>
      <c r="I25" s="442">
        <v>185.93737766651920569873346985</v>
      </c>
      <c r="J25" s="441">
        <v>0</v>
      </c>
      <c r="K25" s="95">
        <v>0</v>
      </c>
      <c r="L25" s="442">
        <v>124.99045395909066863320897175</v>
      </c>
      <c r="M25" s="441">
        <v>169.70768712070128118678354686</v>
      </c>
      <c r="N25" s="95">
        <v>206.86458405943318352746950383</v>
      </c>
      <c r="O25" s="442">
        <v>168.87866367478773471769916693</v>
      </c>
      <c r="P25" s="93"/>
      <c r="Q25" s="422">
        <v>0.0977572489314367795956977200</v>
      </c>
      <c r="R25" s="91">
        <v>-0.6096859597927235981570682900</v>
      </c>
      <c r="S25" s="423">
        <v>-0.7496574146967043736841740800</v>
      </c>
      <c r="T25" s="422">
        <v>-20.826018552748093571876853770</v>
      </c>
      <c r="U25" s="91">
        <v>-1.6975221390154249659755267100</v>
      </c>
      <c r="V25" s="423">
        <v>-1.4046911267303045457646256400</v>
      </c>
      <c r="W25" s="422">
        <v>0</v>
      </c>
      <c r="X25" s="91">
        <v>0</v>
      </c>
      <c r="Y25" s="423">
        <v>4.6038270767662937124539371800</v>
      </c>
      <c r="Z25" s="422">
        <v>-2.4383257253700759834972395700</v>
      </c>
      <c r="AA25" s="91">
        <v>-0.9473861889478285079990536600</v>
      </c>
      <c r="AB25" s="423">
        <v>-0.9732815821201930987589393300</v>
      </c>
    </row>
    <row r="26" ht="18" customHeight="1">
      <c r="A26" s="60"/>
      <c r="B26" s="292"/>
      <c r="C26" s="293" t="s">
        <v>276</v>
      </c>
      <c r="D26" s="445">
        <v>252.73281296907835484839387571</v>
      </c>
      <c r="E26" s="446">
        <v>336.89936117637118918322342364</v>
      </c>
      <c r="F26" s="447">
        <v>220.89005379075052287659707906</v>
      </c>
      <c r="G26" s="445">
        <v>205.04545454545454545454545455</v>
      </c>
      <c r="H26" s="446">
        <v>263.30016747445492091885045621</v>
      </c>
      <c r="I26" s="447">
        <v>216.34968827484508449301762612</v>
      </c>
      <c r="J26" s="445">
        <v>0</v>
      </c>
      <c r="K26" s="446">
        <v>0</v>
      </c>
      <c r="L26" s="447">
        <v>129.03020182669974517132918604</v>
      </c>
      <c r="M26" s="445">
        <v>250.6255380200860832137733142</v>
      </c>
      <c r="N26" s="446">
        <v>333.06474573018614469391671463</v>
      </c>
      <c r="O26" s="447">
        <v>212.97337969501954278611820176</v>
      </c>
      <c r="P26" s="184"/>
      <c r="Q26" s="275">
        <v>-8.388269169150252616772649040</v>
      </c>
      <c r="R26" s="276">
        <v>-1.8497003458930293183255255100</v>
      </c>
      <c r="S26" s="277">
        <v>-1.3893704149694409374510272600</v>
      </c>
      <c r="T26" s="275">
        <v>-20.197000964351892993144215040</v>
      </c>
      <c r="U26" s="276">
        <v>-42.479421814928898826715792030</v>
      </c>
      <c r="V26" s="277">
        <v>-3.215472567245967073136278500</v>
      </c>
      <c r="W26" s="275">
        <v>0</v>
      </c>
      <c r="X26" s="276">
        <v>0</v>
      </c>
      <c r="Y26" s="277">
        <v>0.2829547456241498382659285700</v>
      </c>
      <c r="Z26" s="275">
        <v>-8.499851195866898020326574740</v>
      </c>
      <c r="AA26" s="276">
        <v>-4.7133941585645282914268124700</v>
      </c>
      <c r="AB26" s="277">
        <v>-1.725280293203553960442701600</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 customHeight="1">
      <c r="A28" s="112"/>
      <c r="B28" s="1056" t="s">
        <v>61</v>
      </c>
      <c r="C28" s="1056"/>
      <c r="D28" s="1056"/>
      <c r="E28" s="1056"/>
      <c r="F28" s="1056"/>
      <c r="G28" s="1056"/>
      <c r="H28" s="1056"/>
      <c r="I28" s="1056"/>
      <c r="J28" s="1056"/>
      <c r="K28" s="1056"/>
      <c r="L28" s="1056"/>
      <c r="M28" s="1056"/>
      <c r="N28" s="1056"/>
      <c r="O28" s="1056"/>
      <c r="P28" s="413"/>
      <c r="Q28" s="1057"/>
      <c r="R28" s="1057"/>
      <c r="S28" s="1057"/>
      <c r="T28" s="1057"/>
      <c r="U28" s="1057"/>
      <c r="V28" s="1057"/>
      <c r="W28" s="1057"/>
      <c r="X28" s="1057"/>
      <c r="Y28" s="1057"/>
      <c r="Z28" s="1057"/>
      <c r="AA28" s="1057"/>
      <c r="AB28" s="1057"/>
      <c r="AC28" s="9"/>
    </row>
    <row r="29" ht="18" customHeight="1">
      <c r="A29" s="58"/>
      <c r="B29" s="286">
        <v>2017</v>
      </c>
      <c r="C29" s="287"/>
      <c r="D29" s="456">
        <v>226.97885471469040874140024282</v>
      </c>
      <c r="E29" s="457">
        <v>228.03910628235115974515282327</v>
      </c>
      <c r="F29" s="458">
        <v>178.51356534013145354144884641</v>
      </c>
      <c r="G29" s="456">
        <v>282.1372549019607843137254902</v>
      </c>
      <c r="H29" s="457">
        <v>239.06042414647297410422124543</v>
      </c>
      <c r="I29" s="458">
        <v>194.80292723974326392363605141</v>
      </c>
      <c r="J29" s="456">
        <v>565.125</v>
      </c>
      <c r="K29" s="457">
        <v>139.79662860513857999321570236</v>
      </c>
      <c r="L29" s="458">
        <v>133.50060847198022596325796589</v>
      </c>
      <c r="M29" s="456">
        <v>230.95311843226356148821357569</v>
      </c>
      <c r="N29" s="457">
        <v>228.94165286751216399457605488</v>
      </c>
      <c r="O29" s="458">
        <v>178.87254034159176286292223692</v>
      </c>
      <c r="P29" s="5"/>
      <c r="Q29" s="429">
        <v>-3.6831257868206142023097895600</v>
      </c>
      <c r="R29" s="430">
        <v>-4.2763551672142503094375998300</v>
      </c>
      <c r="S29" s="431">
        <v>-1.5032912712690266227330518900</v>
      </c>
      <c r="T29" s="429">
        <v>13.741470612804116623713955670</v>
      </c>
      <c r="U29" s="430">
        <v>-6.4419324726991138757227052600</v>
      </c>
      <c r="V29" s="431">
        <v>-1.2016442489822580621515588700</v>
      </c>
      <c r="W29" s="429">
        <v>0</v>
      </c>
      <c r="X29" s="430">
        <v>-8.583373402467263402847012360</v>
      </c>
      <c r="Y29" s="431">
        <v>-0.1703698844144730664251812400</v>
      </c>
      <c r="Z29" s="429">
        <v>-2.3066590508155678507869120300</v>
      </c>
      <c r="AA29" s="430">
        <v>-3.0808441612639122593877029300</v>
      </c>
      <c r="AB29" s="431">
        <v>-1.396239592372694276661905200</v>
      </c>
    </row>
    <row r="30" ht="18" customHeight="1">
      <c r="A30" s="58"/>
      <c r="B30" s="288">
        <v>2018</v>
      </c>
      <c r="C30" s="289"/>
      <c r="D30" s="278">
        <v>181.23607263773468759618344106</v>
      </c>
      <c r="E30" s="94">
        <v>240.92770113478765373573803528</v>
      </c>
      <c r="F30" s="279">
        <v>185.43657238057626168479148082</v>
      </c>
      <c r="G30" s="278">
        <v>173.47232704402515723270440252</v>
      </c>
      <c r="H30" s="94">
        <v>260.95626545301218715178963391</v>
      </c>
      <c r="I30" s="279">
        <v>198.13545898701218322349925181</v>
      </c>
      <c r="J30" s="278">
        <v>152.16666666666666666666666667</v>
      </c>
      <c r="K30" s="94">
        <v>297.58999437173981770253013444</v>
      </c>
      <c r="L30" s="279">
        <v>122.5700521251882764714766336</v>
      </c>
      <c r="M30" s="278">
        <v>180.11384928716904276985743381</v>
      </c>
      <c r="N30" s="94">
        <v>242.6501180390515818812029719</v>
      </c>
      <c r="O30" s="279">
        <v>183.43499411012894283133064502</v>
      </c>
      <c r="P30" s="5"/>
      <c r="Q30" s="273">
        <v>-20.152882582147939757282075070</v>
      </c>
      <c r="R30" s="92">
        <v>5.6519230681768343977300523200</v>
      </c>
      <c r="S30" s="274">
        <v>3.8781405924272657800200336800</v>
      </c>
      <c r="T30" s="273">
        <v>-38.514916399713093204059180430</v>
      </c>
      <c r="U30" s="92">
        <v>9.159124261037691182428926660</v>
      </c>
      <c r="V30" s="274">
        <v>1.7107195433298517275896437500</v>
      </c>
      <c r="W30" s="273">
        <v>-73.073803730738037307380373070</v>
      </c>
      <c r="X30" s="92">
        <v>112.87351300316060837571178506</v>
      </c>
      <c r="Y30" s="274">
        <v>-8.187645338774698704564964350</v>
      </c>
      <c r="Z30" s="273">
        <v>-22.012809132085917965566863110</v>
      </c>
      <c r="AA30" s="92">
        <v>5.9877549584533072522146834600</v>
      </c>
      <c r="AB30" s="274">
        <v>2.5506730993053996793586976600</v>
      </c>
    </row>
    <row r="31" ht="18" customHeight="1">
      <c r="A31" s="58"/>
      <c r="B31" s="427">
        <v>2019</v>
      </c>
      <c r="C31" s="428"/>
      <c r="D31" s="459">
        <v>193.27037213092489474399022138</v>
      </c>
      <c r="E31" s="460">
        <v>237.48466245897486194825915411</v>
      </c>
      <c r="F31" s="461">
        <v>183.99798535566501244422034556</v>
      </c>
      <c r="G31" s="459">
        <v>208.14428020565552699228791774</v>
      </c>
      <c r="H31" s="460">
        <v>278.22800168617757859460719926</v>
      </c>
      <c r="I31" s="461">
        <v>195.48183692042098483417896753</v>
      </c>
      <c r="J31" s="459">
        <v>0</v>
      </c>
      <c r="K31" s="460">
        <v>0</v>
      </c>
      <c r="L31" s="461">
        <v>124.89438322988806319483715376</v>
      </c>
      <c r="M31" s="459">
        <v>194.69180690332882938213978627</v>
      </c>
      <c r="N31" s="460">
        <v>240.44190417949133322533614126</v>
      </c>
      <c r="O31" s="461">
        <v>181.18490064507763622807870595</v>
      </c>
      <c r="P31" s="93"/>
      <c r="Q31" s="432">
        <v>6.6401237447056537003892814400</v>
      </c>
      <c r="R31" s="433">
        <v>-1.4290754693610654974930072900</v>
      </c>
      <c r="S31" s="434">
        <v>-0.7757838739376609994633257600</v>
      </c>
      <c r="T31" s="432">
        <v>19.987022571520039416048012730</v>
      </c>
      <c r="U31" s="433">
        <v>6.6186325142192618102552178200</v>
      </c>
      <c r="V31" s="434">
        <v>-1.3392969033196343806470232900</v>
      </c>
      <c r="W31" s="432">
        <v>-100</v>
      </c>
      <c r="X31" s="433">
        <v>-100</v>
      </c>
      <c r="Y31" s="434">
        <v>1.896328723370212389515666800</v>
      </c>
      <c r="Z31" s="432">
        <v>8.093746079968039254002769300</v>
      </c>
      <c r="AA31" s="433">
        <v>-0.9100402989315107291139448100</v>
      </c>
      <c r="AB31" s="434">
        <v>-1.2266435180303803234709068200</v>
      </c>
    </row>
    <row r="32" ht="21"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 customHeight="1">
      <c r="A33" s="112"/>
      <c r="B33" s="1058" t="s">
        <v>44</v>
      </c>
      <c r="C33" s="1058"/>
      <c r="D33" s="1058"/>
      <c r="E33" s="1058"/>
      <c r="F33" s="1058"/>
      <c r="G33" s="1058"/>
      <c r="H33" s="1058"/>
      <c r="I33" s="1058"/>
      <c r="J33" s="1058"/>
      <c r="K33" s="1058"/>
      <c r="L33" s="1058"/>
      <c r="M33" s="1058"/>
      <c r="N33" s="1058"/>
      <c r="O33" s="1058"/>
      <c r="P33" s="413"/>
      <c r="Q33" s="1057"/>
      <c r="R33" s="1057"/>
      <c r="S33" s="1057"/>
      <c r="T33" s="1057"/>
      <c r="U33" s="1057"/>
      <c r="V33" s="1057"/>
      <c r="W33" s="1057"/>
      <c r="X33" s="1057"/>
      <c r="Y33" s="1057"/>
      <c r="Z33" s="1057"/>
      <c r="AA33" s="1057"/>
      <c r="AB33" s="1057"/>
      <c r="AC33" s="9"/>
    </row>
    <row r="34" ht="18" customHeight="1">
      <c r="A34" s="58"/>
      <c r="B34" s="286">
        <v>2017</v>
      </c>
      <c r="C34" s="287"/>
      <c r="D34" s="456">
        <v>249.31902490726020137784843667</v>
      </c>
      <c r="E34" s="457">
        <v>243.28392551694300982564150497</v>
      </c>
      <c r="F34" s="458">
        <v>189.84258196911985852634099127</v>
      </c>
      <c r="G34" s="456">
        <v>266.35761589403973509933774834</v>
      </c>
      <c r="H34" s="457">
        <v>236.22137098421902642687149976</v>
      </c>
      <c r="I34" s="458">
        <v>178.45153399408938409972605497</v>
      </c>
      <c r="J34" s="456">
        <v>565.125</v>
      </c>
      <c r="K34" s="457">
        <v>0</v>
      </c>
      <c r="L34" s="458">
        <v>133.35403083390327730602334518</v>
      </c>
      <c r="M34" s="456">
        <v>253.03115871470301850048685492</v>
      </c>
      <c r="N34" s="457">
        <v>242.43325554405445249521658668</v>
      </c>
      <c r="O34" s="458">
        <v>183.62138019919930099682667502</v>
      </c>
      <c r="P34" s="5"/>
      <c r="Q34" s="429">
        <v>11.180490256159199170053622280</v>
      </c>
      <c r="R34" s="430">
        <v>8.368251684263471886218520050</v>
      </c>
      <c r="S34" s="431">
        <v>8.847361759425570506455584740</v>
      </c>
      <c r="T34" s="429">
        <v>24.996685462824863847366489730</v>
      </c>
      <c r="U34" s="430">
        <v>-10.572580852187360528342878220</v>
      </c>
      <c r="V34" s="431">
        <v>-3.9189323257666232138597490300</v>
      </c>
      <c r="W34" s="429">
        <v>0</v>
      </c>
      <c r="X34" s="430">
        <v>-100</v>
      </c>
      <c r="Y34" s="431">
        <v>0.7209499098903705641283169500</v>
      </c>
      <c r="Z34" s="429">
        <v>13.273801291269360737075937310</v>
      </c>
      <c r="AA34" s="430">
        <v>8.06287942883718203889258400</v>
      </c>
      <c r="AB34" s="431">
        <v>5.7002317933583947602491604300</v>
      </c>
    </row>
    <row r="35" ht="18" customHeight="1">
      <c r="A35" s="58"/>
      <c r="B35" s="288">
        <v>2018</v>
      </c>
      <c r="C35" s="289"/>
      <c r="D35" s="278">
        <v>206.40073831009023789991796555</v>
      </c>
      <c r="E35" s="94">
        <v>248.00767798400507297737245957</v>
      </c>
      <c r="F35" s="279">
        <v>187.28458108461412900366930453</v>
      </c>
      <c r="G35" s="278">
        <v>191.31220657276995305164319249</v>
      </c>
      <c r="H35" s="94">
        <v>275.87273405721609789880589206</v>
      </c>
      <c r="I35" s="279">
        <v>194.4558375354504924841801759</v>
      </c>
      <c r="J35" s="278">
        <v>0</v>
      </c>
      <c r="K35" s="94">
        <v>0</v>
      </c>
      <c r="L35" s="279">
        <v>121.32530945736628011968891121</v>
      </c>
      <c r="M35" s="278">
        <v>204.15642458100558659217877095</v>
      </c>
      <c r="N35" s="94">
        <v>250.55590212050258879398476404</v>
      </c>
      <c r="O35" s="279">
        <v>184.01929874197546114947658688</v>
      </c>
      <c r="P35" s="5"/>
      <c r="Q35" s="273">
        <v>-17.214204416664304694898621360</v>
      </c>
      <c r="R35" s="92">
        <v>1.941662383581149138971787700</v>
      </c>
      <c r="S35" s="274">
        <v>-1.347432624426599203837660100</v>
      </c>
      <c r="T35" s="273">
        <v>-28.174681271784527819994723850</v>
      </c>
      <c r="U35" s="92">
        <v>16.785679850975894629485853610</v>
      </c>
      <c r="V35" s="274">
        <v>8.968431474447957349129884700</v>
      </c>
      <c r="W35" s="273">
        <v>-100</v>
      </c>
      <c r="X35" s="92">
        <v>0</v>
      </c>
      <c r="Y35" s="274">
        <v>-9.020140824628807417470809950</v>
      </c>
      <c r="Z35" s="273">
        <v>-19.315697869764938667618091930</v>
      </c>
      <c r="AA35" s="92">
        <v>3.3504671453674004480150441500</v>
      </c>
      <c r="AB35" s="274">
        <v>0.2167059970600827209162807300</v>
      </c>
    </row>
    <row r="36" ht="18" customHeight="1">
      <c r="A36" s="58"/>
      <c r="B36" s="427">
        <v>2019</v>
      </c>
      <c r="C36" s="428"/>
      <c r="D36" s="459">
        <v>195.07964085820895522388059701</v>
      </c>
      <c r="E36" s="460">
        <v>237.78603437051912046621939069</v>
      </c>
      <c r="F36" s="461">
        <v>183.97616480843886544378915543</v>
      </c>
      <c r="G36" s="459">
        <v>158.93894389438943894389438944</v>
      </c>
      <c r="H36" s="460">
        <v>245.97451071196747076062305931</v>
      </c>
      <c r="I36" s="461">
        <v>189.38403311612358947575421914</v>
      </c>
      <c r="J36" s="459">
        <v>0</v>
      </c>
      <c r="K36" s="460">
        <v>0</v>
      </c>
      <c r="L36" s="461">
        <v>125.19409484346883904055967134</v>
      </c>
      <c r="M36" s="459">
        <v>192.69440209104770202570246134</v>
      </c>
      <c r="N36" s="460">
        <v>238.40727030625832223701731026</v>
      </c>
      <c r="O36" s="461">
        <v>180.16282291743912430885765497</v>
      </c>
      <c r="P36" s="93"/>
      <c r="Q36" s="432">
        <v>-5.4850082148799330619089843100</v>
      </c>
      <c r="R36" s="433">
        <v>-4.1215028891747391346940694500</v>
      </c>
      <c r="S36" s="434">
        <v>-1.7665182349851531780165445300</v>
      </c>
      <c r="T36" s="432">
        <v>-16.921692169216921692169216920</v>
      </c>
      <c r="U36" s="433">
        <v>-10.837686967298379532138636290</v>
      </c>
      <c r="V36" s="434">
        <v>-2.6082037359265606716739500300</v>
      </c>
      <c r="W36" s="432">
        <v>0</v>
      </c>
      <c r="X36" s="433">
        <v>0</v>
      </c>
      <c r="Y36" s="434">
        <v>3.1887702602250936777884696300</v>
      </c>
      <c r="Z36" s="432">
        <v>-5.6143334766376459539165373800</v>
      </c>
      <c r="AA36" s="433">
        <v>-4.8486711793368540421605047600</v>
      </c>
      <c r="AB36" s="434">
        <v>-2.0956909687737337802430304400</v>
      </c>
    </row>
    <row r="37" ht="21"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58" t="s">
        <v>45</v>
      </c>
      <c r="C38" s="1058"/>
      <c r="D38" s="1058"/>
      <c r="E38" s="1058"/>
      <c r="F38" s="1058"/>
      <c r="G38" s="1058"/>
      <c r="H38" s="1058"/>
      <c r="I38" s="1058"/>
      <c r="J38" s="1058"/>
      <c r="K38" s="1058"/>
      <c r="L38" s="1058"/>
      <c r="M38" s="1058"/>
      <c r="N38" s="1058"/>
      <c r="O38" s="1058"/>
      <c r="P38" s="413"/>
      <c r="Q38" s="1057"/>
      <c r="R38" s="1057"/>
      <c r="S38" s="1057"/>
      <c r="T38" s="1057"/>
      <c r="U38" s="1057"/>
      <c r="V38" s="1057"/>
      <c r="W38" s="1057"/>
      <c r="X38" s="1057"/>
      <c r="Y38" s="1057"/>
      <c r="Z38" s="1057"/>
      <c r="AA38" s="1057"/>
      <c r="AB38" s="1057"/>
      <c r="AC38" s="9"/>
    </row>
    <row r="39" ht="18" customHeight="1">
      <c r="A39" s="58"/>
      <c r="B39" s="286">
        <v>2017</v>
      </c>
      <c r="C39" s="287"/>
      <c r="D39" s="456">
        <v>226.97885471469040874140024282</v>
      </c>
      <c r="E39" s="457">
        <v>228.03910628235115974515282327</v>
      </c>
      <c r="F39" s="458">
        <v>178.51356534013145354144884641</v>
      </c>
      <c r="G39" s="456">
        <v>282.1372549019607843137254902</v>
      </c>
      <c r="H39" s="457">
        <v>239.06042414647297410422124543</v>
      </c>
      <c r="I39" s="458">
        <v>194.80292723974326392363605141</v>
      </c>
      <c r="J39" s="456">
        <v>565.125</v>
      </c>
      <c r="K39" s="457">
        <v>139.79662860513857999321570236</v>
      </c>
      <c r="L39" s="458">
        <v>133.50060847198022596325796589</v>
      </c>
      <c r="M39" s="456">
        <v>230.95311843226356148821357569</v>
      </c>
      <c r="N39" s="457">
        <v>228.94165286751216399457605488</v>
      </c>
      <c r="O39" s="458">
        <v>178.87254034159176286292223692</v>
      </c>
      <c r="P39" s="5"/>
      <c r="Q39" s="429">
        <v>-3.6831257868206142023097895600</v>
      </c>
      <c r="R39" s="430">
        <v>-4.2763551672142503094375998300</v>
      </c>
      <c r="S39" s="431">
        <v>-1.5032912712690266227330518900</v>
      </c>
      <c r="T39" s="429">
        <v>13.741470612804116623713955670</v>
      </c>
      <c r="U39" s="430">
        <v>-6.4419324726991138757227052600</v>
      </c>
      <c r="V39" s="431">
        <v>-1.2016442489822580621515588700</v>
      </c>
      <c r="W39" s="429">
        <v>0</v>
      </c>
      <c r="X39" s="430">
        <v>-8.583373402467263402847012360</v>
      </c>
      <c r="Y39" s="431">
        <v>-0.1703698844144730664251812400</v>
      </c>
      <c r="Z39" s="429">
        <v>-2.3066590508155678507869120300</v>
      </c>
      <c r="AA39" s="430">
        <v>-3.0808441612639122593877029300</v>
      </c>
      <c r="AB39" s="431">
        <v>-1.396239592372694276661905200</v>
      </c>
    </row>
    <row r="40" ht="18" customHeight="1">
      <c r="A40" s="58"/>
      <c r="B40" s="288">
        <v>2018</v>
      </c>
      <c r="C40" s="289"/>
      <c r="D40" s="278">
        <v>181.23607263773468759618344106</v>
      </c>
      <c r="E40" s="94">
        <v>240.92770113478765373573803528</v>
      </c>
      <c r="F40" s="279">
        <v>185.43657238057626168479148082</v>
      </c>
      <c r="G40" s="278">
        <v>173.47232704402515723270440252</v>
      </c>
      <c r="H40" s="94">
        <v>260.95626545301218715178963391</v>
      </c>
      <c r="I40" s="279">
        <v>198.13545898701218322349925181</v>
      </c>
      <c r="J40" s="278">
        <v>152.16666666666666666666666667</v>
      </c>
      <c r="K40" s="94">
        <v>297.58999437173981770253013444</v>
      </c>
      <c r="L40" s="279">
        <v>122.5700521251882764714766336</v>
      </c>
      <c r="M40" s="278">
        <v>180.11384928716904276985743381</v>
      </c>
      <c r="N40" s="94">
        <v>242.6501180390515818812029719</v>
      </c>
      <c r="O40" s="279">
        <v>183.43499411012894283133064502</v>
      </c>
      <c r="P40" s="5"/>
      <c r="Q40" s="273">
        <v>-20.152882582147939757282075070</v>
      </c>
      <c r="R40" s="92">
        <v>5.6519230681768343977300523200</v>
      </c>
      <c r="S40" s="274">
        <v>3.8781405924272657800200336800</v>
      </c>
      <c r="T40" s="273">
        <v>-38.514916399713093204059180430</v>
      </c>
      <c r="U40" s="92">
        <v>9.159124261037691182428926660</v>
      </c>
      <c r="V40" s="274">
        <v>1.7107195433298517275896437500</v>
      </c>
      <c r="W40" s="273">
        <v>-73.073803730738037307380373070</v>
      </c>
      <c r="X40" s="92">
        <v>112.87351300316060837571178506</v>
      </c>
      <c r="Y40" s="274">
        <v>-8.187645338774698704564964350</v>
      </c>
      <c r="Z40" s="273">
        <v>-22.012809132085917965566863110</v>
      </c>
      <c r="AA40" s="92">
        <v>5.9877549584533072522146834600</v>
      </c>
      <c r="AB40" s="274">
        <v>2.5506730993053996793586976600</v>
      </c>
    </row>
    <row r="41" ht="18" customHeight="1">
      <c r="A41" s="58"/>
      <c r="B41" s="427">
        <v>2019</v>
      </c>
      <c r="C41" s="428"/>
      <c r="D41" s="459">
        <v>193.27037213092489474399022138</v>
      </c>
      <c r="E41" s="460">
        <v>237.48466245897486194825915411</v>
      </c>
      <c r="F41" s="461">
        <v>183.99798535566501244422034556</v>
      </c>
      <c r="G41" s="459">
        <v>208.14428020565552699228791774</v>
      </c>
      <c r="H41" s="460">
        <v>278.22800168617757859460719926</v>
      </c>
      <c r="I41" s="461">
        <v>195.48183692042098483417896753</v>
      </c>
      <c r="J41" s="459">
        <v>0</v>
      </c>
      <c r="K41" s="460">
        <v>0</v>
      </c>
      <c r="L41" s="461">
        <v>124.89438322988806319483715376</v>
      </c>
      <c r="M41" s="459">
        <v>194.69180690332882938213978627</v>
      </c>
      <c r="N41" s="460">
        <v>240.44190417949133322533614126</v>
      </c>
      <c r="O41" s="461">
        <v>181.18490064507763622807870595</v>
      </c>
      <c r="P41" s="93"/>
      <c r="Q41" s="432">
        <v>6.6401237447056537003892814400</v>
      </c>
      <c r="R41" s="433">
        <v>-1.4290754693610654974930072900</v>
      </c>
      <c r="S41" s="434">
        <v>-0.7757838739376609994633257600</v>
      </c>
      <c r="T41" s="432">
        <v>19.987022571520039416048012730</v>
      </c>
      <c r="U41" s="433">
        <v>6.6186325142192618102552178200</v>
      </c>
      <c r="V41" s="434">
        <v>-1.3392969033196343806470232900</v>
      </c>
      <c r="W41" s="432">
        <v>-100</v>
      </c>
      <c r="X41" s="433">
        <v>-100</v>
      </c>
      <c r="Y41" s="434">
        <v>1.896328723370212389515666800</v>
      </c>
      <c r="Z41" s="432">
        <v>8.093746079968039254002769300</v>
      </c>
      <c r="AA41" s="433">
        <v>-0.9100402989315107291139448100</v>
      </c>
      <c r="AB41" s="434">
        <v>-1.2266435180303803234709068200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row>
    <row r="43" ht="24" customHeight="1">
      <c r="B43" s="1055" t="s">
        <v>138</v>
      </c>
      <c r="C43" s="1055"/>
      <c r="D43" s="1055"/>
      <c r="E43" s="1055"/>
      <c r="F43" s="1055"/>
      <c r="G43" s="1055"/>
      <c r="H43" s="1055"/>
      <c r="I43" s="1055"/>
      <c r="J43" s="1055"/>
      <c r="K43" s="1055"/>
      <c r="L43" s="1055"/>
      <c r="M43" s="1055"/>
      <c r="N43" s="1055"/>
      <c r="O43" s="1055"/>
      <c r="P43" s="1055"/>
      <c r="Q43" s="1055"/>
      <c r="R43" s="1055"/>
      <c r="S43" s="1055"/>
      <c r="T43" s="1055"/>
      <c r="U43" s="1055"/>
      <c r="V43" s="1055"/>
      <c r="W43" s="1055"/>
      <c r="X43" s="1055"/>
      <c r="Y43" s="1055"/>
      <c r="Z43" s="1055"/>
      <c r="AA43" s="1055"/>
      <c r="AB43" s="1055"/>
    </row>
    <row r="44" ht="12" customHeight="1">
      <c r="Z44" s="55"/>
      <c r="AA44" s="234"/>
      <c r="AB44" s="234"/>
    </row>
    <row r="45" ht="12" customHeight="1"/>
    <row r="46">
      <c r="A46" s="237"/>
      <c r="B46" s="237"/>
      <c r="C46" s="237"/>
      <c r="D46" s="237"/>
      <c r="E46" s="237"/>
      <c r="F46" s="237"/>
      <c r="G46" s="237"/>
      <c r="H46" s="237"/>
      <c r="I46" s="237"/>
      <c r="J46" s="237"/>
      <c r="K46" s="237"/>
      <c r="L46" s="237"/>
      <c r="M46" s="237"/>
      <c r="N46" s="237"/>
      <c r="O46" s="237"/>
      <c r="P46" s="237"/>
      <c r="Q46" s="237"/>
      <c r="R46" s="237"/>
      <c r="S46" s="237"/>
      <c r="T46" s="237"/>
      <c r="U46" s="237"/>
      <c r="V46" s="237"/>
      <c r="W46" s="237"/>
      <c r="X46" s="237"/>
      <c r="Y46" s="237"/>
      <c r="Z46" s="237"/>
      <c r="AA46" s="237"/>
      <c r="AB46" s="237"/>
      <c r="AC46" s="237"/>
    </row>
    <row r="47">
      <c r="A47" s="237"/>
      <c r="B47" s="237"/>
      <c r="C47" s="237"/>
      <c r="D47" s="237"/>
      <c r="E47" s="237"/>
      <c r="F47" s="237"/>
      <c r="G47" s="237"/>
      <c r="H47" s="237"/>
      <c r="I47" s="237"/>
      <c r="J47" s="237"/>
      <c r="K47" s="237"/>
      <c r="L47" s="237"/>
      <c r="M47" s="237"/>
      <c r="N47" s="237"/>
      <c r="O47" s="237"/>
      <c r="P47" s="237"/>
      <c r="Q47" s="237"/>
      <c r="R47" s="237"/>
      <c r="S47" s="237"/>
      <c r="T47" s="237"/>
      <c r="U47" s="237"/>
      <c r="V47" s="237"/>
      <c r="W47" s="237"/>
      <c r="X47" s="237"/>
      <c r="Y47" s="237"/>
      <c r="Z47" s="237"/>
      <c r="AA47" s="237"/>
      <c r="AB47" s="237"/>
      <c r="AC47" s="237"/>
    </row>
    <row r="48">
      <c r="A48" s="237"/>
      <c r="B48" s="237"/>
      <c r="C48" s="237"/>
      <c r="D48" s="237"/>
      <c r="E48" s="237"/>
      <c r="F48" s="237"/>
      <c r="G48" s="237"/>
      <c r="H48" s="237"/>
      <c r="I48" s="237"/>
      <c r="J48" s="237"/>
      <c r="K48" s="237"/>
      <c r="L48" s="237"/>
      <c r="M48" s="237"/>
      <c r="N48" s="237"/>
      <c r="O48" s="237"/>
      <c r="P48" s="237"/>
      <c r="Q48" s="237"/>
      <c r="R48" s="237"/>
      <c r="S48" s="237"/>
      <c r="T48" s="237"/>
      <c r="U48" s="237"/>
      <c r="V48" s="237"/>
      <c r="W48" s="237"/>
      <c r="X48" s="237"/>
      <c r="Y48" s="237"/>
      <c r="Z48" s="237"/>
      <c r="AA48" s="237"/>
      <c r="AB48" s="237"/>
      <c r="AC48" s="237"/>
    </row>
    <row r="49" s="237" customFormat="1"/>
    <row r="50" s="237" customFormat="1"/>
    <row r="51" s="237" customFormat="1"/>
    <row r="52" s="237" customFormat="1"/>
    <row r="53" s="237" customFormat="1"/>
    <row r="54" s="237" customFormat="1"/>
    <row r="55" s="237" customFormat="1"/>
    <row r="56" s="237" customFormat="1"/>
    <row r="57" s="237" customFormat="1"/>
    <row r="58" s="237" customFormat="1"/>
    <row r="59" s="237" customFormat="1"/>
    <row r="60" s="237" customFormat="1"/>
    <row r="61" s="237" customFormat="1"/>
    <row r="62" s="237" customFormat="1"/>
    <row r="63" s="237" customFormat="1"/>
    <row r="64" s="237" customFormat="1"/>
    <row r="65" s="237" customFormat="1"/>
    <row r="66" s="237" customFormat="1"/>
    <row r="67" s="237" customFormat="1"/>
    <row r="68" s="237" customFormat="1"/>
    <row r="69" s="237" customFormat="1"/>
    <row r="70" s="237" customFormat="1"/>
    <row r="71" s="237" customFormat="1"/>
    <row r="72" s="237" customFormat="1"/>
    <row r="73" s="237" customFormat="1"/>
    <row r="74" s="237" customFormat="1"/>
    <row r="75" s="237" customFormat="1"/>
    <row r="76" s="237" customFormat="1"/>
    <row r="77" s="237" customFormat="1"/>
    <row r="78" s="237" customFormat="1"/>
    <row r="79" s="237" customFormat="1"/>
    <row r="80" s="237" customFormat="1"/>
    <row r="81" s="237" customFormat="1"/>
    <row r="82" s="237" customFormat="1"/>
  </sheetData>
  <mergeCells count="22">
    <mergeCell ref="B2:AB2"/>
    <mergeCell ref="Q6:AB6"/>
    <mergeCell ref="D6:O6"/>
    <mergeCell ref="B3:Q3"/>
    <mergeCell ref="R3:AB3"/>
    <mergeCell ref="B4:AB4"/>
    <mergeCell ref="D7:F7"/>
    <mergeCell ref="Z7:AB7"/>
    <mergeCell ref="T7:V7"/>
    <mergeCell ref="B8:C8"/>
    <mergeCell ref="Q7:S7"/>
    <mergeCell ref="J7:L7"/>
    <mergeCell ref="M7:O7"/>
    <mergeCell ref="W7:Y7"/>
    <mergeCell ref="G7:I7"/>
    <mergeCell ref="B43:AB43"/>
    <mergeCell ref="Q38:AB38"/>
    <mergeCell ref="B28:O28"/>
    <mergeCell ref="B33:O33"/>
    <mergeCell ref="B38:O38"/>
    <mergeCell ref="Q33:AB33"/>
    <mergeCell ref="Q28:AB28"/>
  </mergeCells>
  <phoneticPr fontId="0" type="noConversion"/>
  <printOptions horizontalCentered="1" verticalCentered="1"/>
  <pageMargins left="0.25" right="0.25" top="0.25" bottom="0.25" header="0" footer="0"/>
  <pageSetup scale="70" fitToWidth="1" fitToHeight="1" orientation="landscape" r:id="rId1"/>
  <headerFooter alignWithMargins="0">
    <oddHeader/>
    <oddFooter/>
  </headerFooter>
  <rowBreaks count="1" manualBreakCount="1">
    <brk id="46" max="16383" man="1"/>
  </rowBreaks>
  <colBreaks count="1" manualBreakCount="1">
    <brk id="30" max="1048575" man="1"/>
  </colBreaks>
  <drawing r:id="rId43"/>
</worksheet>
</file>

<file path=xl/worksheets/sheet10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9">
    <pageSetUpPr fitToPage="1"/>
  </sheetPr>
  <dimension ref="A1:AD8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7" customWidth="1"/>
  </cols>
  <sheetData>
    <row r="1" ht="30">
      <c r="A1" s="89"/>
      <c r="B1" s="662" t="s">
        <v>195</v>
      </c>
      <c r="Z1" s="5"/>
      <c r="AB1" s="691"/>
      <c r="AD1" s="237"/>
    </row>
    <row r="2" ht="15" customHeight="1">
      <c r="A2" s="11"/>
      <c r="B2" s="1020" t="s">
        <v>258</v>
      </c>
      <c r="C2" s="1020"/>
      <c r="D2" s="1020"/>
      <c r="E2" s="1020"/>
      <c r="F2" s="1020"/>
      <c r="G2" s="1020"/>
      <c r="H2" s="1020"/>
      <c r="I2" s="1020"/>
      <c r="J2" s="1020"/>
      <c r="K2" s="1020"/>
      <c r="L2" s="1020"/>
      <c r="M2" s="1020"/>
      <c r="N2" s="1020"/>
      <c r="O2" s="1020"/>
      <c r="P2" s="1020"/>
      <c r="Q2" s="1020"/>
      <c r="R2" s="1020"/>
      <c r="S2" s="1020"/>
      <c r="T2" s="1020"/>
      <c r="U2" s="1020"/>
      <c r="V2" s="1020"/>
      <c r="W2" s="1020"/>
      <c r="X2" s="1020"/>
      <c r="Y2" s="1020"/>
      <c r="Z2" s="1020"/>
      <c r="AA2" s="1020"/>
      <c r="AB2" s="1020"/>
    </row>
    <row r="3" ht="17.1" customHeight="1">
      <c r="A3" s="11"/>
      <c r="B3" s="1020" t="s">
        <v>259</v>
      </c>
      <c r="C3" s="1020"/>
      <c r="D3" s="1020"/>
      <c r="E3" s="1020"/>
      <c r="F3" s="1020"/>
      <c r="G3" s="1020"/>
      <c r="H3" s="1020"/>
      <c r="I3" s="1020"/>
      <c r="J3" s="1020"/>
      <c r="K3" s="1020"/>
      <c r="L3" s="1020"/>
      <c r="M3" s="1020"/>
      <c r="N3" s="1020"/>
      <c r="O3" s="1020"/>
      <c r="P3" s="1020"/>
      <c r="Q3" s="1020"/>
      <c r="R3" s="1054" t="s">
        <v>351</v>
      </c>
      <c r="S3" s="1054"/>
      <c r="T3" s="1054"/>
      <c r="U3" s="1054"/>
      <c r="V3" s="1054"/>
      <c r="W3" s="1054"/>
      <c r="X3" s="1054"/>
      <c r="Y3" s="1054"/>
      <c r="Z3" s="1054"/>
      <c r="AA3" s="1054"/>
      <c r="AB3" s="1054"/>
    </row>
    <row r="4" ht="19.5" customHeight="1">
      <c r="A4" s="4"/>
      <c r="B4" s="1020" t="s">
        <v>366</v>
      </c>
      <c r="C4" s="1020"/>
      <c r="D4" s="1020"/>
      <c r="E4" s="1020"/>
      <c r="F4" s="1020"/>
      <c r="G4" s="1020"/>
      <c r="H4" s="1020"/>
      <c r="I4" s="1020"/>
      <c r="J4" s="1020"/>
      <c r="K4" s="1020"/>
      <c r="L4" s="1020"/>
      <c r="M4" s="1020"/>
      <c r="N4" s="1020"/>
      <c r="O4" s="1020"/>
      <c r="P4" s="1020"/>
      <c r="Q4" s="1020"/>
      <c r="R4" s="1020"/>
      <c r="S4" s="1020"/>
      <c r="T4" s="1020"/>
      <c r="U4" s="1020"/>
      <c r="V4" s="1020"/>
      <c r="W4" s="1020"/>
      <c r="X4" s="1020"/>
      <c r="Y4" s="1020"/>
      <c r="Z4" s="1020"/>
      <c r="AA4" s="1020"/>
      <c r="AB4" s="1020"/>
    </row>
    <row r="5" ht="12.75" customHeight="1"/>
    <row r="6" ht="15.75" customHeight="1">
      <c r="D6" s="979" t="s">
        <v>10</v>
      </c>
      <c r="E6" s="979"/>
      <c r="F6" s="979"/>
      <c r="G6" s="979"/>
      <c r="H6" s="979"/>
      <c r="I6" s="979"/>
      <c r="J6" s="979"/>
      <c r="K6" s="979"/>
      <c r="L6" s="979"/>
      <c r="M6" s="979"/>
      <c r="N6" s="979"/>
      <c r="O6" s="979"/>
      <c r="Q6" s="979" t="s">
        <v>72</v>
      </c>
      <c r="R6" s="979"/>
      <c r="S6" s="979"/>
      <c r="T6" s="979"/>
      <c r="U6" s="979"/>
      <c r="V6" s="979"/>
      <c r="W6" s="979"/>
      <c r="X6" s="979"/>
      <c r="Y6" s="979"/>
      <c r="Z6" s="979"/>
      <c r="AA6" s="979"/>
      <c r="AB6" s="979"/>
    </row>
    <row r="7" ht="15.75" customHeight="1">
      <c r="D7" s="285" t="s">
        <v>11</v>
      </c>
      <c r="E7" s="285"/>
      <c r="F7" s="285"/>
      <c r="G7" s="285" t="s">
        <v>13</v>
      </c>
      <c r="H7" s="285"/>
      <c r="I7" s="285"/>
      <c r="J7" s="285" t="s">
        <v>14</v>
      </c>
      <c r="K7" s="285"/>
      <c r="L7" s="285"/>
      <c r="M7" s="285" t="s">
        <v>12</v>
      </c>
      <c r="N7" s="285"/>
      <c r="O7" s="285"/>
      <c r="Q7" s="285" t="s">
        <v>11</v>
      </c>
      <c r="R7" s="285"/>
      <c r="S7" s="285"/>
      <c r="T7" s="285" t="s">
        <v>13</v>
      </c>
      <c r="U7" s="285"/>
      <c r="V7" s="285"/>
      <c r="W7" s="285" t="s">
        <v>14</v>
      </c>
      <c r="X7" s="285"/>
      <c r="Y7" s="285"/>
      <c r="Z7" s="285" t="s">
        <v>12</v>
      </c>
      <c r="AA7" s="285"/>
      <c r="AB7" s="285"/>
    </row>
    <row r="8" ht="27" customHeight="1">
      <c r="A8" s="57"/>
      <c r="B8" s="957" t="s">
        <v>42</v>
      </c>
      <c r="C8" s="957"/>
      <c r="D8" s="414" t="s">
        <v>25</v>
      </c>
      <c r="E8" s="415" t="s">
        <v>15</v>
      </c>
      <c r="F8" s="416" t="s">
        <v>26</v>
      </c>
      <c r="G8" s="414" t="s">
        <v>25</v>
      </c>
      <c r="H8" s="415" t="s">
        <v>15</v>
      </c>
      <c r="I8" s="416" t="s">
        <v>26</v>
      </c>
      <c r="J8" s="414" t="s">
        <v>25</v>
      </c>
      <c r="K8" s="415" t="s">
        <v>15</v>
      </c>
      <c r="L8" s="416" t="s">
        <v>26</v>
      </c>
      <c r="M8" s="414" t="s">
        <v>25</v>
      </c>
      <c r="N8" s="415" t="s">
        <v>15</v>
      </c>
      <c r="O8" s="416" t="s">
        <v>26</v>
      </c>
      <c r="P8" s="63"/>
      <c r="Q8" s="414" t="s">
        <v>25</v>
      </c>
      <c r="R8" s="415" t="s">
        <v>15</v>
      </c>
      <c r="S8" s="416" t="s">
        <v>26</v>
      </c>
      <c r="T8" s="414" t="s">
        <v>25</v>
      </c>
      <c r="U8" s="415" t="s">
        <v>15</v>
      </c>
      <c r="V8" s="416" t="s">
        <v>26</v>
      </c>
      <c r="W8" s="414" t="s">
        <v>25</v>
      </c>
      <c r="X8" s="415" t="s">
        <v>15</v>
      </c>
      <c r="Y8" s="416" t="s">
        <v>26</v>
      </c>
      <c r="Z8" s="414" t="s">
        <v>25</v>
      </c>
      <c r="AA8" s="415" t="s">
        <v>15</v>
      </c>
      <c r="AB8" s="416" t="s">
        <v>26</v>
      </c>
    </row>
    <row r="9" ht="18" customHeight="1">
      <c r="A9" s="57"/>
      <c r="B9" s="286">
        <v>2018</v>
      </c>
      <c r="C9" s="287" t="s">
        <v>268</v>
      </c>
      <c r="D9" s="436">
        <v>61.838459614903725931482870718</v>
      </c>
      <c r="E9" s="437">
        <v>152.88354753136797073556772107</v>
      </c>
      <c r="F9" s="438">
        <v>85.39449695333755544452441538</v>
      </c>
      <c r="G9" s="436">
        <v>1.8092023005751437859464866217</v>
      </c>
      <c r="H9" s="437">
        <v>4.2187540440258777265478078145</v>
      </c>
      <c r="I9" s="438">
        <v>15.00665082486634583607028132</v>
      </c>
      <c r="J9" s="436">
        <v>0</v>
      </c>
      <c r="K9" s="437">
        <v>0</v>
      </c>
      <c r="L9" s="438">
        <v>5.7774866078559260452095006871</v>
      </c>
      <c r="M9" s="436">
        <v>63.647661915478869717429357339</v>
      </c>
      <c r="N9" s="437">
        <v>157.10230157539384846211552888</v>
      </c>
      <c r="O9" s="438">
        <v>106.17863438605982732580419738</v>
      </c>
      <c r="P9" s="5"/>
      <c r="Q9" s="417">
        <v>-45.380340792347139888424748700</v>
      </c>
      <c r="R9" s="418">
        <v>-4.1257715110819954670696202900</v>
      </c>
      <c r="S9" s="419">
        <v>-6.0625889555801754876631367100</v>
      </c>
      <c r="T9" s="417">
        <v>-81.23262039483696028111727515</v>
      </c>
      <c r="U9" s="418">
        <v>-30.822901037689259663988399980</v>
      </c>
      <c r="V9" s="419">
        <v>-31.363259325820730402040644520</v>
      </c>
      <c r="W9" s="417">
        <v>0</v>
      </c>
      <c r="X9" s="418">
        <v>0</v>
      </c>
      <c r="Y9" s="419">
        <v>-16.895342670414139574337328370</v>
      </c>
      <c r="Z9" s="417">
        <v>-48.193626235947581924014962850</v>
      </c>
      <c r="AA9" s="418">
        <v>-5.1091668420526662718265154700</v>
      </c>
      <c r="AB9" s="419">
        <v>-11.312103328164570455141258250</v>
      </c>
    </row>
    <row r="10" ht="18" customHeight="1">
      <c r="A10" s="58"/>
      <c r="B10" s="288"/>
      <c r="C10" s="289" t="s">
        <v>270</v>
      </c>
      <c r="D10" s="278">
        <v>65.34483620905226306576644161</v>
      </c>
      <c r="E10" s="94">
        <v>145.78614735304005192145396503</v>
      </c>
      <c r="F10" s="279">
        <v>80.75224357287534828565743392</v>
      </c>
      <c r="G10" s="278">
        <v>0.2390597649412353088272068017</v>
      </c>
      <c r="H10" s="94">
        <v>3.103436510443220288709944852</v>
      </c>
      <c r="I10" s="279">
        <v>11.0787062219070907959201109</v>
      </c>
      <c r="J10" s="278">
        <v>0</v>
      </c>
      <c r="K10" s="94">
        <v>0</v>
      </c>
      <c r="L10" s="279">
        <v>5.541306208515510006333410556</v>
      </c>
      <c r="M10" s="278">
        <v>65.583895973993498374593648412</v>
      </c>
      <c r="N10" s="94">
        <v>148.88958386348327221016390989</v>
      </c>
      <c r="O10" s="279">
        <v>97.37225600329794908791095537</v>
      </c>
      <c r="P10" s="5"/>
      <c r="Q10" s="273">
        <v>-29.700429935197653255433733800</v>
      </c>
      <c r="R10" s="92">
        <v>9.385830309388298081370208830</v>
      </c>
      <c r="S10" s="274">
        <v>-5.9400937191328881449885207300</v>
      </c>
      <c r="T10" s="273">
        <v>0</v>
      </c>
      <c r="U10" s="92">
        <v>-59.131968168266639329060091290</v>
      </c>
      <c r="V10" s="274">
        <v>8.336709152692825486373066810</v>
      </c>
      <c r="W10" s="273">
        <v>0</v>
      </c>
      <c r="X10" s="92">
        <v>0</v>
      </c>
      <c r="Y10" s="274">
        <v>-14.016311878153777392285887030</v>
      </c>
      <c r="Z10" s="273">
        <v>-29.443243603879962494556760700</v>
      </c>
      <c r="AA10" s="92">
        <v>5.6923007564015183245372027400</v>
      </c>
      <c r="AB10" s="274">
        <v>-5.0237197911529953725049422500</v>
      </c>
    </row>
    <row r="11" ht="18" customHeight="1">
      <c r="A11" s="58"/>
      <c r="B11" s="290"/>
      <c r="C11" s="291" t="s">
        <v>272</v>
      </c>
      <c r="D11" s="441">
        <v>45.587373737373737373737373737</v>
      </c>
      <c r="E11" s="95">
        <v>106.22371385892975407572101026</v>
      </c>
      <c r="F11" s="442">
        <v>67.414529690960984381999577015</v>
      </c>
      <c r="G11" s="441">
        <v>5.9507575757575757575757575758</v>
      </c>
      <c r="H11" s="95">
        <v>5.6484129778838576798861049787</v>
      </c>
      <c r="I11" s="442">
        <v>14.478520761421405863359282051</v>
      </c>
      <c r="J11" s="441">
        <v>0</v>
      </c>
      <c r="K11" s="95">
        <v>0</v>
      </c>
      <c r="L11" s="442">
        <v>5.0462221135967625601412518195</v>
      </c>
      <c r="M11" s="441">
        <v>51.538131313131313131313131313</v>
      </c>
      <c r="N11" s="95">
        <v>111.87212683681361175560711524</v>
      </c>
      <c r="O11" s="442">
        <v>86.93927256597915280550011089</v>
      </c>
      <c r="P11" s="5"/>
      <c r="Q11" s="422">
        <v>-5.9709484263730952093238383700</v>
      </c>
      <c r="R11" s="91">
        <v>17.260243137780595083231641850</v>
      </c>
      <c r="S11" s="423">
        <v>18.698920227409084622528854770</v>
      </c>
      <c r="T11" s="422">
        <v>0</v>
      </c>
      <c r="U11" s="91">
        <v>-59.646876546835389705413578100</v>
      </c>
      <c r="V11" s="423">
        <v>-52.077241814240074526382380250</v>
      </c>
      <c r="W11" s="422">
        <v>0</v>
      </c>
      <c r="X11" s="91">
        <v>0</v>
      </c>
      <c r="Y11" s="423">
        <v>11.025680841891963818776437070</v>
      </c>
      <c r="Z11" s="422">
        <v>6.3031539208373786913457812300</v>
      </c>
      <c r="AA11" s="91">
        <v>6.9671832908872402079293969100</v>
      </c>
      <c r="AB11" s="423">
        <v>-5.0382207340259336266999109200</v>
      </c>
    </row>
    <row r="12" ht="18" customHeight="1">
      <c r="A12" s="58"/>
      <c r="B12" s="288"/>
      <c r="C12" s="289" t="s">
        <v>273</v>
      </c>
      <c r="D12" s="278">
        <v>55.235581622678396871945259042</v>
      </c>
      <c r="E12" s="94">
        <v>122.05557616920851022481567742</v>
      </c>
      <c r="F12" s="279">
        <v>79.216972962847254494849701736</v>
      </c>
      <c r="G12" s="278">
        <v>15.933773216031280547409579668</v>
      </c>
      <c r="H12" s="94">
        <v>14.739246074635513426108654592</v>
      </c>
      <c r="I12" s="279">
        <v>25.179939738939086083973725642</v>
      </c>
      <c r="J12" s="278">
        <v>0</v>
      </c>
      <c r="K12" s="94">
        <v>0</v>
      </c>
      <c r="L12" s="279">
        <v>5.093075064616337935116434834</v>
      </c>
      <c r="M12" s="278">
        <v>71.16935483870967741935483871</v>
      </c>
      <c r="N12" s="94">
        <v>136.79482224384402365092433201</v>
      </c>
      <c r="O12" s="279">
        <v>109.48998776640267851393986221</v>
      </c>
      <c r="P12" s="5"/>
      <c r="Q12" s="273">
        <v>-30.182905483045926121176426980</v>
      </c>
      <c r="R12" s="92">
        <v>0.678594367431798738299509100</v>
      </c>
      <c r="S12" s="274">
        <v>-6.1458187204436863434784829100</v>
      </c>
      <c r="T12" s="273">
        <v>1488.8215608551562804600688805</v>
      </c>
      <c r="U12" s="92">
        <v>-29.599835132655815787248513810</v>
      </c>
      <c r="V12" s="274">
        <v>-3.8000473715665703882279819700</v>
      </c>
      <c r="W12" s="273">
        <v>0</v>
      </c>
      <c r="X12" s="92">
        <v>0</v>
      </c>
      <c r="Y12" s="274">
        <v>-9.958406822035370657428706880</v>
      </c>
      <c r="Z12" s="273">
        <v>-11.168846855874879209763430080</v>
      </c>
      <c r="AA12" s="92">
        <v>-3.7803205438575652121643161300</v>
      </c>
      <c r="AB12" s="274">
        <v>-5.8031151976693804151925766700</v>
      </c>
    </row>
    <row r="13" ht="18" customHeight="1">
      <c r="A13" s="58"/>
      <c r="B13" s="290"/>
      <c r="C13" s="291" t="s">
        <v>274</v>
      </c>
      <c r="D13" s="441">
        <v>67.838383838383838383838383838</v>
      </c>
      <c r="E13" s="95">
        <v>143.42368910111314306006621235</v>
      </c>
      <c r="F13" s="442">
        <v>92.30553724525521510688213501</v>
      </c>
      <c r="G13" s="441">
        <v>10.746212121212121212121212121</v>
      </c>
      <c r="H13" s="95">
        <v>23.86079272409954062129496321</v>
      </c>
      <c r="I13" s="442">
        <v>30.050648016034401421523677658</v>
      </c>
      <c r="J13" s="441">
        <v>0</v>
      </c>
      <c r="K13" s="95">
        <v>0</v>
      </c>
      <c r="L13" s="442">
        <v>5.851386262329811282638764849</v>
      </c>
      <c r="M13" s="441">
        <v>78.58459595959595959595959596</v>
      </c>
      <c r="N13" s="95">
        <v>167.28448182521268368136117556</v>
      </c>
      <c r="O13" s="442">
        <v>128.20757152361942781104457751</v>
      </c>
      <c r="P13" s="5"/>
      <c r="Q13" s="422">
        <v>-39.927834688842999601069301240</v>
      </c>
      <c r="R13" s="91">
        <v>0.2260868822265380493097475900</v>
      </c>
      <c r="S13" s="423">
        <v>-6.3657478896942072543632676100</v>
      </c>
      <c r="T13" s="422">
        <v>0</v>
      </c>
      <c r="U13" s="91">
        <v>-20.969199230053480567699404520</v>
      </c>
      <c r="V13" s="423">
        <v>-4.2139886996611083913981946900</v>
      </c>
      <c r="W13" s="422">
        <v>0</v>
      </c>
      <c r="X13" s="91">
        <v>0</v>
      </c>
      <c r="Y13" s="423">
        <v>-18.655114404670622898337290620</v>
      </c>
      <c r="Z13" s="422">
        <v>-30.411861658704948112175257590</v>
      </c>
      <c r="AA13" s="91">
        <v>-3.4666592330120527942225213500</v>
      </c>
      <c r="AB13" s="423">
        <v>-6.5181005082553236379052371400</v>
      </c>
    </row>
    <row r="14" ht="18" customHeight="1">
      <c r="A14" s="58"/>
      <c r="B14" s="288"/>
      <c r="C14" s="289" t="s">
        <v>276</v>
      </c>
      <c r="D14" s="278">
        <v>125.06011730205278592375366569</v>
      </c>
      <c r="E14" s="94">
        <v>250.53204664210402781574679062</v>
      </c>
      <c r="F14" s="279">
        <v>140.60674789662924261557737581</v>
      </c>
      <c r="G14" s="278">
        <v>13.5</v>
      </c>
      <c r="H14" s="94">
        <v>19.425490218909369385061532099</v>
      </c>
      <c r="I14" s="279">
        <v>22.750717498262550560385119575</v>
      </c>
      <c r="J14" s="278">
        <v>0</v>
      </c>
      <c r="K14" s="94">
        <v>0</v>
      </c>
      <c r="L14" s="279">
        <v>7.7021732570853430868622941083</v>
      </c>
      <c r="M14" s="278">
        <v>138.56011730205278592375366569</v>
      </c>
      <c r="N14" s="94">
        <v>269.95753686101339720080832273</v>
      </c>
      <c r="O14" s="279">
        <v>171.05963865197713626282478948</v>
      </c>
      <c r="P14" s="5"/>
      <c r="Q14" s="273">
        <v>-15.982959717037262101722459930</v>
      </c>
      <c r="R14" s="92">
        <v>0.8138314075085537086971953600</v>
      </c>
      <c r="S14" s="274">
        <v>4.1520068127799053270051217600</v>
      </c>
      <c r="T14" s="273">
        <v>-51.488884881893820354962520280</v>
      </c>
      <c r="U14" s="92">
        <v>11.492850576001377429367784500</v>
      </c>
      <c r="V14" s="274">
        <v>0.7450733881805166513559905700</v>
      </c>
      <c r="W14" s="273">
        <v>-100</v>
      </c>
      <c r="X14" s="92">
        <v>0</v>
      </c>
      <c r="Y14" s="274">
        <v>-11.142355385038418484389479150</v>
      </c>
      <c r="Z14" s="273">
        <v>-24.350467640527873239832505450</v>
      </c>
      <c r="AA14" s="92">
        <v>1.5134875084022124302153288900</v>
      </c>
      <c r="AB14" s="274">
        <v>2.8918208593541456801669545900</v>
      </c>
    </row>
    <row r="15" ht="18" customHeight="1">
      <c r="A15" s="58"/>
      <c r="B15" s="290">
        <v>2019</v>
      </c>
      <c r="C15" s="291" t="s">
        <v>277</v>
      </c>
      <c r="D15" s="441">
        <v>125.79912023460410557184750733</v>
      </c>
      <c r="E15" s="95">
        <v>189.86986279700273860574846416</v>
      </c>
      <c r="F15" s="442">
        <v>116.2422331774547217034188217</v>
      </c>
      <c r="G15" s="441">
        <v>31.212121212121212121212121212</v>
      </c>
      <c r="H15" s="95">
        <v>42.626379250748178241792887538</v>
      </c>
      <c r="I15" s="442">
        <v>52.218331226416807078269744444</v>
      </c>
      <c r="J15" s="441">
        <v>0</v>
      </c>
      <c r="K15" s="95">
        <v>0</v>
      </c>
      <c r="L15" s="442">
        <v>9.814619760678821536209166243</v>
      </c>
      <c r="M15" s="441">
        <v>157.01124144672531769305962854</v>
      </c>
      <c r="N15" s="95">
        <v>232.4962420477509168475413517</v>
      </c>
      <c r="O15" s="442">
        <v>178.27518416455035031789773239</v>
      </c>
      <c r="P15" s="5"/>
      <c r="Q15" s="422">
        <v>56.584506720932991431152642280</v>
      </c>
      <c r="R15" s="91">
        <v>-6.0582629730326902906108609500</v>
      </c>
      <c r="S15" s="423">
        <v>-4.8967047163414154274647214100</v>
      </c>
      <c r="T15" s="422">
        <v>168.60147213459516298633017877</v>
      </c>
      <c r="U15" s="91">
        <v>36.348433706979139405889808360</v>
      </c>
      <c r="V15" s="423">
        <v>4.0014229127401761715145612600</v>
      </c>
      <c r="W15" s="422">
        <v>-100</v>
      </c>
      <c r="X15" s="91">
        <v>0</v>
      </c>
      <c r="Y15" s="423">
        <v>11.886767370332286590054553430</v>
      </c>
      <c r="Z15" s="422">
        <v>45.348219032429558745348219030</v>
      </c>
      <c r="AA15" s="91">
        <v>-0.3775337819466090291287177500</v>
      </c>
      <c r="AB15" s="423">
        <v>-1.6187594432586272432243738900</v>
      </c>
    </row>
    <row r="16" ht="18" customHeight="1">
      <c r="A16" s="58"/>
      <c r="B16" s="288"/>
      <c r="C16" s="289" t="s">
        <v>278</v>
      </c>
      <c r="D16" s="278">
        <v>136.31277056277056277056277056</v>
      </c>
      <c r="E16" s="94">
        <v>243.86315624049294718629571484</v>
      </c>
      <c r="F16" s="279">
        <v>147.13048263532472402751029226</v>
      </c>
      <c r="G16" s="278">
        <v>50.189123376623376623376623377</v>
      </c>
      <c r="H16" s="94">
        <v>38.747521585161676612179591748</v>
      </c>
      <c r="I16" s="279">
        <v>56.163647372515065019502796417</v>
      </c>
      <c r="J16" s="278">
        <v>0</v>
      </c>
      <c r="K16" s="94">
        <v>0</v>
      </c>
      <c r="L16" s="279">
        <v>9.469590926914079838592323879</v>
      </c>
      <c r="M16" s="278">
        <v>186.50189393939393939393939394</v>
      </c>
      <c r="N16" s="94">
        <v>282.6106778256546237984753066</v>
      </c>
      <c r="O16" s="279">
        <v>212.76372093475386888560541255</v>
      </c>
      <c r="P16" s="5"/>
      <c r="Q16" s="273">
        <v>74.012095590393987434677940220</v>
      </c>
      <c r="R16" s="92">
        <v>0.0252793728489808616149914300</v>
      </c>
      <c r="S16" s="274">
        <v>1.5836088615192558119022388100</v>
      </c>
      <c r="T16" s="273">
        <v>323.80397532556545579163810828</v>
      </c>
      <c r="U16" s="92">
        <v>-8.091795395889048566516294370</v>
      </c>
      <c r="V16" s="274">
        <v>-10.070279667789336390109805960</v>
      </c>
      <c r="W16" s="273">
        <v>0</v>
      </c>
      <c r="X16" s="92">
        <v>-100</v>
      </c>
      <c r="Y16" s="274">
        <v>15.309679429061564533042545870</v>
      </c>
      <c r="Z16" s="273">
        <v>106.81584292687902981424975322</v>
      </c>
      <c r="AA16" s="92">
        <v>-1.6250425801419272848709761900</v>
      </c>
      <c r="AB16" s="274">
        <v>-1.2706362602035306417278043600</v>
      </c>
    </row>
    <row r="17" ht="18" customHeight="1">
      <c r="A17" s="58"/>
      <c r="B17" s="290"/>
      <c r="C17" s="291" t="s">
        <v>279</v>
      </c>
      <c r="D17" s="441">
        <v>170.28910068426197458455522972</v>
      </c>
      <c r="E17" s="95">
        <v>271.56645736275388700027004018</v>
      </c>
      <c r="F17" s="442">
        <v>152.50092136626902782074245928</v>
      </c>
      <c r="G17" s="441">
        <v>23.826979472140762463343108504</v>
      </c>
      <c r="H17" s="95">
        <v>17.756602288469823799819773441</v>
      </c>
      <c r="I17" s="442">
        <v>42.279896671098991538371192504</v>
      </c>
      <c r="J17" s="441">
        <v>0</v>
      </c>
      <c r="K17" s="95">
        <v>0</v>
      </c>
      <c r="L17" s="442">
        <v>9.860550768570027950373265455</v>
      </c>
      <c r="M17" s="441">
        <v>194.11608015640273704789833822</v>
      </c>
      <c r="N17" s="95">
        <v>289.32305965122371080008981364</v>
      </c>
      <c r="O17" s="442">
        <v>204.64136880593804730948691725</v>
      </c>
      <c r="P17" s="5"/>
      <c r="Q17" s="422">
        <v>106.53767380099175121449509906</v>
      </c>
      <c r="R17" s="91">
        <v>-1.5266763926976153242549536200</v>
      </c>
      <c r="S17" s="423">
        <v>-0.6827528903683352599573088300</v>
      </c>
      <c r="T17" s="422">
        <v>173.31595324194769153141031031</v>
      </c>
      <c r="U17" s="91">
        <v>-16.935240043557559326053908160</v>
      </c>
      <c r="V17" s="423">
        <v>-20.732110678798711027511569190</v>
      </c>
      <c r="W17" s="422">
        <v>0</v>
      </c>
      <c r="X17" s="91">
        <v>-100</v>
      </c>
      <c r="Y17" s="423">
        <v>7.0079673628075758882607018900</v>
      </c>
      <c r="Z17" s="422">
        <v>112.92326085091782466975467490</v>
      </c>
      <c r="AA17" s="91">
        <v>-2.9701683813209134368357706200</v>
      </c>
      <c r="AB17" s="423">
        <v>-5.3033664744887647059591709600</v>
      </c>
    </row>
    <row r="18" ht="18" customHeight="1">
      <c r="A18" s="58"/>
      <c r="B18" s="288"/>
      <c r="C18" s="289" t="s">
        <v>280</v>
      </c>
      <c r="D18" s="278">
        <v>139.00454545454545454545454545</v>
      </c>
      <c r="E18" s="94">
        <v>216.9780545629369103468826762</v>
      </c>
      <c r="F18" s="279">
        <v>120.2259073979019338219618031</v>
      </c>
      <c r="G18" s="278">
        <v>12.438636363636363636363636364</v>
      </c>
      <c r="H18" s="94">
        <v>12.816551778903770240897679556</v>
      </c>
      <c r="I18" s="279">
        <v>33.080950631367606874829596675</v>
      </c>
      <c r="J18" s="278">
        <v>0</v>
      </c>
      <c r="K18" s="94">
        <v>0</v>
      </c>
      <c r="L18" s="279">
        <v>8.242074537472893675005186229</v>
      </c>
      <c r="M18" s="278">
        <v>151.44318181818181818181818182</v>
      </c>
      <c r="N18" s="94">
        <v>229.79460634184068058778035576</v>
      </c>
      <c r="O18" s="279">
        <v>161.548932566742434371796586</v>
      </c>
      <c r="P18" s="5"/>
      <c r="Q18" s="273">
        <v>133.12242719926818112517152004</v>
      </c>
      <c r="R18" s="92">
        <v>9.455206379945560969068691500</v>
      </c>
      <c r="S18" s="274">
        <v>9.367693921736726568234728450</v>
      </c>
      <c r="T18" s="273">
        <v>46.965628356605800214822771210</v>
      </c>
      <c r="U18" s="92">
        <v>-42.824122937592234084136694190</v>
      </c>
      <c r="V18" s="274">
        <v>-16.987557668732405907123871060</v>
      </c>
      <c r="W18" s="273">
        <v>0</v>
      </c>
      <c r="X18" s="92">
        <v>0</v>
      </c>
      <c r="Y18" s="274">
        <v>7.4301549295518255432323848900</v>
      </c>
      <c r="Z18" s="273">
        <v>122.41321762349799732977303071</v>
      </c>
      <c r="AA18" s="92">
        <v>4.1441208441715044350203625200</v>
      </c>
      <c r="AB18" s="274">
        <v>2.6028042554049119450908137200</v>
      </c>
    </row>
    <row r="19" ht="18" customHeight="1">
      <c r="A19" s="58"/>
      <c r="B19" s="290"/>
      <c r="C19" s="291" t="s">
        <v>282</v>
      </c>
      <c r="D19" s="441">
        <v>110.48729227761485826001955034</v>
      </c>
      <c r="E19" s="95">
        <v>152.0601532707653498429337777</v>
      </c>
      <c r="F19" s="442">
        <v>97.72438500269247762901156365</v>
      </c>
      <c r="G19" s="441">
        <v>5.8707233626588465298142717498</v>
      </c>
      <c r="H19" s="95">
        <v>9.291069691587767438706818064</v>
      </c>
      <c r="I19" s="442">
        <v>27.160228227739255534427278373</v>
      </c>
      <c r="J19" s="441">
        <v>0</v>
      </c>
      <c r="K19" s="95">
        <v>0</v>
      </c>
      <c r="L19" s="442">
        <v>7.768048631383500027129156975</v>
      </c>
      <c r="M19" s="441">
        <v>116.35801564027370478983382209</v>
      </c>
      <c r="N19" s="95">
        <v>161.35122296235311728164059576</v>
      </c>
      <c r="O19" s="442">
        <v>132.652661861815233190567999</v>
      </c>
      <c r="P19" s="5"/>
      <c r="Q19" s="422">
        <v>301.27754733369220963219582755</v>
      </c>
      <c r="R19" s="91">
        <v>-4.2832106303590689478188579100</v>
      </c>
      <c r="S19" s="423">
        <v>1.739328478842284570607569900</v>
      </c>
      <c r="T19" s="422">
        <v>281.98865485311954560246132001</v>
      </c>
      <c r="U19" s="91">
        <v>-32.309848410537386083450868340</v>
      </c>
      <c r="V19" s="423">
        <v>-4.2224913337781866395578265600</v>
      </c>
      <c r="W19" s="422">
        <v>0</v>
      </c>
      <c r="X19" s="91">
        <v>0</v>
      </c>
      <c r="Y19" s="423">
        <v>6.276098486600314844480346900</v>
      </c>
      <c r="Z19" s="422">
        <v>300.25780149109238860989338393</v>
      </c>
      <c r="AA19" s="91">
        <v>-6.5121293831574765041068893900</v>
      </c>
      <c r="AB19" s="423">
        <v>0.7075811845337663669609018300</v>
      </c>
    </row>
    <row r="20" ht="18" customHeight="1">
      <c r="A20" s="58"/>
      <c r="B20" s="288"/>
      <c r="C20" s="289" t="s">
        <v>283</v>
      </c>
      <c r="D20" s="278">
        <v>70.984848484848484848484848485</v>
      </c>
      <c r="E20" s="94">
        <v>130.96297306117622198271321635</v>
      </c>
      <c r="F20" s="279">
        <v>79.2366768121860146164986957</v>
      </c>
      <c r="G20" s="278">
        <v>13.236868686868686868686868687</v>
      </c>
      <c r="H20" s="94">
        <v>9.926760890873275310403566336</v>
      </c>
      <c r="I20" s="279">
        <v>22.25050687093036009821821372</v>
      </c>
      <c r="J20" s="278">
        <v>0</v>
      </c>
      <c r="K20" s="94">
        <v>0</v>
      </c>
      <c r="L20" s="279">
        <v>7.6453409534119738645397965686</v>
      </c>
      <c r="M20" s="278">
        <v>84.22171717171717171717171717</v>
      </c>
      <c r="N20" s="94">
        <v>140.88973395204949729311678268</v>
      </c>
      <c r="O20" s="279">
        <v>109.132524636528348579256706</v>
      </c>
      <c r="P20" s="5"/>
      <c r="Q20" s="273">
        <v>80.21777675199178416985584725</v>
      </c>
      <c r="R20" s="92">
        <v>0.6246387276237983717777208900</v>
      </c>
      <c r="S20" s="274">
        <v>-2.8549963915274687230045091500</v>
      </c>
      <c r="T20" s="273">
        <v>139.17584190018590989736754981</v>
      </c>
      <c r="U20" s="92">
        <v>-9.108504725088475654022253650</v>
      </c>
      <c r="V20" s="274">
        <v>13.104739893021272142171067760</v>
      </c>
      <c r="W20" s="273">
        <v>0</v>
      </c>
      <c r="X20" s="92">
        <v>0</v>
      </c>
      <c r="Y20" s="274">
        <v>29.299684466725569896609591620</v>
      </c>
      <c r="Z20" s="273">
        <v>87.48126007589571215894906871</v>
      </c>
      <c r="AA20" s="92">
        <v>-0.1288868156657011361122809500</v>
      </c>
      <c r="AB20" s="274">
        <v>1.849539951257231432520118100</v>
      </c>
    </row>
    <row r="21" ht="18" customHeight="1">
      <c r="A21" s="58"/>
      <c r="B21" s="290"/>
      <c r="C21" s="291" t="s">
        <v>268</v>
      </c>
      <c r="D21" s="441">
        <v>93.39907135874877810361681329</v>
      </c>
      <c r="E21" s="95">
        <v>136.04389916097039247153670614</v>
      </c>
      <c r="F21" s="442">
        <v>84.53204265540152942019639608</v>
      </c>
      <c r="G21" s="441">
        <v>2.8005865102639296187683284457</v>
      </c>
      <c r="H21" s="95">
        <v>4.9006798376075582806525012581</v>
      </c>
      <c r="I21" s="442">
        <v>18.173929220313256621447500401</v>
      </c>
      <c r="J21" s="441">
        <v>0</v>
      </c>
      <c r="K21" s="95">
        <v>0</v>
      </c>
      <c r="L21" s="442">
        <v>8.137057123613794612070506531</v>
      </c>
      <c r="M21" s="441">
        <v>96.19965786901270772238514174</v>
      </c>
      <c r="N21" s="95">
        <v>140.94457899857795075218920739</v>
      </c>
      <c r="O21" s="442">
        <v>110.84302899932858065371440301</v>
      </c>
      <c r="P21" s="5"/>
      <c r="Q21" s="422">
        <v>51.037189380827670784482974110</v>
      </c>
      <c r="R21" s="91">
        <v>-11.014689704883053960263257220</v>
      </c>
      <c r="S21" s="423">
        <v>-1.0099647268925306217848051900</v>
      </c>
      <c r="T21" s="422">
        <v>54.796758183074700006282590930</v>
      </c>
      <c r="U21" s="91">
        <v>16.164151464277627823472000600</v>
      </c>
      <c r="V21" s="423">
        <v>21.105831223837512109500666150</v>
      </c>
      <c r="W21" s="422">
        <v>0</v>
      </c>
      <c r="X21" s="91">
        <v>0</v>
      </c>
      <c r="Y21" s="423">
        <v>40.840778627672580003618188270</v>
      </c>
      <c r="Z21" s="422">
        <v>51.144056158357195182365007180</v>
      </c>
      <c r="AA21" s="91">
        <v>-10.284841415300182574795700110</v>
      </c>
      <c r="AB21" s="423">
        <v>4.3929691130790629266159735700</v>
      </c>
    </row>
    <row r="22" ht="18" customHeight="1">
      <c r="A22" s="58"/>
      <c r="B22" s="288"/>
      <c r="C22" s="289" t="s">
        <v>270</v>
      </c>
      <c r="D22" s="278">
        <v>92.54887585532746823069403715</v>
      </c>
      <c r="E22" s="94">
        <v>127.27042703568687058959780656</v>
      </c>
      <c r="F22" s="279">
        <v>84.32775574779057260061187917</v>
      </c>
      <c r="G22" s="278">
        <v>0.2729716520039100684261974585</v>
      </c>
      <c r="H22" s="94">
        <v>3.1713198395470190893184422212</v>
      </c>
      <c r="I22" s="279">
        <v>10.164431570497964606813433639</v>
      </c>
      <c r="J22" s="278">
        <v>0</v>
      </c>
      <c r="K22" s="94">
        <v>0</v>
      </c>
      <c r="L22" s="279">
        <v>8.068593238775692392331778797</v>
      </c>
      <c r="M22" s="278">
        <v>92.8218475073313782991202346</v>
      </c>
      <c r="N22" s="94">
        <v>130.44174687523388967891624878</v>
      </c>
      <c r="O22" s="279">
        <v>102.5607805570642295997570916</v>
      </c>
      <c r="P22" s="5"/>
      <c r="Q22" s="273">
        <v>41.631506366078566572990905410</v>
      </c>
      <c r="R22" s="92">
        <v>-12.700603351918591184047714430</v>
      </c>
      <c r="S22" s="274">
        <v>4.4277558328004618603105396500</v>
      </c>
      <c r="T22" s="273">
        <v>14.185526816279954355268162820</v>
      </c>
      <c r="U22" s="92">
        <v>2.1873600080223319041192473700</v>
      </c>
      <c r="V22" s="274">
        <v>-8.252539900383266596240091430</v>
      </c>
      <c r="W22" s="273">
        <v>0</v>
      </c>
      <c r="X22" s="92">
        <v>0</v>
      </c>
      <c r="Y22" s="274">
        <v>45.608146078922982868994364620</v>
      </c>
      <c r="Z22" s="273">
        <v>41.531463065473817752004353590</v>
      </c>
      <c r="AA22" s="92">
        <v>-12.390280441084574427584129730</v>
      </c>
      <c r="AB22" s="274">
        <v>5.3285450771424540149050182800</v>
      </c>
    </row>
    <row r="23" ht="18" customHeight="1">
      <c r="A23" s="58"/>
      <c r="B23" s="290"/>
      <c r="C23" s="291" t="s">
        <v>272</v>
      </c>
      <c r="D23" s="441">
        <v>65.45959595959595959595959596</v>
      </c>
      <c r="E23" s="95">
        <v>85.35530553094411309704057435</v>
      </c>
      <c r="F23" s="442">
        <v>65.561137349189701395139062552</v>
      </c>
      <c r="G23" s="441">
        <v>0.6146464646464646464646464646</v>
      </c>
      <c r="H23" s="95">
        <v>8.054370416465012966377832466</v>
      </c>
      <c r="I23" s="442">
        <v>15.962863306438936222196298204</v>
      </c>
      <c r="J23" s="441">
        <v>0</v>
      </c>
      <c r="K23" s="95">
        <v>0</v>
      </c>
      <c r="L23" s="442">
        <v>7.1205572125935551441653683985</v>
      </c>
      <c r="M23" s="441">
        <v>66.074242424242424242424242424</v>
      </c>
      <c r="N23" s="95">
        <v>93.40967594740912606341840681</v>
      </c>
      <c r="O23" s="442">
        <v>88.64455786822219276150072915</v>
      </c>
      <c r="P23" s="5"/>
      <c r="Q23" s="422">
        <v>43.59150482478978097337779600</v>
      </c>
      <c r="R23" s="91">
        <v>-19.645715226733551947371169270</v>
      </c>
      <c r="S23" s="423">
        <v>-2.7492476032504131035951165400</v>
      </c>
      <c r="T23" s="422">
        <v>-89.67112242732866539359219181</v>
      </c>
      <c r="U23" s="91">
        <v>42.595282037655328737354897520</v>
      </c>
      <c r="V23" s="423">
        <v>10.252031747418700931335693140</v>
      </c>
      <c r="W23" s="422">
        <v>0</v>
      </c>
      <c r="X23" s="91">
        <v>0</v>
      </c>
      <c r="Y23" s="423">
        <v>41.106694321036978552126164280</v>
      </c>
      <c r="Z23" s="422">
        <v>28.204575409988681519518254110</v>
      </c>
      <c r="AA23" s="91">
        <v>-16.503173231287019360990126140</v>
      </c>
      <c r="AB23" s="423">
        <v>1.9614671849811953795589143400</v>
      </c>
    </row>
    <row r="24" ht="18" customHeight="1">
      <c r="A24" s="59"/>
      <c r="B24" s="288"/>
      <c r="C24" s="289" t="s">
        <v>273</v>
      </c>
      <c r="D24" s="278">
        <v>89.48411534701857282502443793</v>
      </c>
      <c r="E24" s="94">
        <v>122.31649658489320652699391912</v>
      </c>
      <c r="F24" s="279">
        <v>80.43615790047680613153684375</v>
      </c>
      <c r="G24" s="278">
        <v>6.4437927663734115347018572825</v>
      </c>
      <c r="H24" s="94">
        <v>11.894773529619180270401485427</v>
      </c>
      <c r="I24" s="279">
        <v>25.230179275395319105000377363</v>
      </c>
      <c r="J24" s="278">
        <v>0</v>
      </c>
      <c r="K24" s="94">
        <v>0</v>
      </c>
      <c r="L24" s="279">
        <v>7.4873537060820899512249852395</v>
      </c>
      <c r="M24" s="278">
        <v>95.92790811339198435972629521</v>
      </c>
      <c r="N24" s="94">
        <v>134.21127011451238679739540454</v>
      </c>
      <c r="O24" s="279">
        <v>113.15369088195421518776220636</v>
      </c>
      <c r="P24" s="93"/>
      <c r="Q24" s="273">
        <v>62.004477400630021590627543980</v>
      </c>
      <c r="R24" s="92">
        <v>0.2137718110666047779675646300</v>
      </c>
      <c r="S24" s="274">
        <v>1.5390450960570648722398409200</v>
      </c>
      <c r="T24" s="273">
        <v>-59.558902470820999677919050330</v>
      </c>
      <c r="U24" s="92">
        <v>-19.298629866227225401110298750</v>
      </c>
      <c r="V24" s="274">
        <v>0.1995220678727080162990758200</v>
      </c>
      <c r="W24" s="273">
        <v>0</v>
      </c>
      <c r="X24" s="92">
        <v>0</v>
      </c>
      <c r="Y24" s="274">
        <v>47.010472280288556178400278550</v>
      </c>
      <c r="Z24" s="273">
        <v>34.788222164992703236329298650</v>
      </c>
      <c r="AA24" s="92">
        <v>-1.8886329810980112978407439500</v>
      </c>
      <c r="AB24" s="274">
        <v>3.3461535527504686052738257600</v>
      </c>
    </row>
    <row r="25" ht="18" customHeight="1">
      <c r="A25" s="60"/>
      <c r="B25" s="290"/>
      <c r="C25" s="291" t="s">
        <v>274</v>
      </c>
      <c r="D25" s="441">
        <v>117.41944444444444444444444444</v>
      </c>
      <c r="E25" s="95">
        <v>152.26029512251606590267587499</v>
      </c>
      <c r="F25" s="442">
        <v>99.46046807036079987870737255</v>
      </c>
      <c r="G25" s="441">
        <v>9.68989898989898989898989899</v>
      </c>
      <c r="H25" s="95">
        <v>22.17470565087913904705343669</v>
      </c>
      <c r="I25" s="442">
        <v>32.563186345564226787629606847</v>
      </c>
      <c r="J25" s="441">
        <v>0</v>
      </c>
      <c r="K25" s="95">
        <v>0</v>
      </c>
      <c r="L25" s="442">
        <v>7.995109117593909212402690928</v>
      </c>
      <c r="M25" s="441">
        <v>127.10934343434343434343434343</v>
      </c>
      <c r="N25" s="95">
        <v>174.43500077339520494972931168</v>
      </c>
      <c r="O25" s="442">
        <v>140.01876353351893587873967033</v>
      </c>
      <c r="P25" s="93"/>
      <c r="Q25" s="422">
        <v>73.087030970815961882072662290</v>
      </c>
      <c r="R25" s="91">
        <v>6.16119002152646482405084700</v>
      </c>
      <c r="S25" s="423">
        <v>7.7513560276400102331200957100</v>
      </c>
      <c r="T25" s="422">
        <v>-9.829632240629773234637527900</v>
      </c>
      <c r="U25" s="91">
        <v>-7.0663497760384286793722479500</v>
      </c>
      <c r="V25" s="423">
        <v>8.361012142530793732867937830</v>
      </c>
      <c r="W25" s="422">
        <v>0</v>
      </c>
      <c r="X25" s="91">
        <v>0</v>
      </c>
      <c r="Y25" s="423">
        <v>36.636153539632242481163991410</v>
      </c>
      <c r="Z25" s="422">
        <v>61.748421407798968492424364140</v>
      </c>
      <c r="AA25" s="91">
        <v>4.274466388133805713747834100</v>
      </c>
      <c r="AB25" s="423">
        <v>9.212554195930273493897342600</v>
      </c>
    </row>
    <row r="26" ht="18" customHeight="1">
      <c r="A26" s="60"/>
      <c r="B26" s="292"/>
      <c r="C26" s="293" t="s">
        <v>276</v>
      </c>
      <c r="D26" s="445">
        <v>205.73142717497556207233626588</v>
      </c>
      <c r="E26" s="446">
        <v>249.10027610668145931749601093</v>
      </c>
      <c r="F26" s="447">
        <v>148.40951781422671194806965981</v>
      </c>
      <c r="G26" s="445">
        <v>7.716764418377321603128054741</v>
      </c>
      <c r="H26" s="446">
        <v>10.700695377488887213452271366</v>
      </c>
      <c r="I26" s="447">
        <v>20.260832555885360985663695102</v>
      </c>
      <c r="J26" s="445">
        <v>0</v>
      </c>
      <c r="K26" s="446">
        <v>0</v>
      </c>
      <c r="L26" s="447">
        <v>8.661891015834307602803404221</v>
      </c>
      <c r="M26" s="445">
        <v>213.44819159335288367546432063</v>
      </c>
      <c r="N26" s="446">
        <v>259.80097148417034653094828231</v>
      </c>
      <c r="O26" s="447">
        <v>177.33224138594638053653675914</v>
      </c>
      <c r="P26" s="184"/>
      <c r="Q26" s="275">
        <v>64.506024473078441257967819970</v>
      </c>
      <c r="R26" s="276">
        <v>-0.5714919726289209019419469300</v>
      </c>
      <c r="S26" s="277">
        <v>5.5493566520248952302440395600</v>
      </c>
      <c r="T26" s="275">
        <v>-42.838782086093914050903298210</v>
      </c>
      <c r="U26" s="276">
        <v>-44.914155283080056548336287610</v>
      </c>
      <c r="V26" s="277">
        <v>-10.944204034740177255479203310</v>
      </c>
      <c r="W26" s="275">
        <v>0</v>
      </c>
      <c r="X26" s="276">
        <v>0</v>
      </c>
      <c r="Y26" s="277">
        <v>12.460350172804876290901998250</v>
      </c>
      <c r="Z26" s="275">
        <v>54.047351972175777970609607260</v>
      </c>
      <c r="AA26" s="276">
        <v>-3.7622825778233853913412384500</v>
      </c>
      <c r="AB26" s="277">
        <v>3.6669098469984079259610146100</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 customHeight="1">
      <c r="A28" s="112"/>
      <c r="B28" s="993" t="s">
        <v>61</v>
      </c>
      <c r="C28" s="993"/>
      <c r="D28" s="993"/>
      <c r="E28" s="993"/>
      <c r="F28" s="993"/>
      <c r="G28" s="993"/>
      <c r="H28" s="993"/>
      <c r="I28" s="993"/>
      <c r="J28" s="993"/>
      <c r="K28" s="993"/>
      <c r="L28" s="993"/>
      <c r="M28" s="993"/>
      <c r="N28" s="993"/>
      <c r="O28" s="993"/>
      <c r="P28" s="413"/>
      <c r="Q28" s="991"/>
      <c r="R28" s="991"/>
      <c r="S28" s="991"/>
      <c r="T28" s="991"/>
      <c r="U28" s="991"/>
      <c r="V28" s="991"/>
      <c r="W28" s="991"/>
      <c r="X28" s="991"/>
      <c r="Y28" s="991"/>
      <c r="Z28" s="991"/>
      <c r="AA28" s="991"/>
      <c r="AB28" s="991"/>
      <c r="AC28" s="9"/>
    </row>
    <row r="29" ht="18" customHeight="1">
      <c r="A29" s="58"/>
      <c r="B29" s="286">
        <v>2017</v>
      </c>
      <c r="C29" s="287"/>
      <c r="D29" s="456">
        <v>136.84634622422837623520800293</v>
      </c>
      <c r="E29" s="457">
        <v>167.2806772481788278909837152</v>
      </c>
      <c r="F29" s="458">
        <v>100.72758497187604846025551677</v>
      </c>
      <c r="G29" s="456">
        <v>11.41008905697206294985970477</v>
      </c>
      <c r="H29" s="457">
        <v>15.802945419222570724330638884</v>
      </c>
      <c r="I29" s="458">
        <v>32.113182946484040601276371123</v>
      </c>
      <c r="J29" s="456">
        <v>0.5515432475295839941441990972</v>
      </c>
      <c r="K29" s="457">
        <v>0.0106981863714942229191576482</v>
      </c>
      <c r="L29" s="458">
        <v>7.1309990240332544619590966743</v>
      </c>
      <c r="M29" s="456">
        <v>148.80796571916554837135537392</v>
      </c>
      <c r="N29" s="457">
        <v>183.09432085377289283823351173</v>
      </c>
      <c r="O29" s="458">
        <v>139.97176694239334352349098457</v>
      </c>
      <c r="P29" s="5"/>
      <c r="Q29" s="429">
        <v>-18.851462311580034123749150170</v>
      </c>
      <c r="R29" s="430">
        <v>-3.2863013321458771509157483200</v>
      </c>
      <c r="S29" s="431">
        <v>-3.1052915472139532300641756100</v>
      </c>
      <c r="T29" s="429">
        <v>0.1035499261694405825628333400</v>
      </c>
      <c r="U29" s="430">
        <v>32.075809430401290857397687570</v>
      </c>
      <c r="V29" s="431">
        <v>-2.7416538046799570151827112600</v>
      </c>
      <c r="W29" s="429">
        <v>0</v>
      </c>
      <c r="X29" s="430">
        <v>-99.75321115651535871715888798</v>
      </c>
      <c r="Y29" s="431">
        <v>-0.0789158692107264105324059400</v>
      </c>
      <c r="Z29" s="429">
        <v>-17.345037901148051372008744520</v>
      </c>
      <c r="AA29" s="430">
        <v>-3.2602536832049706596440238700</v>
      </c>
      <c r="AB29" s="431">
        <v>-2.8721037477952030533094939600</v>
      </c>
    </row>
    <row r="30" ht="18" customHeight="1">
      <c r="A30" s="58"/>
      <c r="B30" s="288">
        <v>2018</v>
      </c>
      <c r="C30" s="289"/>
      <c r="D30" s="278">
        <v>63.229013986201712705699175861</v>
      </c>
      <c r="E30" s="94">
        <v>177.40117602466496716521602384</v>
      </c>
      <c r="F30" s="279">
        <v>103.57523441580837737795914346</v>
      </c>
      <c r="G30" s="278">
        <v>7.4043918284072910794341091514</v>
      </c>
      <c r="H30" s="94">
        <v>17.581812998552080764962792695</v>
      </c>
      <c r="I30" s="279">
        <v>30.412236786189285572578059036</v>
      </c>
      <c r="J30" s="278">
        <v>0.5882258194410888298300716759</v>
      </c>
      <c r="K30" s="94">
        <v>0.188990425923385060428500749</v>
      </c>
      <c r="L30" s="279">
        <v>6.7953464005253724509173767038</v>
      </c>
      <c r="M30" s="278">
        <v>71.221631634050092614963356688</v>
      </c>
      <c r="N30" s="94">
        <v>195.17197944914043299060731727</v>
      </c>
      <c r="O30" s="279">
        <v>140.7828176025230354014545792</v>
      </c>
      <c r="P30" s="5"/>
      <c r="Q30" s="273">
        <v>-53.795614036637581605135984700</v>
      </c>
      <c r="R30" s="92">
        <v>6.0500106425748706015879064100</v>
      </c>
      <c r="S30" s="274">
        <v>2.8270800344586992099379558200</v>
      </c>
      <c r="T30" s="273">
        <v>-35.106625448441314702875174180</v>
      </c>
      <c r="U30" s="92">
        <v>11.256557129949397820503433970</v>
      </c>
      <c r="V30" s="274">
        <v>-5.2967224181089331675299243100</v>
      </c>
      <c r="W30" s="273">
        <v>6.6508967475913545259256254700</v>
      </c>
      <c r="X30" s="92">
        <v>1666.5650920697938817171258466</v>
      </c>
      <c r="Y30" s="274">
        <v>-4.7069509107580651919840814600</v>
      </c>
      <c r="Z30" s="273">
        <v>-52.138562415091744216081502640</v>
      </c>
      <c r="AA30" s="92">
        <v>6.5964135528885600264955505400</v>
      </c>
      <c r="AB30" s="274">
        <v>0.5794387524331868794437310500</v>
      </c>
    </row>
    <row r="31" ht="18" customHeight="1">
      <c r="A31" s="58"/>
      <c r="B31" s="427">
        <v>2019</v>
      </c>
      <c r="C31" s="428"/>
      <c r="D31" s="459">
        <v>118.14443752594437525944375259</v>
      </c>
      <c r="E31" s="460">
        <v>172.84910127381472026325350339</v>
      </c>
      <c r="F31" s="461">
        <v>105.91504692253905476217050708</v>
      </c>
      <c r="G31" s="459">
        <v>13.444271481942714819427148194</v>
      </c>
      <c r="H31" s="460">
        <v>15.848464056891188264223215285</v>
      </c>
      <c r="I31" s="461">
        <v>29.266903257094357877337494637</v>
      </c>
      <c r="J31" s="459">
        <v>0</v>
      </c>
      <c r="K31" s="460">
        <v>0</v>
      </c>
      <c r="L31" s="461">
        <v>8.342022810035223652763504344</v>
      </c>
      <c r="M31" s="459">
        <v>131.58870900788709007887090079</v>
      </c>
      <c r="N31" s="460">
        <v>188.69756533070590852747671869</v>
      </c>
      <c r="O31" s="461">
        <v>143.52397298966863629227150607</v>
      </c>
      <c r="P31" s="93"/>
      <c r="Q31" s="432">
        <v>86.85162092157043399136343684</v>
      </c>
      <c r="R31" s="433">
        <v>-2.5659777758279061949892750200</v>
      </c>
      <c r="S31" s="434">
        <v>2.2590463057388541319654699800</v>
      </c>
      <c r="T31" s="432">
        <v>81.57158337249450539969063174</v>
      </c>
      <c r="U31" s="433">
        <v>-9.858761106170560448641945550</v>
      </c>
      <c r="V31" s="434">
        <v>-3.7660285797032961009907733100</v>
      </c>
      <c r="W31" s="432">
        <v>-100</v>
      </c>
      <c r="X31" s="433">
        <v>-100</v>
      </c>
      <c r="Y31" s="434">
        <v>22.760817747131656684921681270</v>
      </c>
      <c r="Z31" s="432">
        <v>84.75946982514273021582185234</v>
      </c>
      <c r="AA31" s="433">
        <v>-3.317286701045977819650463500</v>
      </c>
      <c r="AB31" s="434">
        <v>1.9470809249498039239310366300</v>
      </c>
    </row>
    <row r="32" ht="21"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 customHeight="1">
      <c r="A33" s="112"/>
      <c r="B33" s="992" t="s">
        <v>44</v>
      </c>
      <c r="C33" s="992"/>
      <c r="D33" s="992"/>
      <c r="E33" s="992"/>
      <c r="F33" s="992"/>
      <c r="G33" s="992"/>
      <c r="H33" s="992"/>
      <c r="I33" s="992"/>
      <c r="J33" s="992"/>
      <c r="K33" s="992"/>
      <c r="L33" s="992"/>
      <c r="M33" s="992"/>
      <c r="N33" s="992"/>
      <c r="O33" s="992"/>
      <c r="P33" s="413"/>
      <c r="Q33" s="991"/>
      <c r="R33" s="991"/>
      <c r="S33" s="991"/>
      <c r="T33" s="991"/>
      <c r="U33" s="991"/>
      <c r="V33" s="991"/>
      <c r="W33" s="991"/>
      <c r="X33" s="991"/>
      <c r="Y33" s="991"/>
      <c r="Z33" s="991"/>
      <c r="AA33" s="991"/>
      <c r="AB33" s="991"/>
      <c r="AC33" s="9"/>
    </row>
    <row r="34" ht="18" customHeight="1">
      <c r="A34" s="58"/>
      <c r="B34" s="286">
        <v>2017</v>
      </c>
      <c r="C34" s="287"/>
      <c r="D34" s="456">
        <v>113.63888888888888888888888889</v>
      </c>
      <c r="E34" s="457">
        <v>171.25023986897778237074037155</v>
      </c>
      <c r="F34" s="458">
        <v>106.03581513870290707680057215</v>
      </c>
      <c r="G34" s="456">
        <v>9.714975845410628019323671498</v>
      </c>
      <c r="H34" s="457">
        <v>22.770611120077343645927968649</v>
      </c>
      <c r="I34" s="458">
        <v>26.658327661036932091648633093</v>
      </c>
      <c r="J34" s="456">
        <v>2.1840579710144927536231884058</v>
      </c>
      <c r="K34" s="457">
        <v>0</v>
      </c>
      <c r="L34" s="458">
        <v>7.1695031926657924256409723438</v>
      </c>
      <c r="M34" s="456">
        <v>125.53768115942028985507246377</v>
      </c>
      <c r="N34" s="457">
        <v>194.0208509890551260166683402</v>
      </c>
      <c r="O34" s="458">
        <v>139.86364599240563159409017759</v>
      </c>
      <c r="P34" s="5"/>
      <c r="Q34" s="429">
        <v>-20.674626235383810357555966740</v>
      </c>
      <c r="R34" s="430">
        <v>9.941255194134708170170195600</v>
      </c>
      <c r="S34" s="431">
        <v>10.903727396267749191211286080</v>
      </c>
      <c r="T34" s="429">
        <v>-15.343733107542467339255559860</v>
      </c>
      <c r="U34" s="430">
        <v>82.95640070755581150319277660</v>
      </c>
      <c r="V34" s="431">
        <v>3.2527604341350000727845958400</v>
      </c>
      <c r="W34" s="429">
        <v>0</v>
      </c>
      <c r="X34" s="430">
        <v>-100</v>
      </c>
      <c r="Y34" s="431">
        <v>9.174716036084182882974249150</v>
      </c>
      <c r="Z34" s="429">
        <v>-18.868021354416232794626922570</v>
      </c>
      <c r="AA34" s="430">
        <v>13.216851755589695885676048210</v>
      </c>
      <c r="AB34" s="431">
        <v>9.271717930442929957551211740</v>
      </c>
    </row>
    <row r="35" ht="18" customHeight="1">
      <c r="A35" s="58"/>
      <c r="B35" s="288">
        <v>2018</v>
      </c>
      <c r="C35" s="289"/>
      <c r="D35" s="278">
        <v>82.8730237154150197628458498</v>
      </c>
      <c r="E35" s="94">
        <v>172.3144236976530757723850313</v>
      </c>
      <c r="F35" s="279">
        <v>103.57456880567488111610047004</v>
      </c>
      <c r="G35" s="278">
        <v>13.42210144927536231884057971</v>
      </c>
      <c r="H35" s="94">
        <v>19.29272398720519114983831178</v>
      </c>
      <c r="I35" s="279">
        <v>26.002007234743456689000156572</v>
      </c>
      <c r="J35" s="278">
        <v>0</v>
      </c>
      <c r="K35" s="94">
        <v>0</v>
      </c>
      <c r="L35" s="279">
        <v>6.1952464192325851630390747711</v>
      </c>
      <c r="M35" s="278">
        <v>96.29512516469038208168642951</v>
      </c>
      <c r="N35" s="94">
        <v>191.60714768485826692222334308</v>
      </c>
      <c r="O35" s="279">
        <v>135.77182245965092296813970137</v>
      </c>
      <c r="P35" s="5"/>
      <c r="Q35" s="273">
        <v>-27.073359722440950587571483920</v>
      </c>
      <c r="R35" s="92">
        <v>0.6214203434047696028764394800</v>
      </c>
      <c r="S35" s="274">
        <v>-2.3211462370601184631758174100</v>
      </c>
      <c r="T35" s="273">
        <v>38.158876181004475385380407750</v>
      </c>
      <c r="U35" s="92">
        <v>-15.273578361740250710148800150</v>
      </c>
      <c r="V35" s="274">
        <v>-2.4619714883793518133921515600</v>
      </c>
      <c r="W35" s="273">
        <v>-100</v>
      </c>
      <c r="X35" s="92">
        <v>0</v>
      </c>
      <c r="Y35" s="274">
        <v>-13.588902149173258661754965180</v>
      </c>
      <c r="Z35" s="273">
        <v>-23.293847492367481746500691100</v>
      </c>
      <c r="AA35" s="92">
        <v>-1.2440432519971876943649888600</v>
      </c>
      <c r="AB35" s="274">
        <v>-2.9255804849938546475417299400</v>
      </c>
    </row>
    <row r="36" ht="18" customHeight="1">
      <c r="A36" s="58"/>
      <c r="B36" s="427">
        <v>2019</v>
      </c>
      <c r="C36" s="428"/>
      <c r="D36" s="459">
        <v>137.76375164690382081686429513</v>
      </c>
      <c r="E36" s="460">
        <v>174.80140007732931106803765306</v>
      </c>
      <c r="F36" s="461">
        <v>109.54380423115905496553285638</v>
      </c>
      <c r="G36" s="459">
        <v>7.931241765480895915678524374</v>
      </c>
      <c r="H36" s="460">
        <v>14.844572887464394167511625666</v>
      </c>
      <c r="I36" s="461">
        <v>25.946923447137259635211678824</v>
      </c>
      <c r="J36" s="459">
        <v>0</v>
      </c>
      <c r="K36" s="460">
        <v>0</v>
      </c>
      <c r="L36" s="461">
        <v>8.048694129426365223336530447</v>
      </c>
      <c r="M36" s="459">
        <v>145.6949934123847167325428195</v>
      </c>
      <c r="N36" s="460">
        <v>189.64597296479370523554927872</v>
      </c>
      <c r="O36" s="461">
        <v>143.53942180772267982408106566</v>
      </c>
      <c r="P36" s="93"/>
      <c r="Q36" s="432">
        <v>66.234735346429387625321687990</v>
      </c>
      <c r="R36" s="433">
        <v>1.4432781228110899805010007100</v>
      </c>
      <c r="S36" s="434">
        <v>5.763224983039579579877998700</v>
      </c>
      <c r="T36" s="432">
        <v>-40.909090909090909090909090910</v>
      </c>
      <c r="U36" s="433">
        <v>-23.056107072753343750597820650</v>
      </c>
      <c r="V36" s="434">
        <v>-0.2118443668940873069543028900</v>
      </c>
      <c r="W36" s="432">
        <v>0</v>
      </c>
      <c r="X36" s="433">
        <v>0</v>
      </c>
      <c r="Y36" s="434">
        <v>29.917255662985710890685452980</v>
      </c>
      <c r="Z36" s="432">
        <v>51.300487084063047285464098080</v>
      </c>
      <c r="AA36" s="433">
        <v>-1.0235394366864442897413396200</v>
      </c>
      <c r="AB36" s="434">
        <v>5.7210687809542773909618224400</v>
      </c>
    </row>
    <row r="37" ht="21"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992" t="s">
        <v>45</v>
      </c>
      <c r="C38" s="992"/>
      <c r="D38" s="992"/>
      <c r="E38" s="992"/>
      <c r="F38" s="992"/>
      <c r="G38" s="992"/>
      <c r="H38" s="992"/>
      <c r="I38" s="992"/>
      <c r="J38" s="992"/>
      <c r="K38" s="992"/>
      <c r="L38" s="992"/>
      <c r="M38" s="992"/>
      <c r="N38" s="992"/>
      <c r="O38" s="992"/>
      <c r="P38" s="469"/>
      <c r="Q38" s="991"/>
      <c r="R38" s="991"/>
      <c r="S38" s="991"/>
      <c r="T38" s="991"/>
      <c r="U38" s="991"/>
      <c r="V38" s="991"/>
      <c r="W38" s="991"/>
      <c r="X38" s="991"/>
      <c r="Y38" s="991"/>
      <c r="Z38" s="991"/>
      <c r="AA38" s="991"/>
      <c r="AB38" s="991"/>
      <c r="AC38" s="9"/>
    </row>
    <row r="39" ht="18" customHeight="1">
      <c r="A39" s="58"/>
      <c r="B39" s="286">
        <v>2017</v>
      </c>
      <c r="C39" s="287"/>
      <c r="D39" s="456">
        <v>136.84634622422837623520800293</v>
      </c>
      <c r="E39" s="457">
        <v>167.2806772481788278909837152</v>
      </c>
      <c r="F39" s="458">
        <v>100.72758497187604846025551677</v>
      </c>
      <c r="G39" s="456">
        <v>11.41008905697206294985970477</v>
      </c>
      <c r="H39" s="457">
        <v>15.802945419222570724330638884</v>
      </c>
      <c r="I39" s="458">
        <v>32.113182946484040601276371123</v>
      </c>
      <c r="J39" s="456">
        <v>0.5515432475295839941441990972</v>
      </c>
      <c r="K39" s="457">
        <v>0.0106981863714942229191576482</v>
      </c>
      <c r="L39" s="458">
        <v>7.1309990240332544619590966743</v>
      </c>
      <c r="M39" s="456">
        <v>148.80796571916554837135537392</v>
      </c>
      <c r="N39" s="457">
        <v>183.09432085377289283823351173</v>
      </c>
      <c r="O39" s="458">
        <v>139.97176694239334352349098457</v>
      </c>
      <c r="P39" s="5"/>
      <c r="Q39" s="429">
        <v>-18.851462311580034123749150170</v>
      </c>
      <c r="R39" s="430">
        <v>-3.2863013321458771509157483200</v>
      </c>
      <c r="S39" s="431">
        <v>-3.1052915472139532300641756100</v>
      </c>
      <c r="T39" s="429">
        <v>0.1035499261694405825628333400</v>
      </c>
      <c r="U39" s="430">
        <v>32.075809430401290857397687570</v>
      </c>
      <c r="V39" s="431">
        <v>-2.7416538046799570151827112600</v>
      </c>
      <c r="W39" s="429">
        <v>0</v>
      </c>
      <c r="X39" s="430">
        <v>-99.75321115651535871715888798</v>
      </c>
      <c r="Y39" s="431">
        <v>-0.0789158692107264105324059400</v>
      </c>
      <c r="Z39" s="429">
        <v>-17.345037901148051372008744520</v>
      </c>
      <c r="AA39" s="430">
        <v>-3.2602536832049706596440238700</v>
      </c>
      <c r="AB39" s="431">
        <v>-2.8721037477952030533094939600</v>
      </c>
    </row>
    <row r="40" ht="18" customHeight="1">
      <c r="A40" s="58"/>
      <c r="B40" s="288">
        <v>2018</v>
      </c>
      <c r="C40" s="289"/>
      <c r="D40" s="278">
        <v>63.229013986201712705699175861</v>
      </c>
      <c r="E40" s="94">
        <v>177.40117602466496716521602384</v>
      </c>
      <c r="F40" s="279">
        <v>103.57523441580837737795914346</v>
      </c>
      <c r="G40" s="278">
        <v>7.4043918284072910794341091514</v>
      </c>
      <c r="H40" s="94">
        <v>17.581812998552080764962792695</v>
      </c>
      <c r="I40" s="279">
        <v>30.412236786189285572578059036</v>
      </c>
      <c r="J40" s="278">
        <v>0.5882258194410888298300716759</v>
      </c>
      <c r="K40" s="94">
        <v>0.188990425923385060428500749</v>
      </c>
      <c r="L40" s="279">
        <v>6.7953464005253724509173767038</v>
      </c>
      <c r="M40" s="278">
        <v>71.221631634050092614963356688</v>
      </c>
      <c r="N40" s="94">
        <v>195.17197944914043299060731727</v>
      </c>
      <c r="O40" s="279">
        <v>140.7828176025230354014545792</v>
      </c>
      <c r="P40" s="5"/>
      <c r="Q40" s="273">
        <v>-53.795614036637581605135984700</v>
      </c>
      <c r="R40" s="92">
        <v>6.0500106425748706015879064100</v>
      </c>
      <c r="S40" s="274">
        <v>2.8270800344586992099379558200</v>
      </c>
      <c r="T40" s="273">
        <v>-35.106625448441314702875174180</v>
      </c>
      <c r="U40" s="92">
        <v>11.256557129949397820503433970</v>
      </c>
      <c r="V40" s="274">
        <v>-5.2967224181089331675299243100</v>
      </c>
      <c r="W40" s="273">
        <v>6.6508967475913545259256254700</v>
      </c>
      <c r="X40" s="92">
        <v>1666.5650920697938817171258466</v>
      </c>
      <c r="Y40" s="274">
        <v>-4.7069509107580651919840814600</v>
      </c>
      <c r="Z40" s="273">
        <v>-52.138562415091744216081502640</v>
      </c>
      <c r="AA40" s="92">
        <v>6.5964135528885600264955505400</v>
      </c>
      <c r="AB40" s="274">
        <v>0.5794387524331868794437310500</v>
      </c>
    </row>
    <row r="41" ht="18" customHeight="1">
      <c r="A41" s="58"/>
      <c r="B41" s="427">
        <v>2019</v>
      </c>
      <c r="C41" s="428"/>
      <c r="D41" s="459">
        <v>118.14443752594437525944375259</v>
      </c>
      <c r="E41" s="460">
        <v>172.84910127381472026325350339</v>
      </c>
      <c r="F41" s="461">
        <v>105.91504692253905476217050708</v>
      </c>
      <c r="G41" s="459">
        <v>13.444271481942714819427148194</v>
      </c>
      <c r="H41" s="460">
        <v>15.848464056891188264223215285</v>
      </c>
      <c r="I41" s="461">
        <v>29.266903257094357877337494637</v>
      </c>
      <c r="J41" s="459">
        <v>0</v>
      </c>
      <c r="K41" s="460">
        <v>0</v>
      </c>
      <c r="L41" s="461">
        <v>8.342022810035223652763504344</v>
      </c>
      <c r="M41" s="459">
        <v>131.58870900788709007887090079</v>
      </c>
      <c r="N41" s="460">
        <v>188.69756533070590852747671869</v>
      </c>
      <c r="O41" s="461">
        <v>143.52397298966863629227150607</v>
      </c>
      <c r="P41" s="93"/>
      <c r="Q41" s="432">
        <v>86.85162092157043399136343684</v>
      </c>
      <c r="R41" s="433">
        <v>-2.5659777758279061949892750200</v>
      </c>
      <c r="S41" s="434">
        <v>2.2590463057388541319654699800</v>
      </c>
      <c r="T41" s="432">
        <v>81.57158337249450539969063174</v>
      </c>
      <c r="U41" s="433">
        <v>-9.858761106170560448641945550</v>
      </c>
      <c r="V41" s="434">
        <v>-3.7660285797032961009907733100</v>
      </c>
      <c r="W41" s="432">
        <v>-100</v>
      </c>
      <c r="X41" s="433">
        <v>-100</v>
      </c>
      <c r="Y41" s="434">
        <v>22.760817747131656684921681270</v>
      </c>
      <c r="Z41" s="432">
        <v>84.75946982514273021582185234</v>
      </c>
      <c r="AA41" s="433">
        <v>-3.317286701045977819650463500</v>
      </c>
      <c r="AB41" s="434">
        <v>1.9470809249498039239310366300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row>
    <row r="43" ht="24" customHeight="1">
      <c r="B43" s="1055" t="s">
        <v>138</v>
      </c>
      <c r="C43" s="1055"/>
      <c r="D43" s="1055"/>
      <c r="E43" s="1055"/>
      <c r="F43" s="1055"/>
      <c r="G43" s="1055"/>
      <c r="H43" s="1055"/>
      <c r="I43" s="1055"/>
      <c r="J43" s="1055"/>
      <c r="K43" s="1055"/>
      <c r="L43" s="1055"/>
      <c r="M43" s="1055"/>
      <c r="N43" s="1055"/>
      <c r="O43" s="1055"/>
      <c r="P43" s="1055"/>
      <c r="Q43" s="1055"/>
      <c r="R43" s="1055"/>
      <c r="S43" s="1055"/>
      <c r="T43" s="1055"/>
      <c r="U43" s="1055"/>
      <c r="V43" s="1055"/>
      <c r="W43" s="1055"/>
      <c r="X43" s="1055"/>
      <c r="Y43" s="1055"/>
      <c r="Z43" s="1055"/>
      <c r="AA43" s="1055"/>
      <c r="AB43" s="1055"/>
    </row>
    <row r="44" ht="12" customHeight="1">
      <c r="Z44" s="55"/>
      <c r="AA44" s="234"/>
      <c r="AB44" s="234"/>
    </row>
    <row r="45" ht="12" customHeight="1"/>
    <row r="46">
      <c r="A46" s="237"/>
      <c r="B46" s="237"/>
      <c r="C46" s="237"/>
      <c r="D46" s="237"/>
      <c r="E46" s="237"/>
      <c r="F46" s="237"/>
      <c r="G46" s="237"/>
      <c r="H46" s="237"/>
      <c r="I46" s="237"/>
      <c r="J46" s="237"/>
      <c r="K46" s="237"/>
      <c r="L46" s="237"/>
      <c r="M46" s="237"/>
      <c r="N46" s="237"/>
      <c r="O46" s="237"/>
      <c r="P46" s="237"/>
      <c r="Q46" s="237"/>
      <c r="R46" s="237"/>
      <c r="S46" s="237"/>
      <c r="T46" s="237"/>
      <c r="U46" s="237"/>
      <c r="V46" s="237"/>
      <c r="W46" s="237"/>
      <c r="X46" s="237"/>
      <c r="Y46" s="237"/>
      <c r="Z46" s="237"/>
      <c r="AA46" s="237"/>
      <c r="AB46" s="237"/>
      <c r="AC46" s="237"/>
    </row>
    <row r="47">
      <c r="A47" s="237"/>
      <c r="B47" s="237"/>
      <c r="C47" s="237"/>
      <c r="D47" s="237"/>
      <c r="E47" s="237"/>
      <c r="F47" s="237"/>
      <c r="G47" s="237"/>
      <c r="H47" s="237"/>
      <c r="I47" s="237"/>
      <c r="J47" s="237"/>
      <c r="K47" s="237"/>
      <c r="L47" s="237"/>
      <c r="M47" s="237"/>
      <c r="N47" s="237"/>
      <c r="O47" s="237"/>
      <c r="P47" s="237"/>
      <c r="Q47" s="237"/>
      <c r="R47" s="237"/>
      <c r="S47" s="237"/>
      <c r="T47" s="237"/>
      <c r="U47" s="237"/>
      <c r="V47" s="237"/>
      <c r="W47" s="237"/>
      <c r="X47" s="237"/>
      <c r="Y47" s="237"/>
      <c r="Z47" s="237"/>
      <c r="AA47" s="237"/>
      <c r="AB47" s="237"/>
      <c r="AC47" s="237"/>
    </row>
    <row r="48">
      <c r="A48" s="237"/>
      <c r="B48" s="237"/>
      <c r="C48" s="237"/>
      <c r="D48" s="237"/>
      <c r="E48" s="237"/>
      <c r="F48" s="237"/>
      <c r="G48" s="237"/>
      <c r="H48" s="237"/>
      <c r="I48" s="237"/>
      <c r="J48" s="237"/>
      <c r="K48" s="237"/>
      <c r="L48" s="237"/>
      <c r="M48" s="237"/>
      <c r="N48" s="237"/>
      <c r="O48" s="237"/>
      <c r="P48" s="237"/>
      <c r="Q48" s="237"/>
      <c r="R48" s="237"/>
      <c r="S48" s="237"/>
      <c r="T48" s="237"/>
      <c r="U48" s="237"/>
      <c r="V48" s="237"/>
      <c r="W48" s="237"/>
      <c r="X48" s="237"/>
      <c r="Y48" s="237"/>
      <c r="Z48" s="237"/>
      <c r="AA48" s="237"/>
      <c r="AB48" s="237"/>
      <c r="AC48" s="237"/>
    </row>
    <row r="49" s="237" customFormat="1"/>
    <row r="50" s="237" customFormat="1"/>
    <row r="51" s="237" customFormat="1"/>
    <row r="52" s="237" customFormat="1"/>
    <row r="53" s="237" customFormat="1"/>
    <row r="54" s="237" customFormat="1"/>
    <row r="55" s="237" customFormat="1"/>
    <row r="56" s="237" customFormat="1"/>
    <row r="57" s="237" customFormat="1"/>
    <row r="58" s="237" customFormat="1"/>
    <row r="59" s="237" customFormat="1"/>
    <row r="60" s="237" customFormat="1"/>
    <row r="61" s="237" customFormat="1"/>
    <row r="62" s="237" customFormat="1"/>
    <row r="63" s="237" customFormat="1"/>
    <row r="64" s="237" customFormat="1"/>
    <row r="65" s="237" customFormat="1"/>
    <row r="66" s="237" customFormat="1"/>
    <row r="67" s="237" customFormat="1"/>
    <row r="68" s="237" customFormat="1"/>
    <row r="69" s="237" customFormat="1"/>
    <row r="70" s="237" customFormat="1"/>
    <row r="71" s="237" customFormat="1"/>
    <row r="72" s="237" customFormat="1"/>
    <row r="73" s="237" customFormat="1"/>
    <row r="74" s="237" customFormat="1"/>
    <row r="75" s="237" customFormat="1"/>
    <row r="76" s="237" customFormat="1"/>
    <row r="77" s="237" customFormat="1"/>
    <row r="78" s="237" customFormat="1"/>
    <row r="79" s="237" customFormat="1"/>
    <row r="80" s="237" customFormat="1"/>
    <row r="81" s="237" customFormat="1"/>
    <row r="82" s="237" customFormat="1"/>
    <row r="83" s="237" customFormat="1"/>
    <row r="84" s="237" customFormat="1"/>
  </sheetData>
  <mergeCells count="22">
    <mergeCell ref="B4:AB4"/>
    <mergeCell ref="B2:AB2"/>
    <mergeCell ref="Q6:AB6"/>
    <mergeCell ref="D6:O6"/>
    <mergeCell ref="B3:Q3"/>
    <mergeCell ref="R3:AB3"/>
    <mergeCell ref="Q7:S7"/>
    <mergeCell ref="T7:V7"/>
    <mergeCell ref="W7:Y7"/>
    <mergeCell ref="Z7:AB7"/>
    <mergeCell ref="D7:F7"/>
    <mergeCell ref="M7:O7"/>
    <mergeCell ref="J7:L7"/>
    <mergeCell ref="G7:I7"/>
    <mergeCell ref="B43:AB43"/>
    <mergeCell ref="B33:O33"/>
    <mergeCell ref="B38:O38"/>
    <mergeCell ref="B8:C8"/>
    <mergeCell ref="Q28:AB28"/>
    <mergeCell ref="Q33:AB33"/>
    <mergeCell ref="Q38:AB38"/>
    <mergeCell ref="B28:O28"/>
  </mergeCells>
  <phoneticPr fontId="0" type="noConversion"/>
  <printOptions horizontalCentered="1" verticalCentered="1"/>
  <pageMargins left="0.25" right="0.25" top="0.25" bottom="0.25" header="0" footer="0"/>
  <pageSetup scale="70" fitToWidth="1" fitToHeight="1" orientation="landscape" r:id="rId1"/>
  <headerFooter alignWithMargins="0">
    <oddHeader/>
    <oddFooter/>
  </headerFooter>
  <rowBreaks count="1" manualBreakCount="1">
    <brk id="46" max="16383" man="1"/>
  </rowBreaks>
  <colBreaks count="1" manualBreakCount="1">
    <brk id="30" max="1048575" man="1"/>
  </colBreaks>
  <drawing r:id="rId47"/>
</worksheet>
</file>

<file path=xl/worksheets/sheet10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2">
    <pageSetUpPr fitToPage="1"/>
  </sheetPr>
  <dimension ref="A1:AP81"/>
  <sheetViews>
    <sheetView showGridLines="0" zoomScale="85" workbookViewId="0"/>
  </sheetViews>
  <sheetFormatPr defaultRowHeight="12.75"/>
  <cols>
    <col min="1" max="1" width="2.7109375" customWidth="1"/>
    <col min="2" max="2" width="6.7109375" customWidth="1"/>
    <col min="3" max="3" width="6.140625" style="26" customWidth="1"/>
    <col min="4" max="5" width="7.42578125" customWidth="1"/>
    <col min="6" max="6" width="8.7109375" customWidth="1"/>
    <col min="7" max="8" width="7.42578125" customWidth="1"/>
    <col min="9" max="9" width="8.7109375" customWidth="1"/>
    <col min="10" max="11" width="7.42578125" customWidth="1"/>
    <col min="12" max="12" width="8.7109375" customWidth="1"/>
    <col min="13" max="14" width="7.42578125" customWidth="1"/>
    <col min="15" max="15" width="8.7109375" bestFit="1" customWidth="1"/>
    <col min="16" max="16" width="1.42578125" customWidth="1"/>
    <col min="17" max="18" width="7.42578125" customWidth="1"/>
    <col min="19" max="19" width="8.7109375" bestFit="1" customWidth="1"/>
    <col min="20" max="21" width="7.42578125" customWidth="1"/>
    <col min="22" max="22" width="8.7109375" bestFit="1" customWidth="1"/>
    <col min="23" max="24" width="7.42578125" customWidth="1"/>
    <col min="25" max="25" width="8.7109375" bestFit="1" customWidth="1"/>
    <col min="26" max="27" width="7.42578125" customWidth="1"/>
    <col min="28" max="28" width="8.7109375" bestFit="1" customWidth="1"/>
    <col min="29" max="29" width="2.7109375" customWidth="1"/>
    <col min="30" max="41" width="9.140625" style="237" customWidth="1"/>
  </cols>
  <sheetData>
    <row r="1" ht="30">
      <c r="A1" s="89"/>
      <c r="B1" s="662" t="s">
        <v>197</v>
      </c>
      <c r="Y1" s="21"/>
      <c r="Z1" s="5"/>
      <c r="AB1" s="691"/>
      <c r="AD1" s="237"/>
    </row>
    <row r="2" ht="15" customHeight="1">
      <c r="A2" s="11"/>
      <c r="B2" s="1020" t="s">
        <v>258</v>
      </c>
      <c r="C2" s="1020"/>
      <c r="D2" s="1020"/>
      <c r="E2" s="1020"/>
      <c r="F2" s="1020"/>
      <c r="G2" s="1020"/>
      <c r="H2" s="1020"/>
      <c r="I2" s="1020"/>
      <c r="J2" s="1020"/>
      <c r="K2" s="1020"/>
      <c r="L2" s="1020"/>
      <c r="M2" s="1020"/>
      <c r="N2" s="1020"/>
      <c r="O2" s="1020"/>
      <c r="P2" s="1020"/>
      <c r="Q2" s="1020"/>
      <c r="R2" s="1020"/>
      <c r="S2" s="1020"/>
      <c r="T2" s="1020"/>
      <c r="U2" s="1020"/>
      <c r="V2" s="1020"/>
      <c r="W2" s="1020"/>
      <c r="X2" s="1020"/>
      <c r="Y2" s="1020"/>
      <c r="Z2" s="1020"/>
      <c r="AA2" s="1020"/>
      <c r="AB2" s="1020"/>
    </row>
    <row r="3" ht="17.1" customHeight="1">
      <c r="A3" s="11"/>
      <c r="B3" s="1020" t="s">
        <v>259</v>
      </c>
      <c r="C3" s="1020"/>
      <c r="D3" s="1020"/>
      <c r="E3" s="1020"/>
      <c r="F3" s="1020"/>
      <c r="G3" s="1020"/>
      <c r="H3" s="1020"/>
      <c r="I3" s="1020"/>
      <c r="J3" s="1020"/>
      <c r="K3" s="1020"/>
      <c r="L3" s="1020"/>
      <c r="M3" s="1020"/>
      <c r="N3" s="1020"/>
      <c r="O3" s="1020"/>
      <c r="P3" s="1020"/>
      <c r="Q3" s="1020"/>
      <c r="R3" s="1020"/>
      <c r="S3" s="1020"/>
      <c r="T3" s="1020"/>
      <c r="U3" s="1020"/>
      <c r="V3" s="1020"/>
      <c r="W3" s="1020"/>
      <c r="X3" s="1020"/>
      <c r="Y3" s="1020"/>
      <c r="Z3" s="1020"/>
      <c r="AA3" s="1020"/>
      <c r="AB3" s="1020"/>
    </row>
    <row r="4" ht="19.5" customHeight="1">
      <c r="A4" s="4"/>
      <c r="B4" s="1020" t="s">
        <v>366</v>
      </c>
      <c r="C4" s="1020"/>
      <c r="D4" s="1020"/>
      <c r="E4" s="1020"/>
      <c r="F4" s="1020"/>
      <c r="G4" s="1020"/>
      <c r="H4" s="1020"/>
      <c r="I4" s="1020"/>
      <c r="J4" s="1020"/>
      <c r="K4" s="1020"/>
      <c r="L4" s="1020"/>
      <c r="M4" s="1020"/>
      <c r="N4" s="1020"/>
      <c r="O4" s="1020"/>
      <c r="P4" s="1020"/>
      <c r="Q4" s="1020"/>
      <c r="R4" s="1020"/>
      <c r="S4" s="1020"/>
      <c r="T4" s="1020"/>
      <c r="U4" s="1020"/>
      <c r="V4" s="1020"/>
      <c r="W4" s="1020"/>
      <c r="X4" s="1020"/>
      <c r="Y4" s="1020"/>
      <c r="Z4" s="1020"/>
      <c r="AA4" s="1020"/>
      <c r="AB4" s="1020"/>
    </row>
    <row r="5" ht="15" customHeight="1"/>
    <row r="6" ht="15.75" customHeight="1">
      <c r="D6" s="979" t="s">
        <v>54</v>
      </c>
      <c r="E6" s="979"/>
      <c r="F6" s="979"/>
      <c r="G6" s="979"/>
      <c r="H6" s="979"/>
      <c r="I6" s="979"/>
      <c r="J6" s="979"/>
      <c r="K6" s="979"/>
      <c r="L6" s="979"/>
      <c r="M6" s="979"/>
      <c r="N6" s="979"/>
      <c r="O6" s="979"/>
      <c r="Q6" s="979" t="s">
        <v>72</v>
      </c>
      <c r="R6" s="979"/>
      <c r="S6" s="979"/>
      <c r="T6" s="979"/>
      <c r="U6" s="979"/>
      <c r="V6" s="979"/>
      <c r="W6" s="979"/>
      <c r="X6" s="979"/>
      <c r="Y6" s="979"/>
      <c r="Z6" s="979"/>
      <c r="AA6" s="979"/>
      <c r="AB6" s="979"/>
    </row>
    <row r="7" ht="15.75" customHeight="1">
      <c r="D7" s="285" t="s">
        <v>11</v>
      </c>
      <c r="E7" s="285"/>
      <c r="F7" s="285"/>
      <c r="G7" s="285" t="s">
        <v>13</v>
      </c>
      <c r="H7" s="285"/>
      <c r="I7" s="285"/>
      <c r="J7" s="285" t="s">
        <v>14</v>
      </c>
      <c r="K7" s="285"/>
      <c r="L7" s="285"/>
      <c r="M7" s="285" t="s">
        <v>12</v>
      </c>
      <c r="N7" s="285"/>
      <c r="O7" s="285"/>
      <c r="Q7" s="285" t="s">
        <v>11</v>
      </c>
      <c r="R7" s="285"/>
      <c r="S7" s="285"/>
      <c r="T7" s="285" t="s">
        <v>13</v>
      </c>
      <c r="U7" s="285"/>
      <c r="V7" s="285"/>
      <c r="W7" s="285" t="s">
        <v>14</v>
      </c>
      <c r="X7" s="285"/>
      <c r="Y7" s="285"/>
      <c r="Z7" s="285" t="s">
        <v>12</v>
      </c>
      <c r="AA7" s="285"/>
      <c r="AB7" s="285"/>
    </row>
    <row r="8" ht="27" customHeight="1">
      <c r="A8" s="57"/>
      <c r="B8" s="957" t="s">
        <v>42</v>
      </c>
      <c r="C8" s="957"/>
      <c r="D8" s="414" t="s">
        <v>53</v>
      </c>
      <c r="E8" s="415" t="s">
        <v>9</v>
      </c>
      <c r="F8" s="416" t="s">
        <v>10</v>
      </c>
      <c r="G8" s="414" t="s">
        <v>53</v>
      </c>
      <c r="H8" s="415" t="s">
        <v>9</v>
      </c>
      <c r="I8" s="416" t="s">
        <v>10</v>
      </c>
      <c r="J8" s="414" t="s">
        <v>53</v>
      </c>
      <c r="K8" s="415" t="s">
        <v>9</v>
      </c>
      <c r="L8" s="416" t="s">
        <v>10</v>
      </c>
      <c r="M8" s="414" t="s">
        <v>53</v>
      </c>
      <c r="N8" s="415" t="s">
        <v>9</v>
      </c>
      <c r="O8" s="416" t="s">
        <v>10</v>
      </c>
      <c r="P8" s="63"/>
      <c r="Q8" s="414" t="s">
        <v>53</v>
      </c>
      <c r="R8" s="415" t="s">
        <v>9</v>
      </c>
      <c r="S8" s="416" t="s">
        <v>10</v>
      </c>
      <c r="T8" s="414" t="s">
        <v>53</v>
      </c>
      <c r="U8" s="415" t="s">
        <v>9</v>
      </c>
      <c r="V8" s="416" t="s">
        <v>10</v>
      </c>
      <c r="W8" s="414" t="s">
        <v>53</v>
      </c>
      <c r="X8" s="415" t="s">
        <v>9</v>
      </c>
      <c r="Y8" s="416" t="s">
        <v>10</v>
      </c>
      <c r="Z8" s="414" t="s">
        <v>53</v>
      </c>
      <c r="AA8" s="415" t="s">
        <v>9</v>
      </c>
      <c r="AB8" s="416" t="s">
        <v>10</v>
      </c>
    </row>
    <row r="9" ht="18.95" customHeight="1">
      <c r="A9" s="57"/>
      <c r="B9" s="286">
        <v>2018</v>
      </c>
      <c r="C9" s="287" t="s">
        <v>268</v>
      </c>
      <c r="D9" s="417">
        <v>54.881133029843196762771876580</v>
      </c>
      <c r="E9" s="418">
        <v>73.701248076805250810391149340</v>
      </c>
      <c r="F9" s="419">
        <v>40.448080001686240328413959040</v>
      </c>
      <c r="G9" s="417">
        <v>44.516829533116178067318132510</v>
      </c>
      <c r="H9" s="418">
        <v>96.33380142751366064965734417</v>
      </c>
      <c r="I9" s="419">
        <v>42.884754164256895620368633130</v>
      </c>
      <c r="J9" s="417">
        <v>0</v>
      </c>
      <c r="K9" s="418">
        <v>0</v>
      </c>
      <c r="L9" s="419">
        <v>0</v>
      </c>
      <c r="M9" s="417">
        <v>54.587902804657020858292630480</v>
      </c>
      <c r="N9" s="418">
        <v>74.217017442285103971371370620</v>
      </c>
      <c r="O9" s="419">
        <v>40.513513345909940637461040640</v>
      </c>
      <c r="P9" s="5"/>
      <c r="Q9" s="417">
        <v>-20.587060215969433403797565700</v>
      </c>
      <c r="R9" s="418">
        <v>-28.260915438525283931041786590</v>
      </c>
      <c r="S9" s="419">
        <v>-43.029883975581315069476013220</v>
      </c>
      <c r="T9" s="417">
        <v>-74.585946598877020599140149890</v>
      </c>
      <c r="U9" s="418">
        <v>6.7498700546909258088608179200</v>
      </c>
      <c r="V9" s="419">
        <v>-72.870531018671459858822893120</v>
      </c>
      <c r="W9" s="417">
        <v>0</v>
      </c>
      <c r="X9" s="418">
        <v>0</v>
      </c>
      <c r="Y9" s="419">
        <v>0</v>
      </c>
      <c r="Z9" s="417">
        <v>-25.558497373756233810835127910</v>
      </c>
      <c r="AA9" s="418">
        <v>-26.659510588624203854869224040</v>
      </c>
      <c r="AB9" s="419">
        <v>-45.404237648730655453741089320</v>
      </c>
    </row>
    <row r="10" ht="18.95" customHeight="1">
      <c r="A10" s="58"/>
      <c r="B10" s="288"/>
      <c r="C10" s="289" t="s">
        <v>270</v>
      </c>
      <c r="D10" s="273">
        <v>56.325168248583885101710210160</v>
      </c>
      <c r="E10" s="92">
        <v>79.57790781239500903096393560</v>
      </c>
      <c r="F10" s="274">
        <v>44.822390464034468583014491020</v>
      </c>
      <c r="G10" s="273">
        <v>11.277924966473685932031531040</v>
      </c>
      <c r="H10" s="92">
        <v>68.302157499389725160602646810</v>
      </c>
      <c r="I10" s="274">
        <v>7.7030660732638528228750180300</v>
      </c>
      <c r="J10" s="273">
        <v>0</v>
      </c>
      <c r="K10" s="92">
        <v>0</v>
      </c>
      <c r="L10" s="274">
        <v>0</v>
      </c>
      <c r="M10" s="273">
        <v>55.348567749328477380962511030</v>
      </c>
      <c r="N10" s="92">
        <v>79.58413657131268804195001410</v>
      </c>
      <c r="O10" s="274">
        <v>44.048679747891104727002800930</v>
      </c>
      <c r="P10" s="5"/>
      <c r="Q10" s="273">
        <v>-8.435792982708930600908213370</v>
      </c>
      <c r="R10" s="92">
        <v>-29.811515923836267166076005430</v>
      </c>
      <c r="S10" s="274">
        <v>-35.732471138203062517238908690</v>
      </c>
      <c r="T10" s="273">
        <v>0</v>
      </c>
      <c r="U10" s="92">
        <v>0</v>
      </c>
      <c r="V10" s="274">
        <v>0</v>
      </c>
      <c r="W10" s="273">
        <v>0</v>
      </c>
      <c r="X10" s="92">
        <v>0</v>
      </c>
      <c r="Y10" s="274">
        <v>0</v>
      </c>
      <c r="Z10" s="273">
        <v>-5.7804479047992070266540653600</v>
      </c>
      <c r="AA10" s="92">
        <v>-29.147656392053627055252858240</v>
      </c>
      <c r="AB10" s="274">
        <v>-33.243239203640298056245307430</v>
      </c>
    </row>
    <row r="11" ht="18.95" customHeight="1">
      <c r="A11" s="58"/>
      <c r="B11" s="290"/>
      <c r="C11" s="291" t="s">
        <v>272</v>
      </c>
      <c r="D11" s="422">
        <v>53.2573124492191026451205200</v>
      </c>
      <c r="E11" s="91">
        <v>80.58307678801146967786825726</v>
      </c>
      <c r="F11" s="423">
        <v>42.916380986185421433061224460</v>
      </c>
      <c r="G11" s="422">
        <v>118.94480519480519480519480501</v>
      </c>
      <c r="H11" s="91">
        <v>88.57279237375043044727662050</v>
      </c>
      <c r="I11" s="423">
        <v>105.35273534455672141025905819</v>
      </c>
      <c r="J11" s="422">
        <v>0</v>
      </c>
      <c r="K11" s="91">
        <v>0</v>
      </c>
      <c r="L11" s="423">
        <v>0</v>
      </c>
      <c r="M11" s="422">
        <v>56.512237762237762237762237770</v>
      </c>
      <c r="N11" s="91">
        <v>81.52001825947039885227239505</v>
      </c>
      <c r="O11" s="423">
        <v>46.068786542611549701043796680</v>
      </c>
      <c r="P11" s="5"/>
      <c r="Q11" s="422">
        <v>-9.502904322933203603722577890</v>
      </c>
      <c r="R11" s="91">
        <v>-11.391247223028475731110471310</v>
      </c>
      <c r="S11" s="423">
        <v>-19.811652221168497805696381320</v>
      </c>
      <c r="T11" s="422">
        <v>0</v>
      </c>
      <c r="U11" s="91">
        <v>0</v>
      </c>
      <c r="V11" s="423">
        <v>0</v>
      </c>
      <c r="W11" s="422">
        <v>0</v>
      </c>
      <c r="X11" s="91">
        <v>0</v>
      </c>
      <c r="Y11" s="423">
        <v>0</v>
      </c>
      <c r="Z11" s="422">
        <v>8.853809424171807000227051860</v>
      </c>
      <c r="AA11" s="91">
        <v>-8.703956308268306100192260160</v>
      </c>
      <c r="AB11" s="423">
        <v>-0.6207785879937548829035065300</v>
      </c>
    </row>
    <row r="12" ht="18.95" customHeight="1">
      <c r="A12" s="58"/>
      <c r="B12" s="288"/>
      <c r="C12" s="289" t="s">
        <v>273</v>
      </c>
      <c r="D12" s="273">
        <v>54.089227707806817748472021430</v>
      </c>
      <c r="E12" s="92">
        <v>83.66629271940997375994153527</v>
      </c>
      <c r="F12" s="274">
        <v>45.254451583681857793032480910</v>
      </c>
      <c r="G12" s="273">
        <v>151.72503177470064887283430337</v>
      </c>
      <c r="H12" s="92">
        <v>71.250206100842641276228484720</v>
      </c>
      <c r="I12" s="274">
        <v>108.10439784604319772403617952</v>
      </c>
      <c r="J12" s="273">
        <v>0</v>
      </c>
      <c r="K12" s="92">
        <v>0</v>
      </c>
      <c r="L12" s="274">
        <v>0</v>
      </c>
      <c r="M12" s="273">
        <v>63.258714437837481270672936480</v>
      </c>
      <c r="N12" s="92">
        <v>82.24376958128555507986493345</v>
      </c>
      <c r="O12" s="274">
        <v>52.026351342338476048040777810</v>
      </c>
      <c r="P12" s="5"/>
      <c r="Q12" s="273">
        <v>-10.640994760018122625463718660</v>
      </c>
      <c r="R12" s="92">
        <v>-22.395607695513789753181737790</v>
      </c>
      <c r="S12" s="274">
        <v>-30.653487014178074583828989070</v>
      </c>
      <c r="T12" s="273">
        <v>2765.3054499451881034249539574</v>
      </c>
      <c r="U12" s="92">
        <v>-21.235499592140741710680063500</v>
      </c>
      <c r="V12" s="274">
        <v>2156.8435228084912395920533936</v>
      </c>
      <c r="W12" s="273">
        <v>0</v>
      </c>
      <c r="X12" s="92">
        <v>0</v>
      </c>
      <c r="Y12" s="274">
        <v>0</v>
      </c>
      <c r="Z12" s="273">
        <v>18.183000172455444875609071350</v>
      </c>
      <c r="AA12" s="92">
        <v>-21.882851236207484915077253160</v>
      </c>
      <c r="AB12" s="274">
        <v>-7.6788099417698154724460161100</v>
      </c>
    </row>
    <row r="13" ht="18.95" customHeight="1">
      <c r="A13" s="58"/>
      <c r="B13" s="290"/>
      <c r="C13" s="291" t="s">
        <v>274</v>
      </c>
      <c r="D13" s="422">
        <v>56.708439144676309300356998260</v>
      </c>
      <c r="E13" s="91">
        <v>83.40784680793459040533273029</v>
      </c>
      <c r="F13" s="423">
        <v>47.299288048962428788523353630</v>
      </c>
      <c r="G13" s="422">
        <v>54.251748251748251748251748220</v>
      </c>
      <c r="H13" s="91">
        <v>83.01504411781449492404747657</v>
      </c>
      <c r="I13" s="423">
        <v>45.037112745874465148304917700</v>
      </c>
      <c r="J13" s="422">
        <v>0</v>
      </c>
      <c r="K13" s="91">
        <v>0</v>
      </c>
      <c r="L13" s="423">
        <v>0</v>
      </c>
      <c r="M13" s="422">
        <v>56.400077827614759158642522550</v>
      </c>
      <c r="N13" s="91">
        <v>83.29176514681605268135693804</v>
      </c>
      <c r="O13" s="423">
        <v>46.976620366798358279449705580</v>
      </c>
      <c r="P13" s="5"/>
      <c r="Q13" s="422">
        <v>-24.700773962489239702297004850</v>
      </c>
      <c r="R13" s="91">
        <v>-20.402028616405020115563934890</v>
      </c>
      <c r="S13" s="423">
        <v>-40.063343606593684924629411330</v>
      </c>
      <c r="T13" s="422">
        <v>0</v>
      </c>
      <c r="U13" s="91">
        <v>0</v>
      </c>
      <c r="V13" s="423">
        <v>0</v>
      </c>
      <c r="W13" s="422">
        <v>0</v>
      </c>
      <c r="X13" s="91">
        <v>0</v>
      </c>
      <c r="Y13" s="423">
        <v>0</v>
      </c>
      <c r="Z13" s="422">
        <v>-12.308906680953179233257302200</v>
      </c>
      <c r="AA13" s="91">
        <v>-17.794211926958930231824337850</v>
      </c>
      <c r="AB13" s="423">
        <v>-27.912845667211694248110508090</v>
      </c>
    </row>
    <row r="14" ht="18.95" customHeight="1">
      <c r="A14" s="58"/>
      <c r="B14" s="288"/>
      <c r="C14" s="289" t="s">
        <v>276</v>
      </c>
      <c r="D14" s="273">
        <v>62.108860342555994729907773390</v>
      </c>
      <c r="E14" s="92">
        <v>80.37148359736559243729037637</v>
      </c>
      <c r="F14" s="274">
        <v>49.917812502728094611187637010</v>
      </c>
      <c r="G14" s="273">
        <v>123.81085992197103308214419322</v>
      </c>
      <c r="H14" s="92">
        <v>56.131033819219826555464579840</v>
      </c>
      <c r="I14" s="274">
        <v>69.496315654668446739379580070</v>
      </c>
      <c r="J14" s="273">
        <v>0</v>
      </c>
      <c r="K14" s="92">
        <v>0</v>
      </c>
      <c r="L14" s="274">
        <v>0</v>
      </c>
      <c r="M14" s="273">
        <v>65.499211516267432538389026420</v>
      </c>
      <c r="N14" s="92">
        <v>78.362216827845876033823927710</v>
      </c>
      <c r="O14" s="274">
        <v>51.326634148906881995478107160</v>
      </c>
      <c r="P14" s="5"/>
      <c r="Q14" s="273">
        <v>5.3548714118181747963854601100</v>
      </c>
      <c r="R14" s="92">
        <v>-20.897057902224732202974035300</v>
      </c>
      <c r="S14" s="274">
        <v>-16.661197069923880385239021200</v>
      </c>
      <c r="T14" s="273">
        <v>-9.482966872866154364743022710</v>
      </c>
      <c r="U14" s="92">
        <v>-51.931128350508329823286644280</v>
      </c>
      <c r="V14" s="274">
        <v>-56.489483525190175492418669170</v>
      </c>
      <c r="W14" s="273">
        <v>0</v>
      </c>
      <c r="X14" s="92">
        <v>0</v>
      </c>
      <c r="Y14" s="274">
        <v>0</v>
      </c>
      <c r="Z14" s="273">
        <v>-2.7734020032217033203928032300</v>
      </c>
      <c r="AA14" s="92">
        <v>-23.352603161851969369269668900</v>
      </c>
      <c r="AB14" s="274">
        <v>-25.478343601178455342672220090</v>
      </c>
    </row>
    <row r="15" ht="18.95" customHeight="1">
      <c r="A15" s="58"/>
      <c r="B15" s="290">
        <v>2019</v>
      </c>
      <c r="C15" s="291" t="s">
        <v>277</v>
      </c>
      <c r="D15" s="422">
        <v>78.282429096529633994066494860</v>
      </c>
      <c r="E15" s="91">
        <v>84.63641785590667195886791218</v>
      </c>
      <c r="F15" s="423">
        <v>66.255443797892687164459134170</v>
      </c>
      <c r="G15" s="422">
        <v>112.87188408998858573585183552</v>
      </c>
      <c r="H15" s="91">
        <v>64.872265640183802598625489320</v>
      </c>
      <c r="I15" s="423">
        <v>73.222548479937753440315900700</v>
      </c>
      <c r="J15" s="422">
        <v>0</v>
      </c>
      <c r="K15" s="91">
        <v>0</v>
      </c>
      <c r="L15" s="423">
        <v>0</v>
      </c>
      <c r="M15" s="422">
        <v>83.39551781850838878229987345</v>
      </c>
      <c r="N15" s="91">
        <v>80.97894235387190336133390068</v>
      </c>
      <c r="O15" s="423">
        <v>67.532808299962879639549119910</v>
      </c>
      <c r="P15" s="5"/>
      <c r="Q15" s="422">
        <v>85.02819377155308961755310311</v>
      </c>
      <c r="R15" s="91">
        <v>-9.915039391711629753749892740</v>
      </c>
      <c r="S15" s="423">
        <v>66.682575473331076549790804030</v>
      </c>
      <c r="T15" s="422">
        <v>88.65613628101301564259443522</v>
      </c>
      <c r="U15" s="91">
        <v>4.4208681198032780322500633200</v>
      </c>
      <c r="V15" s="423">
        <v>96.99637526591294560061549477</v>
      </c>
      <c r="W15" s="422">
        <v>0</v>
      </c>
      <c r="X15" s="91">
        <v>0</v>
      </c>
      <c r="Y15" s="423">
        <v>0</v>
      </c>
      <c r="Z15" s="422">
        <v>46.343892664998126298686734680</v>
      </c>
      <c r="AA15" s="91">
        <v>-0.3039795317440439382358488200</v>
      </c>
      <c r="AB15" s="423">
        <v>45.899037185339058730852903530</v>
      </c>
    </row>
    <row r="16" ht="18.95" customHeight="1">
      <c r="A16" s="58"/>
      <c r="B16" s="288"/>
      <c r="C16" s="289" t="s">
        <v>278</v>
      </c>
      <c r="D16" s="273">
        <v>70.227035396636779374167296820</v>
      </c>
      <c r="E16" s="92">
        <v>79.59504255240442079046866673</v>
      </c>
      <c r="F16" s="274">
        <v>55.897238707245159251424608040</v>
      </c>
      <c r="G16" s="273">
        <v>153.03912487318600855718759639</v>
      </c>
      <c r="H16" s="92">
        <v>84.63757423503785580748570187</v>
      </c>
      <c r="I16" s="274">
        <v>129.52860292319509179871290059</v>
      </c>
      <c r="J16" s="273">
        <v>0</v>
      </c>
      <c r="K16" s="92">
        <v>0</v>
      </c>
      <c r="L16" s="274">
        <v>0</v>
      </c>
      <c r="M16" s="273">
        <v>80.93005589713331224007547965</v>
      </c>
      <c r="N16" s="92">
        <v>81.54265342175416523724597905</v>
      </c>
      <c r="O16" s="274">
        <v>65.992514994231335422322438750</v>
      </c>
      <c r="P16" s="5"/>
      <c r="Q16" s="273">
        <v>68.477189446374729672417416950</v>
      </c>
      <c r="R16" s="92">
        <v>3.2591522407223933448661662300</v>
      </c>
      <c r="S16" s="274">
        <v>73.968117541322363277508127870</v>
      </c>
      <c r="T16" s="273">
        <v>191.62905178347616162915263338</v>
      </c>
      <c r="U16" s="92">
        <v>58.117506874336188452755570780</v>
      </c>
      <c r="V16" s="274">
        <v>361.11658600129936265710337674</v>
      </c>
      <c r="W16" s="273">
        <v>0</v>
      </c>
      <c r="X16" s="92">
        <v>0</v>
      </c>
      <c r="Y16" s="274">
        <v>0</v>
      </c>
      <c r="Z16" s="273">
        <v>87.34721736758175535567336523</v>
      </c>
      <c r="AA16" s="92">
        <v>12.215280665537976828414511650</v>
      </c>
      <c r="AB16" s="274">
        <v>110.23220578810737611381949331</v>
      </c>
    </row>
    <row r="17" ht="18.95" customHeight="1">
      <c r="A17" s="58"/>
      <c r="B17" s="290"/>
      <c r="C17" s="291" t="s">
        <v>279</v>
      </c>
      <c r="D17" s="422">
        <v>78.127580090083462082383042730</v>
      </c>
      <c r="E17" s="91">
        <v>80.26133003907744127038417924</v>
      </c>
      <c r="F17" s="423">
        <v>62.706234907646444003041053720</v>
      </c>
      <c r="G17" s="422">
        <v>168.37391004057670724337391005</v>
      </c>
      <c r="H17" s="91">
        <v>79.69559654631483032603049859</v>
      </c>
      <c r="I17" s="423">
        <v>134.18659203519308962626187571</v>
      </c>
      <c r="J17" s="422">
        <v>0</v>
      </c>
      <c r="K17" s="91">
        <v>0</v>
      </c>
      <c r="L17" s="423">
        <v>0</v>
      </c>
      <c r="M17" s="422">
        <v>83.48602749135608815893007722</v>
      </c>
      <c r="N17" s="91">
        <v>80.36457774198681582866852262</v>
      </c>
      <c r="O17" s="423">
        <v>67.093193466987348857631113730</v>
      </c>
      <c r="P17" s="5"/>
      <c r="Q17" s="422">
        <v>97.05512742629883450442903129</v>
      </c>
      <c r="R17" s="91">
        <v>6.4370784667709497697694963300</v>
      </c>
      <c r="S17" s="423">
        <v>109.73972060152517285233464875</v>
      </c>
      <c r="T17" s="422">
        <v>138.73223416983039769798815249</v>
      </c>
      <c r="U17" s="91">
        <v>37.827889203993267999160782330</v>
      </c>
      <c r="V17" s="423">
        <v>229.03959920581159827788788083</v>
      </c>
      <c r="W17" s="422">
        <v>0</v>
      </c>
      <c r="X17" s="91">
        <v>0</v>
      </c>
      <c r="Y17" s="423">
        <v>0</v>
      </c>
      <c r="Z17" s="422">
        <v>100.06270044339196194421388258</v>
      </c>
      <c r="AA17" s="91">
        <v>9.686127609406557482668801630</v>
      </c>
      <c r="AB17" s="423">
        <v>119.44102890716368606486103645</v>
      </c>
    </row>
    <row r="18" ht="18.95" customHeight="1">
      <c r="A18" s="58"/>
      <c r="B18" s="288"/>
      <c r="C18" s="289" t="s">
        <v>280</v>
      </c>
      <c r="D18" s="273">
        <v>78.440350642993814799982200860</v>
      </c>
      <c r="E18" s="92">
        <v>81.67208909707299216076650975</v>
      </c>
      <c r="F18" s="274">
        <v>64.063873065202376118487783430</v>
      </c>
      <c r="G18" s="273">
        <v>167.02505827505827505827505846</v>
      </c>
      <c r="H18" s="92">
        <v>58.105861326582505103441516500</v>
      </c>
      <c r="I18" s="274">
        <v>97.05134874194897843952733247</v>
      </c>
      <c r="J18" s="273">
        <v>0</v>
      </c>
      <c r="K18" s="92">
        <v>0</v>
      </c>
      <c r="L18" s="274">
        <v>0</v>
      </c>
      <c r="M18" s="273">
        <v>82.73136582405329494290835697</v>
      </c>
      <c r="N18" s="92">
        <v>79.65988965501809075533264185</v>
      </c>
      <c r="O18" s="274">
        <v>65.903714725530202928887074770</v>
      </c>
      <c r="P18" s="5"/>
      <c r="Q18" s="273">
        <v>132.18223366010247249013174148</v>
      </c>
      <c r="R18" s="92">
        <v>-8.268467912992649751331417830</v>
      </c>
      <c r="S18" s="274">
        <v>112.98432017024728004090383232</v>
      </c>
      <c r="T18" s="273">
        <v>255.85723732259529026272675218</v>
      </c>
      <c r="U18" s="92">
        <v>-27.768416178947611616308419530</v>
      </c>
      <c r="V18" s="274">
        <v>157.04131865995174111360254452</v>
      </c>
      <c r="W18" s="273">
        <v>0</v>
      </c>
      <c r="X18" s="92">
        <v>0</v>
      </c>
      <c r="Y18" s="274">
        <v>0</v>
      </c>
      <c r="Z18" s="273">
        <v>134.81717600894048472205934089</v>
      </c>
      <c r="AA18" s="92">
        <v>-9.051409235507660575808189280</v>
      </c>
      <c r="AB18" s="274">
        <v>113.56291245310896703444958099</v>
      </c>
    </row>
    <row r="19" ht="18.95" customHeight="1">
      <c r="A19" s="58"/>
      <c r="B19" s="290"/>
      <c r="C19" s="291" t="s">
        <v>282</v>
      </c>
      <c r="D19" s="422">
        <v>84.85625651686775858607446554</v>
      </c>
      <c r="E19" s="91">
        <v>85.62745531480382797865980495</v>
      </c>
      <c r="F19" s="423">
        <v>72.660253130796251187290228320</v>
      </c>
      <c r="G19" s="422">
        <v>98.37315462315462315462315471</v>
      </c>
      <c r="H19" s="91">
        <v>64.231682771930710440649859620</v>
      </c>
      <c r="I19" s="423">
        <v>63.186732610285567278372387640</v>
      </c>
      <c r="J19" s="422">
        <v>0</v>
      </c>
      <c r="K19" s="91">
        <v>0</v>
      </c>
      <c r="L19" s="423">
        <v>0</v>
      </c>
      <c r="M19" s="422">
        <v>85.50004934342406355433019386</v>
      </c>
      <c r="N19" s="91">
        <v>84.34467698719972090795633472</v>
      </c>
      <c r="O19" s="423">
        <v>72.11474044260740220538119400</v>
      </c>
      <c r="P19" s="5"/>
      <c r="Q19" s="422">
        <v>299.11846196374285857737301832</v>
      </c>
      <c r="R19" s="91">
        <v>5.0400501358892312403558821500</v>
      </c>
      <c r="S19" s="423">
        <v>319.23423254830549022196427650</v>
      </c>
      <c r="T19" s="422">
        <v>546.07233982233982233982233934</v>
      </c>
      <c r="U19" s="91">
        <v>-12.653837412783531752375092850</v>
      </c>
      <c r="V19" s="423">
        <v>464.31939637225462964099082278</v>
      </c>
      <c r="W19" s="422">
        <v>0</v>
      </c>
      <c r="X19" s="91">
        <v>0</v>
      </c>
      <c r="Y19" s="423">
        <v>0</v>
      </c>
      <c r="Z19" s="422">
        <v>311.31773348991237292785317062</v>
      </c>
      <c r="AA19" s="91">
        <v>4.0895434426675401054531116400</v>
      </c>
      <c r="AB19" s="423">
        <v>328.13875088837783293835668306</v>
      </c>
    </row>
    <row r="20" ht="18.95" customHeight="1">
      <c r="A20" s="58"/>
      <c r="B20" s="288"/>
      <c r="C20" s="289" t="s">
        <v>283</v>
      </c>
      <c r="D20" s="273">
        <v>63.075974264093075974264093070</v>
      </c>
      <c r="E20" s="92">
        <v>85.93165312929646901011905113</v>
      </c>
      <c r="F20" s="274">
        <v>54.202227412544773160434761960</v>
      </c>
      <c r="G20" s="273">
        <v>182.12000482916817578172159847</v>
      </c>
      <c r="H20" s="92">
        <v>73.218368329076126328094410680</v>
      </c>
      <c r="I20" s="274">
        <v>133.34529593675158344311290415</v>
      </c>
      <c r="J20" s="273">
        <v>0</v>
      </c>
      <c r="K20" s="92">
        <v>0</v>
      </c>
      <c r="L20" s="274">
        <v>0</v>
      </c>
      <c r="M20" s="273">
        <v>72.182969592296017166483487730</v>
      </c>
      <c r="N20" s="92">
        <v>82.81518911993980845167480697</v>
      </c>
      <c r="O20" s="274">
        <v>59.778462780248591519626259370</v>
      </c>
      <c r="P20" s="5"/>
      <c r="Q20" s="273">
        <v>62.578932507150328932507150310</v>
      </c>
      <c r="R20" s="92">
        <v>10.161293307592804202830428230</v>
      </c>
      <c r="S20" s="274">
        <v>79.099054695555217347573716410</v>
      </c>
      <c r="T20" s="273">
        <v>106.21588239118119596207245623</v>
      </c>
      <c r="U20" s="92">
        <v>27.606251831529053824591147380</v>
      </c>
      <c r="V20" s="274">
        <v>163.14435820070045446758470815</v>
      </c>
      <c r="W20" s="273">
        <v>0</v>
      </c>
      <c r="X20" s="92">
        <v>0</v>
      </c>
      <c r="Y20" s="274">
        <v>0</v>
      </c>
      <c r="Z20" s="273">
        <v>69.527362622491482721381325250</v>
      </c>
      <c r="AA20" s="92">
        <v>10.733280834586661140961976890</v>
      </c>
      <c r="AB20" s="274">
        <v>87.72321054423159196940162513</v>
      </c>
    </row>
    <row r="21" ht="18.95" customHeight="1">
      <c r="A21" s="58"/>
      <c r="B21" s="290"/>
      <c r="C21" s="291" t="s">
        <v>268</v>
      </c>
      <c r="D21" s="422">
        <v>81.42764918175595793665608861</v>
      </c>
      <c r="E21" s="91">
        <v>84.31242690928588586069570780</v>
      </c>
      <c r="F21" s="423">
        <v>68.653627200317718733803493720</v>
      </c>
      <c r="G21" s="422">
        <v>72.672651277666951648142870670</v>
      </c>
      <c r="H21" s="91">
        <v>78.636044012932144180989345250</v>
      </c>
      <c r="I21" s="423">
        <v>57.146898044070878314867838750</v>
      </c>
      <c r="J21" s="422">
        <v>0</v>
      </c>
      <c r="K21" s="91">
        <v>0</v>
      </c>
      <c r="L21" s="423">
        <v>0</v>
      </c>
      <c r="M21" s="422">
        <v>81.15000286190265313438591100</v>
      </c>
      <c r="N21" s="91">
        <v>84.10786545163977842950955662</v>
      </c>
      <c r="O21" s="423">
        <v>68.253535221090913050725377290</v>
      </c>
      <c r="P21" s="5"/>
      <c r="Q21" s="422">
        <v>48.370933117356247779510679430</v>
      </c>
      <c r="R21" s="91">
        <v>14.397556499209559749271660200</v>
      </c>
      <c r="S21" s="423">
        <v>69.732722041332041284104916880</v>
      </c>
      <c r="T21" s="422">
        <v>63.247589821295762116925814190</v>
      </c>
      <c r="U21" s="91">
        <v>-18.371285210724491765782820160</v>
      </c>
      <c r="V21" s="423">
        <v>33.256909495591872994688038340</v>
      </c>
      <c r="W21" s="422">
        <v>0</v>
      </c>
      <c r="X21" s="91">
        <v>0</v>
      </c>
      <c r="Y21" s="423">
        <v>0</v>
      </c>
      <c r="Z21" s="422">
        <v>48.659315878644742120633908880</v>
      </c>
      <c r="AA21" s="91">
        <v>13.326927368169027719940098770</v>
      </c>
      <c r="AB21" s="423">
        <v>68.471034931808693377909915290</v>
      </c>
    </row>
    <row r="22" ht="18.95" customHeight="1">
      <c r="A22" s="58"/>
      <c r="B22" s="288"/>
      <c r="C22" s="289" t="s">
        <v>270</v>
      </c>
      <c r="D22" s="273">
        <v>93.21842128935997295092391827</v>
      </c>
      <c r="E22" s="92">
        <v>78.008495680685622166286110950</v>
      </c>
      <c r="F22" s="274">
        <v>72.718288145113700958492476390</v>
      </c>
      <c r="G22" s="273">
        <v>10.124500822175240779891942550</v>
      </c>
      <c r="H22" s="92">
        <v>85.01662956554492412410607563</v>
      </c>
      <c r="I22" s="274">
        <v>8.607509359349274676412900780</v>
      </c>
      <c r="J22" s="273">
        <v>0</v>
      </c>
      <c r="K22" s="92">
        <v>0</v>
      </c>
      <c r="L22" s="274">
        <v>0</v>
      </c>
      <c r="M22" s="273">
        <v>91.08037087741884789855269560</v>
      </c>
      <c r="N22" s="92">
        <v>78.128378630840151408228243250</v>
      </c>
      <c r="O22" s="274">
        <v>71.159617017483263675711189500</v>
      </c>
      <c r="P22" s="5"/>
      <c r="Q22" s="273">
        <v>65.500475520911825845306724500</v>
      </c>
      <c r="R22" s="92">
        <v>-1.9721706373699562582239684900</v>
      </c>
      <c r="S22" s="274">
        <v>62.236523737980750654744967920</v>
      </c>
      <c r="T22" s="273">
        <v>-10.227272727272727272727273510</v>
      </c>
      <c r="U22" s="92">
        <v>24.471367637698035472821962280</v>
      </c>
      <c r="V22" s="274">
        <v>11.741341402024372754010625280</v>
      </c>
      <c r="W22" s="273">
        <v>0</v>
      </c>
      <c r="X22" s="92">
        <v>0</v>
      </c>
      <c r="Y22" s="274">
        <v>0</v>
      </c>
      <c r="Z22" s="273">
        <v>64.557773725814053373596224670</v>
      </c>
      <c r="AA22" s="92">
        <v>-1.8292061749869969884126435200</v>
      </c>
      <c r="AB22" s="274">
        <v>61.547672767400332606654070180</v>
      </c>
    </row>
    <row r="23" ht="18.95" customHeight="1">
      <c r="A23" s="58"/>
      <c r="B23" s="290"/>
      <c r="C23" s="291" t="s">
        <v>272</v>
      </c>
      <c r="D23" s="422">
        <v>93.29642340516365957482083867</v>
      </c>
      <c r="E23" s="91">
        <v>82.20113309502268602371124951</v>
      </c>
      <c r="F23" s="423">
        <v>76.690717176174476158406631860</v>
      </c>
      <c r="G23" s="422">
        <v>15.459997704315886134067952220</v>
      </c>
      <c r="H23" s="91">
        <v>49.361047135340526259806781980</v>
      </c>
      <c r="I23" s="423">
        <v>7.6312167539499278358789324500</v>
      </c>
      <c r="J23" s="422">
        <v>0</v>
      </c>
      <c r="K23" s="91">
        <v>0</v>
      </c>
      <c r="L23" s="423">
        <v>0</v>
      </c>
      <c r="M23" s="422">
        <v>88.05370969550074027685967984</v>
      </c>
      <c r="N23" s="91">
        <v>80.33275651823359192743770781</v>
      </c>
      <c r="O23" s="423">
        <v>70.735972214958855245155369680</v>
      </c>
      <c r="P23" s="5"/>
      <c r="Q23" s="422">
        <v>75.180494686287233827719828350</v>
      </c>
      <c r="R23" s="91">
        <v>2.0079356255753420390172764200</v>
      </c>
      <c r="S23" s="423">
        <v>78.698006248152314215662302480</v>
      </c>
      <c r="T23" s="422">
        <v>-87.00237670825906120023767083</v>
      </c>
      <c r="U23" s="91">
        <v>-44.270643600066466427344529680</v>
      </c>
      <c r="V23" s="423">
        <v>-92.75650819222491950741628988</v>
      </c>
      <c r="W23" s="422">
        <v>0</v>
      </c>
      <c r="X23" s="91">
        <v>0</v>
      </c>
      <c r="Y23" s="423">
        <v>0</v>
      </c>
      <c r="Z23" s="422">
        <v>55.813524967753823475216510010</v>
      </c>
      <c r="AA23" s="91">
        <v>-1.4564051463505156275774900400</v>
      </c>
      <c r="AB23" s="423">
        <v>53.544248771413311194620369300</v>
      </c>
    </row>
    <row r="24" ht="18.95" customHeight="1">
      <c r="A24" s="59"/>
      <c r="B24" s="288"/>
      <c r="C24" s="289" t="s">
        <v>273</v>
      </c>
      <c r="D24" s="273">
        <v>85.91608561648161481425341367</v>
      </c>
      <c r="E24" s="92">
        <v>85.15034921505072948986953862</v>
      </c>
      <c r="F24" s="274">
        <v>73.157846934336065402557072500</v>
      </c>
      <c r="G24" s="273">
        <v>108.31259454447860244961694225</v>
      </c>
      <c r="H24" s="92">
        <v>50.015708835885674496049567260</v>
      </c>
      <c r="I24" s="274">
        <v>54.173311919959809395967609410</v>
      </c>
      <c r="J24" s="273">
        <v>0</v>
      </c>
      <c r="K24" s="92">
        <v>0</v>
      </c>
      <c r="L24" s="274">
        <v>0</v>
      </c>
      <c r="M24" s="273">
        <v>87.27736897209345090327766261</v>
      </c>
      <c r="N24" s="92">
        <v>81.89442574279328921147544690</v>
      </c>
      <c r="O24" s="274">
        <v>71.475300123114781804945190130</v>
      </c>
      <c r="P24" s="93"/>
      <c r="Q24" s="273">
        <v>58.841398292106057081795131050</v>
      </c>
      <c r="R24" s="92">
        <v>1.7737806318463365769853266800</v>
      </c>
      <c r="S24" s="274">
        <v>61.658896250365331977430856430</v>
      </c>
      <c r="T24" s="273">
        <v>-28.612574156310601627135759230</v>
      </c>
      <c r="U24" s="92">
        <v>-29.802716970254261181077487100</v>
      </c>
      <c r="V24" s="274">
        <v>-49.887966632855498142187254040</v>
      </c>
      <c r="W24" s="273">
        <v>0</v>
      </c>
      <c r="X24" s="92">
        <v>0</v>
      </c>
      <c r="Y24" s="274">
        <v>0</v>
      </c>
      <c r="Z24" s="273">
        <v>37.968926096116623470790847710</v>
      </c>
      <c r="AA24" s="92">
        <v>-0.4247663260947593147843403200</v>
      </c>
      <c r="AB24" s="274">
        <v>37.382880557585755251614722720</v>
      </c>
    </row>
    <row r="25" ht="18.95" customHeight="1">
      <c r="A25" s="60"/>
      <c r="B25" s="290"/>
      <c r="C25" s="291" t="s">
        <v>274</v>
      </c>
      <c r="D25" s="422">
        <v>91.80496300612074852306400788</v>
      </c>
      <c r="E25" s="91">
        <v>84.00152955608153858775565038</v>
      </c>
      <c r="F25" s="423">
        <v>77.117573133536243129974834180</v>
      </c>
      <c r="G25" s="422">
        <v>65.356165396848879354981877330</v>
      </c>
      <c r="H25" s="91">
        <v>66.861301015437225305626899050</v>
      </c>
      <c r="I25" s="423">
        <v>43.697982478134152244091017570</v>
      </c>
      <c r="J25" s="422">
        <v>0</v>
      </c>
      <c r="K25" s="91">
        <v>0</v>
      </c>
      <c r="L25" s="423">
        <v>0</v>
      </c>
      <c r="M25" s="422">
        <v>88.82362096615054516549517926</v>
      </c>
      <c r="N25" s="91">
        <v>82.03805783978153153006345725</v>
      </c>
      <c r="O25" s="423">
        <v>72.869173543598899458677275600</v>
      </c>
      <c r="P25" s="93"/>
      <c r="Q25" s="422">
        <v>61.889419618665770487899155230</v>
      </c>
      <c r="R25" s="91">
        <v>0.7117828488176140386755958200</v>
      </c>
      <c r="S25" s="423">
        <v>63.041720741561811070611722850</v>
      </c>
      <c r="T25" s="422">
        <v>20.468312087514691257571648150</v>
      </c>
      <c r="U25" s="91">
        <v>-19.458814090915817714917703750</v>
      </c>
      <c r="V25" s="423">
        <v>-2.9733928000590607586365068600</v>
      </c>
      <c r="W25" s="422">
        <v>0</v>
      </c>
      <c r="X25" s="91">
        <v>0</v>
      </c>
      <c r="Y25" s="423">
        <v>0</v>
      </c>
      <c r="Z25" s="422">
        <v>57.488472334448593309762847530</v>
      </c>
      <c r="AA25" s="91">
        <v>-1.5051995894487846776794617500</v>
      </c>
      <c r="AB25" s="423">
        <v>55.117956495441310244899552240</v>
      </c>
    </row>
    <row r="26" ht="18.95" customHeight="1">
      <c r="A26" s="60"/>
      <c r="B26" s="292"/>
      <c r="C26" s="293" t="s">
        <v>276</v>
      </c>
      <c r="D26" s="275">
        <v>110.09433846512498197891456319</v>
      </c>
      <c r="E26" s="276">
        <v>75.017302522212099504929644760</v>
      </c>
      <c r="F26" s="277">
        <v>82.58980294621092874336041767</v>
      </c>
      <c r="G26" s="275">
        <v>92.60282381829343155310006143</v>
      </c>
      <c r="H26" s="276">
        <v>77.875170575175505485599107130</v>
      </c>
      <c r="I26" s="277">
        <v>72.114607005925260911618326030</v>
      </c>
      <c r="J26" s="275">
        <v>0</v>
      </c>
      <c r="K26" s="276">
        <v>0</v>
      </c>
      <c r="L26" s="277">
        <v>0</v>
      </c>
      <c r="M26" s="275">
        <v>109.18300739112483499357419911</v>
      </c>
      <c r="N26" s="276">
        <v>75.248293682549159811318822090</v>
      </c>
      <c r="O26" s="277">
        <v>82.15835005311297143658393589</v>
      </c>
      <c r="P26" s="184"/>
      <c r="Q26" s="275">
        <v>77.260277934435237806024322880</v>
      </c>
      <c r="R26" s="276">
        <v>-6.661792013167455932053493600</v>
      </c>
      <c r="S26" s="277">
        <v>65.451566896480596906629316310</v>
      </c>
      <c r="T26" s="275">
        <v>-25.206218681742258769112167490</v>
      </c>
      <c r="U26" s="276">
        <v>38.738172587354465130283193700</v>
      </c>
      <c r="V26" s="277">
        <v>3.7675254099329066447905084300</v>
      </c>
      <c r="W26" s="275">
        <v>0</v>
      </c>
      <c r="X26" s="276">
        <v>0</v>
      </c>
      <c r="Y26" s="277">
        <v>0</v>
      </c>
      <c r="Z26" s="275">
        <v>66.693620981999245371876845450</v>
      </c>
      <c r="AA26" s="276">
        <v>-3.9737558116020386821414271500</v>
      </c>
      <c r="AB26" s="277">
        <v>60.069623530657175015961886980</v>
      </c>
    </row>
    <row r="27" ht="21.95"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95" customHeight="1">
      <c r="A28" s="112"/>
      <c r="B28" s="993" t="s">
        <v>61</v>
      </c>
      <c r="C28" s="993"/>
      <c r="D28" s="993"/>
      <c r="E28" s="993"/>
      <c r="F28" s="993"/>
      <c r="G28" s="993"/>
      <c r="H28" s="993"/>
      <c r="I28" s="993"/>
      <c r="J28" s="993"/>
      <c r="K28" s="993"/>
      <c r="L28" s="993"/>
      <c r="M28" s="993"/>
      <c r="N28" s="993"/>
      <c r="O28" s="993"/>
      <c r="P28" s="413"/>
      <c r="Q28" s="991"/>
      <c r="R28" s="991"/>
      <c r="S28" s="991"/>
      <c r="T28" s="991"/>
      <c r="U28" s="991"/>
      <c r="V28" s="991"/>
      <c r="W28" s="991"/>
      <c r="X28" s="991"/>
      <c r="Y28" s="991"/>
      <c r="Z28" s="991"/>
      <c r="AA28" s="991"/>
      <c r="AB28" s="991"/>
      <c r="AC28" s="9"/>
    </row>
    <row r="29" ht="18.95" customHeight="1">
      <c r="A29" s="58"/>
      <c r="B29" s="286">
        <v>2017</v>
      </c>
      <c r="C29" s="287"/>
      <c r="D29" s="429">
        <v>82.18855750006025337008223135</v>
      </c>
      <c r="E29" s="430">
        <v>99.53505712903997290033029046</v>
      </c>
      <c r="F29" s="431">
        <v>81.80642766121884055150589933</v>
      </c>
      <c r="G29" s="429">
        <v>61.178418108481175178964322100</v>
      </c>
      <c r="H29" s="430">
        <v>118.01922292629018280286214484</v>
      </c>
      <c r="I29" s="431">
        <v>72.202293650226279895620395380</v>
      </c>
      <c r="J29" s="429">
        <v>1275.3271061771231204375261022</v>
      </c>
      <c r="K29" s="430">
        <v>404.24794620492542830416178348</v>
      </c>
      <c r="L29" s="431">
        <v>5155.4836341157288708723462468</v>
      </c>
      <c r="M29" s="429">
        <v>80.56609038441771706730145379</v>
      </c>
      <c r="N29" s="430">
        <v>100.87859309983903474258012448</v>
      </c>
      <c r="O29" s="431">
        <v>81.27393849534529118985187917</v>
      </c>
      <c r="P29" s="5"/>
      <c r="Q29" s="429">
        <v>-16.610848960094392418682074110</v>
      </c>
      <c r="R29" s="430">
        <v>0.6197312915005640875287123500</v>
      </c>
      <c r="S29" s="431">
        <v>-16.094060297383429328636135390</v>
      </c>
      <c r="T29" s="429">
        <v>-37.656870157619643697629053050</v>
      </c>
      <c r="U29" s="430">
        <v>21.573129521527980444146582840</v>
      </c>
      <c r="V29" s="431">
        <v>-24.207506008948566749220601610</v>
      </c>
      <c r="W29" s="429">
        <v>0</v>
      </c>
      <c r="X29" s="430">
        <v>0</v>
      </c>
      <c r="Y29" s="431">
        <v>0</v>
      </c>
      <c r="Z29" s="429">
        <v>-15.236545541912087727238795260</v>
      </c>
      <c r="AA29" s="430">
        <v>0.7987947312877054389507972800</v>
      </c>
      <c r="AB29" s="431">
        <v>-14.559459533643427811937575430</v>
      </c>
    </row>
    <row r="30" ht="18.95" customHeight="1">
      <c r="A30" s="58"/>
      <c r="B30" s="288">
        <v>2018</v>
      </c>
      <c r="C30" s="289"/>
      <c r="D30" s="273">
        <v>47.380758515991432542844162330</v>
      </c>
      <c r="E30" s="92">
        <v>75.224256814014788941362480700</v>
      </c>
      <c r="F30" s="274">
        <v>35.641823466497577586860691800</v>
      </c>
      <c r="G30" s="273">
        <v>63.352427485835574000789314930</v>
      </c>
      <c r="H30" s="92">
        <v>66.475632130496059251678204360</v>
      </c>
      <c r="I30" s="274">
        <v>42.113926641223329607144841300</v>
      </c>
      <c r="J30" s="273">
        <v>608.69968591447209470886685694</v>
      </c>
      <c r="K30" s="92">
        <v>51.132991546948644081154702340</v>
      </c>
      <c r="L30" s="274">
        <v>311.24635894494996252044891597</v>
      </c>
      <c r="M30" s="273">
        <v>49.161808541185660574899797760</v>
      </c>
      <c r="N30" s="92">
        <v>74.227802047960228840474327970</v>
      </c>
      <c r="O30" s="274">
        <v>36.491729927148496462397180250</v>
      </c>
      <c r="P30" s="5"/>
      <c r="Q30" s="273">
        <v>-42.351149652484535736381403060</v>
      </c>
      <c r="R30" s="92">
        <v>-24.424359633920736998500217060</v>
      </c>
      <c r="S30" s="274">
        <v>-56.431512186182477302776800210</v>
      </c>
      <c r="T30" s="273">
        <v>3.5535560489639654612607182400</v>
      </c>
      <c r="U30" s="92">
        <v>-43.673894402766972358676261940</v>
      </c>
      <c r="V30" s="274">
        <v>-41.672314670170667380643923880</v>
      </c>
      <c r="W30" s="273">
        <v>-52.271093199054677221585386250</v>
      </c>
      <c r="X30" s="92">
        <v>-87.35108192212613133865394362</v>
      </c>
      <c r="Y30" s="274">
        <v>-93.96280967928365670125858627</v>
      </c>
      <c r="Z30" s="273">
        <v>-38.979528103433894376125106200</v>
      </c>
      <c r="AA30" s="92">
        <v>-26.418678366680483369811838420</v>
      </c>
      <c r="AB30" s="274">
        <v>-55.100330311618348182905290970</v>
      </c>
    </row>
    <row r="31" ht="18.95" customHeight="1">
      <c r="A31" s="58"/>
      <c r="B31" s="427">
        <v>2019</v>
      </c>
      <c r="C31" s="428"/>
      <c r="D31" s="432">
        <v>83.98784480584321630968326573</v>
      </c>
      <c r="E31" s="433">
        <v>81.38225438634887714300655867</v>
      </c>
      <c r="F31" s="434">
        <v>68.351201513503228482902085060</v>
      </c>
      <c r="G31" s="432">
        <v>113.39305339974908103465184156</v>
      </c>
      <c r="H31" s="433">
        <v>74.810687258009435446899692290</v>
      </c>
      <c r="I31" s="434">
        <v>84.83012255119392071090385278</v>
      </c>
      <c r="J31" s="432">
        <v>0</v>
      </c>
      <c r="K31" s="433">
        <v>0</v>
      </c>
      <c r="L31" s="434">
        <v>0</v>
      </c>
      <c r="M31" s="432">
        <v>86.12213991527129385545066737</v>
      </c>
      <c r="N31" s="433">
        <v>80.97249419468505789502135485</v>
      </c>
      <c r="O31" s="434">
        <v>69.735244743231591455304373950</v>
      </c>
      <c r="P31" s="184"/>
      <c r="Q31" s="432">
        <v>77.261503269299841601188554480</v>
      </c>
      <c r="R31" s="433">
        <v>8.186185989925009817855326390</v>
      </c>
      <c r="S31" s="434">
        <v>91.77245961546172848126320910</v>
      </c>
      <c r="T31" s="432">
        <v>78.987700866082300432002627620</v>
      </c>
      <c r="U31" s="433">
        <v>12.538512023700823356585862300</v>
      </c>
      <c r="V31" s="434">
        <v>101.43009526012169241382979833</v>
      </c>
      <c r="W31" s="432">
        <v>-100</v>
      </c>
      <c r="X31" s="433">
        <v>-100</v>
      </c>
      <c r="Y31" s="434">
        <v>-100</v>
      </c>
      <c r="Z31" s="432">
        <v>75.180983919909798327347585790</v>
      </c>
      <c r="AA31" s="433">
        <v>9.086476981181436439186743700</v>
      </c>
      <c r="AB31" s="434">
        <v>91.09876369919955576768213360</v>
      </c>
    </row>
    <row r="32" ht="21.95"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95" customHeight="1">
      <c r="A33" s="112"/>
      <c r="B33" s="992" t="s">
        <v>44</v>
      </c>
      <c r="C33" s="992"/>
      <c r="D33" s="992"/>
      <c r="E33" s="992"/>
      <c r="F33" s="992"/>
      <c r="G33" s="992"/>
      <c r="H33" s="992"/>
      <c r="I33" s="992"/>
      <c r="J33" s="992"/>
      <c r="K33" s="992"/>
      <c r="L33" s="992"/>
      <c r="M33" s="992"/>
      <c r="N33" s="992"/>
      <c r="O33" s="992"/>
      <c r="P33" s="413"/>
      <c r="Q33" s="991"/>
      <c r="R33" s="991"/>
      <c r="S33" s="991"/>
      <c r="T33" s="991"/>
      <c r="U33" s="991"/>
      <c r="V33" s="991"/>
      <c r="W33" s="991"/>
      <c r="X33" s="991"/>
      <c r="Y33" s="991"/>
      <c r="Z33" s="991"/>
      <c r="AA33" s="991"/>
      <c r="AB33" s="991"/>
      <c r="AC33" s="9"/>
    </row>
    <row r="34" ht="18.95" customHeight="1">
      <c r="A34" s="58"/>
      <c r="B34" s="286">
        <v>2017</v>
      </c>
      <c r="C34" s="287"/>
      <c r="D34" s="429">
        <v>64.752089202715071977937068340</v>
      </c>
      <c r="E34" s="430">
        <v>102.48068152365327130415424201</v>
      </c>
      <c r="F34" s="431">
        <v>66.358382315746309600431598710</v>
      </c>
      <c r="G34" s="429">
        <v>37.837384259259259259259259230</v>
      </c>
      <c r="H34" s="430">
        <v>112.75762848393339764845988139</v>
      </c>
      <c r="I34" s="431">
        <v>42.664537171093850338247988570</v>
      </c>
      <c r="J34" s="429">
        <v>0</v>
      </c>
      <c r="K34" s="430">
        <v>0</v>
      </c>
      <c r="L34" s="431">
        <v>0</v>
      </c>
      <c r="M34" s="429">
        <v>61.993176012184198878468192470</v>
      </c>
      <c r="N34" s="430">
        <v>104.37147253039413881732340961</v>
      </c>
      <c r="O34" s="431">
        <v>64.703190672275719756196640070</v>
      </c>
      <c r="P34" s="5"/>
      <c r="Q34" s="429">
        <v>-29.672542287320556044088387650</v>
      </c>
      <c r="R34" s="430">
        <v>2.5950760745770176154691360100</v>
      </c>
      <c r="S34" s="431">
        <v>-27.847491258360542310158518380</v>
      </c>
      <c r="T34" s="429">
        <v>-66.895753598213000847216481430</v>
      </c>
      <c r="U34" s="430">
        <v>39.774452459844062322109963250</v>
      </c>
      <c r="V34" s="431">
        <v>-53.728720850944592271853940700</v>
      </c>
      <c r="W34" s="429">
        <v>0</v>
      </c>
      <c r="X34" s="430">
        <v>0</v>
      </c>
      <c r="Y34" s="431">
        <v>0</v>
      </c>
      <c r="Z34" s="429">
        <v>-31.635907364608350993738745320</v>
      </c>
      <c r="AA34" s="430">
        <v>4.8221201304040165507977965200</v>
      </c>
      <c r="AB34" s="431">
        <v>-28.339308691669080533619156620</v>
      </c>
    </row>
    <row r="35" ht="18.95" customHeight="1">
      <c r="A35" s="58"/>
      <c r="B35" s="288">
        <v>2018</v>
      </c>
      <c r="C35" s="289"/>
      <c r="D35" s="273">
        <v>57.789033712808667436616619910</v>
      </c>
      <c r="E35" s="92">
        <v>83.22352758909414909462999448</v>
      </c>
      <c r="F35" s="274">
        <v>48.094072415450240222931923410</v>
      </c>
      <c r="G35" s="273">
        <v>100.32127987411074320558633582</v>
      </c>
      <c r="H35" s="92">
        <v>69.347993822793570101471412830</v>
      </c>
      <c r="I35" s="274">
        <v>69.570794970045767258142697570</v>
      </c>
      <c r="J35" s="273">
        <v>0</v>
      </c>
      <c r="K35" s="92">
        <v>0</v>
      </c>
      <c r="L35" s="274">
        <v>0</v>
      </c>
      <c r="M35" s="273">
        <v>61.678553833024037159511881670</v>
      </c>
      <c r="N35" s="92">
        <v>81.48138712885653985379196786</v>
      </c>
      <c r="O35" s="274">
        <v>50.256541224166499822058835460</v>
      </c>
      <c r="P35" s="5"/>
      <c r="Q35" s="273">
        <v>-10.75340668639683336997947700</v>
      </c>
      <c r="R35" s="92">
        <v>-18.791008849911320999038329950</v>
      </c>
      <c r="S35" s="274">
        <v>-27.523741934200369677964052310</v>
      </c>
      <c r="T35" s="273">
        <v>165.13798941997669770315401317</v>
      </c>
      <c r="U35" s="92">
        <v>-38.498179896826383701030144960</v>
      </c>
      <c r="V35" s="274">
        <v>63.064689278245564530307963280</v>
      </c>
      <c r="W35" s="273">
        <v>0</v>
      </c>
      <c r="X35" s="92">
        <v>0</v>
      </c>
      <c r="Y35" s="274">
        <v>0</v>
      </c>
      <c r="Z35" s="273">
        <v>-0.5075109865291069633656589700</v>
      </c>
      <c r="AA35" s="92">
        <v>-21.931361938839897435873401660</v>
      </c>
      <c r="AB35" s="274">
        <v>-22.327568854033928955621543140</v>
      </c>
    </row>
    <row r="36" ht="18.95" customHeight="1">
      <c r="A36" s="58"/>
      <c r="B36" s="427">
        <v>2019</v>
      </c>
      <c r="C36" s="428"/>
      <c r="D36" s="432">
        <v>96.06483719489311447869202852</v>
      </c>
      <c r="E36" s="433">
        <v>82.03999085759389160246346140</v>
      </c>
      <c r="F36" s="434">
        <v>78.811583652052767390262149440</v>
      </c>
      <c r="G36" s="432">
        <v>82.68624396915245222808950340</v>
      </c>
      <c r="H36" s="433">
        <v>64.616021974937314270004967500</v>
      </c>
      <c r="I36" s="434">
        <v>53.428561573357828277316153940</v>
      </c>
      <c r="J36" s="432">
        <v>0</v>
      </c>
      <c r="K36" s="433">
        <v>0</v>
      </c>
      <c r="L36" s="434">
        <v>0</v>
      </c>
      <c r="M36" s="432">
        <v>95.04984215370367167970363710</v>
      </c>
      <c r="N36" s="433">
        <v>80.82572391500988876206229494</v>
      </c>
      <c r="O36" s="434">
        <v>76.824723000805218871786471480</v>
      </c>
      <c r="P36" s="184"/>
      <c r="Q36" s="432">
        <v>66.233679684456802537363473050</v>
      </c>
      <c r="R36" s="433">
        <v>-1.4221179584501913812334034200</v>
      </c>
      <c r="S36" s="434">
        <v>63.869640672671574915080459830</v>
      </c>
      <c r="T36" s="432">
        <v>-17.578559531026526900643308360</v>
      </c>
      <c r="U36" s="433">
        <v>-6.8235165676861048563244766500</v>
      </c>
      <c r="V36" s="434">
        <v>-23.202600176752471838123414970</v>
      </c>
      <c r="W36" s="432">
        <v>0</v>
      </c>
      <c r="X36" s="433">
        <v>0</v>
      </c>
      <c r="Y36" s="434">
        <v>0</v>
      </c>
      <c r="Z36" s="432">
        <v>54.105173106072279613702967300</v>
      </c>
      <c r="AA36" s="433">
        <v>-0.8046785124187566955382059800</v>
      </c>
      <c r="AB36" s="434">
        <v>52.865121891561987281910522510</v>
      </c>
    </row>
    <row r="37" ht="21.9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95" customHeight="1">
      <c r="A38" s="112"/>
      <c r="B38" s="992" t="s">
        <v>45</v>
      </c>
      <c r="C38" s="992"/>
      <c r="D38" s="992"/>
      <c r="E38" s="992"/>
      <c r="F38" s="992"/>
      <c r="G38" s="992"/>
      <c r="H38" s="992"/>
      <c r="I38" s="992"/>
      <c r="J38" s="992"/>
      <c r="K38" s="992"/>
      <c r="L38" s="992"/>
      <c r="M38" s="992"/>
      <c r="N38" s="992"/>
      <c r="O38" s="992"/>
      <c r="P38" s="413"/>
      <c r="Q38" s="991"/>
      <c r="R38" s="991"/>
      <c r="S38" s="991"/>
      <c r="T38" s="991"/>
      <c r="U38" s="991"/>
      <c r="V38" s="991"/>
      <c r="W38" s="991"/>
      <c r="X38" s="991"/>
      <c r="Y38" s="991"/>
      <c r="Z38" s="991"/>
      <c r="AA38" s="991"/>
      <c r="AB38" s="991"/>
      <c r="AC38" s="9"/>
    </row>
    <row r="39" ht="18.95" customHeight="1">
      <c r="A39" s="58"/>
      <c r="B39" s="286">
        <v>2017</v>
      </c>
      <c r="C39" s="287"/>
      <c r="D39" s="429">
        <v>82.18855750006025337008223135</v>
      </c>
      <c r="E39" s="430">
        <v>99.53505712903997290033029046</v>
      </c>
      <c r="F39" s="431">
        <v>81.80642766121884055150589933</v>
      </c>
      <c r="G39" s="429">
        <v>61.178418108481175178964322100</v>
      </c>
      <c r="H39" s="430">
        <v>118.01922292629018280286214484</v>
      </c>
      <c r="I39" s="431">
        <v>72.202293650226279895620395380</v>
      </c>
      <c r="J39" s="429">
        <v>1275.3271061771231204375261022</v>
      </c>
      <c r="K39" s="430">
        <v>404.24794620492542830416178348</v>
      </c>
      <c r="L39" s="431">
        <v>5155.4836341157288708723462468</v>
      </c>
      <c r="M39" s="429">
        <v>80.56609038441771706730145379</v>
      </c>
      <c r="N39" s="430">
        <v>100.87859309983903474258012448</v>
      </c>
      <c r="O39" s="431">
        <v>81.27393849534529118985187917</v>
      </c>
      <c r="P39" s="5"/>
      <c r="Q39" s="429">
        <v>-16.610848960094392418682074110</v>
      </c>
      <c r="R39" s="430">
        <v>0.6197312915005640875287123500</v>
      </c>
      <c r="S39" s="431">
        <v>-16.094060297383429328636135390</v>
      </c>
      <c r="T39" s="429">
        <v>-37.656870157619643697629053050</v>
      </c>
      <c r="U39" s="430">
        <v>21.573129521527980444146582840</v>
      </c>
      <c r="V39" s="431">
        <v>-24.207506008948566749220601610</v>
      </c>
      <c r="W39" s="429">
        <v>0</v>
      </c>
      <c r="X39" s="430">
        <v>0</v>
      </c>
      <c r="Y39" s="431">
        <v>0</v>
      </c>
      <c r="Z39" s="429">
        <v>-15.236545541912087727238795260</v>
      </c>
      <c r="AA39" s="430">
        <v>0.7987947312877054389507972800</v>
      </c>
      <c r="AB39" s="431">
        <v>-14.559459533643427811937575430</v>
      </c>
    </row>
    <row r="40" ht="18.95" customHeight="1">
      <c r="A40" s="58"/>
      <c r="B40" s="288">
        <v>2018</v>
      </c>
      <c r="C40" s="289"/>
      <c r="D40" s="273">
        <v>47.380758515991432542844162330</v>
      </c>
      <c r="E40" s="92">
        <v>75.224256814014788941362480700</v>
      </c>
      <c r="F40" s="274">
        <v>35.641823466497577586860691800</v>
      </c>
      <c r="G40" s="273">
        <v>63.352427485835574000789314930</v>
      </c>
      <c r="H40" s="92">
        <v>66.475632130496059251678204360</v>
      </c>
      <c r="I40" s="274">
        <v>42.113926641223329607144841300</v>
      </c>
      <c r="J40" s="273">
        <v>608.69968591447209470886685694</v>
      </c>
      <c r="K40" s="92">
        <v>51.132991546948644081154702340</v>
      </c>
      <c r="L40" s="274">
        <v>311.24635894494996252044891597</v>
      </c>
      <c r="M40" s="273">
        <v>49.161808541185660574899797760</v>
      </c>
      <c r="N40" s="92">
        <v>74.227802047960228840474327970</v>
      </c>
      <c r="O40" s="274">
        <v>36.491729927148496462397180250</v>
      </c>
      <c r="P40" s="5"/>
      <c r="Q40" s="273">
        <v>-42.351149652484535736381403060</v>
      </c>
      <c r="R40" s="92">
        <v>-24.424359633920736998500217060</v>
      </c>
      <c r="S40" s="274">
        <v>-56.431512186182477302776800210</v>
      </c>
      <c r="T40" s="273">
        <v>3.5535560489639654612607182400</v>
      </c>
      <c r="U40" s="92">
        <v>-43.673894402766972358676261940</v>
      </c>
      <c r="V40" s="274">
        <v>-41.672314670170667380643923880</v>
      </c>
      <c r="W40" s="273">
        <v>-52.271093199054677221585386250</v>
      </c>
      <c r="X40" s="92">
        <v>-87.35108192212613133865394362</v>
      </c>
      <c r="Y40" s="274">
        <v>-93.96280967928365670125858627</v>
      </c>
      <c r="Z40" s="273">
        <v>-38.979528103433894376125106200</v>
      </c>
      <c r="AA40" s="92">
        <v>-26.418678366680483369811838420</v>
      </c>
      <c r="AB40" s="274">
        <v>-55.100330311618348182905290970</v>
      </c>
    </row>
    <row r="41" ht="18.95" customHeight="1">
      <c r="A41" s="58"/>
      <c r="B41" s="427">
        <v>2019</v>
      </c>
      <c r="C41" s="428"/>
      <c r="D41" s="432">
        <v>83.98784480584321630968326573</v>
      </c>
      <c r="E41" s="433">
        <v>81.38225438634887714300655867</v>
      </c>
      <c r="F41" s="434">
        <v>68.351201513503228482902085060</v>
      </c>
      <c r="G41" s="432">
        <v>113.39305339974908103465184156</v>
      </c>
      <c r="H41" s="433">
        <v>74.810687258009435446899692290</v>
      </c>
      <c r="I41" s="434">
        <v>84.83012255119392071090385278</v>
      </c>
      <c r="J41" s="432">
        <v>0</v>
      </c>
      <c r="K41" s="433">
        <v>0</v>
      </c>
      <c r="L41" s="434">
        <v>0</v>
      </c>
      <c r="M41" s="432">
        <v>86.12213991527129385545066737</v>
      </c>
      <c r="N41" s="433">
        <v>80.97249419468505789502135485</v>
      </c>
      <c r="O41" s="434">
        <v>69.735244743231591455304373950</v>
      </c>
      <c r="P41" s="184"/>
      <c r="Q41" s="432">
        <v>77.261503269299841601188554480</v>
      </c>
      <c r="R41" s="433">
        <v>8.186185989925009817855326390</v>
      </c>
      <c r="S41" s="434">
        <v>91.77245961546172848126320910</v>
      </c>
      <c r="T41" s="432">
        <v>78.987700866082300432002627620</v>
      </c>
      <c r="U41" s="433">
        <v>12.538512023700823356585862300</v>
      </c>
      <c r="V41" s="434">
        <v>101.43009526012169241382979833</v>
      </c>
      <c r="W41" s="432">
        <v>-100</v>
      </c>
      <c r="X41" s="433">
        <v>-100</v>
      </c>
      <c r="Y41" s="434">
        <v>-100</v>
      </c>
      <c r="Z41" s="432">
        <v>75.180983919909798327347585790</v>
      </c>
      <c r="AA41" s="433">
        <v>9.086476981181436439186743700</v>
      </c>
      <c r="AB41" s="434">
        <v>91.09876369919955576768213360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c r="AP42" s="237"/>
    </row>
    <row r="43" ht="24" customHeight="1">
      <c r="B43" s="1055" t="s">
        <v>138</v>
      </c>
      <c r="C43" s="1055"/>
      <c r="D43" s="1055"/>
      <c r="E43" s="1055"/>
      <c r="F43" s="1055"/>
      <c r="G43" s="1055"/>
      <c r="H43" s="1055"/>
      <c r="I43" s="1055"/>
      <c r="J43" s="1055"/>
      <c r="K43" s="1055"/>
      <c r="L43" s="1055"/>
      <c r="M43" s="1055"/>
      <c r="N43" s="1055"/>
      <c r="O43" s="1055"/>
      <c r="P43" s="1055"/>
      <c r="Q43" s="1055"/>
      <c r="R43" s="1055"/>
      <c r="S43" s="1055"/>
      <c r="T43" s="1055"/>
      <c r="U43" s="1055"/>
      <c r="V43" s="1055"/>
      <c r="W43" s="1055"/>
      <c r="X43" s="1055"/>
      <c r="Y43" s="1055"/>
      <c r="Z43" s="1055"/>
      <c r="AA43" s="1055"/>
      <c r="AB43" s="1055"/>
      <c r="AP43" s="237"/>
    </row>
    <row r="44" ht="12" customHeight="1">
      <c r="Z44" s="55"/>
      <c r="AA44" s="234"/>
      <c r="AB44" s="234"/>
      <c r="AP44" s="237"/>
    </row>
    <row r="45" ht="12" customHeight="1">
      <c r="AP45" s="237"/>
    </row>
    <row r="46" s="468" customFormat="1">
      <c r="A46"/>
    </row>
    <row r="47" s="468" customFormat="1"/>
    <row r="48" s="468" customFormat="1"/>
    <row r="49" s="468" customFormat="1"/>
    <row r="50" s="468" customFormat="1"/>
    <row r="51" s="468" customFormat="1"/>
    <row r="52" s="468" customFormat="1"/>
    <row r="53" s="468" customFormat="1"/>
    <row r="54" s="468" customFormat="1"/>
    <row r="55" s="468" customFormat="1"/>
    <row r="56" s="468" customFormat="1"/>
    <row r="57" s="468" customFormat="1"/>
    <row r="58" s="468" customFormat="1"/>
    <row r="59" s="468" customFormat="1"/>
    <row r="60" s="468" customFormat="1"/>
    <row r="61" s="468" customFormat="1"/>
    <row r="62" s="468" customFormat="1"/>
    <row r="63" s="468" customFormat="1"/>
    <row r="64" s="468" customFormat="1"/>
    <row r="65" s="468" customFormat="1"/>
    <row r="66" s="468" customFormat="1"/>
    <row r="67" s="468" customFormat="1"/>
    <row r="68" s="468" customFormat="1"/>
    <row r="69" s="468" customFormat="1"/>
    <row r="70" s="468" customFormat="1"/>
    <row r="71" s="468" customFormat="1"/>
    <row r="72" s="468" customFormat="1"/>
    <row r="73" s="468" customFormat="1"/>
    <row r="74" s="468" customFormat="1"/>
    <row r="75" s="468" customFormat="1"/>
    <row r="76" s="468" customFormat="1"/>
    <row r="77" s="468" customFormat="1"/>
    <row r="78" s="468" customFormat="1"/>
    <row r="79" s="468" customFormat="1"/>
    <row r="80" s="468" customFormat="1"/>
    <row r="81" s="468" customFormat="1"/>
  </sheetData>
  <mergeCells count="21">
    <mergeCell ref="B43:AB43"/>
    <mergeCell ref="B33:O33"/>
    <mergeCell ref="W7:Y7"/>
    <mergeCell ref="Q38:AB38"/>
    <mergeCell ref="B28:O28"/>
    <mergeCell ref="Z7:AB7"/>
    <mergeCell ref="B38:O38"/>
    <mergeCell ref="Q28:AB28"/>
    <mergeCell ref="B3:AB3"/>
    <mergeCell ref="Q33:AB33"/>
    <mergeCell ref="B8:C8"/>
    <mergeCell ref="B2:AB2"/>
    <mergeCell ref="Q6:AB6"/>
    <mergeCell ref="D6:O6"/>
    <mergeCell ref="B4:AB4"/>
    <mergeCell ref="T7:V7"/>
    <mergeCell ref="M7:O7"/>
    <mergeCell ref="G7:I7"/>
    <mergeCell ref="D7:F7"/>
    <mergeCell ref="Q7:S7"/>
    <mergeCell ref="J7:L7"/>
  </mergeCells>
  <phoneticPr fontId="0" type="noConversion"/>
  <printOptions horizontalCentered="1" verticalCentered="1"/>
  <pageMargins left="0.25" right="0.25" top="0.25" bottom="0.25" header="0" footer="0"/>
  <pageSetup scale="66" fitToWidth="1" fitToHeight="1" orientation="landscape" r:id="rId1"/>
  <headerFooter alignWithMargins="0">
    <oddHeader/>
    <oddFooter/>
  </headerFooter>
  <rowBreaks count="1" manualBreakCount="1">
    <brk id="46" max="16383" man="1"/>
  </rowBreaks>
  <colBreaks count="1" manualBreakCount="1">
    <brk id="30" max="1048575" man="1"/>
  </colBreaks>
  <drawing r:id="rId51"/>
</worksheet>
</file>

<file path=xl/worksheets/sheet1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4">
    <pageSetUpPr fitToPage="1"/>
  </sheetPr>
  <dimension ref="A1:AP78"/>
  <sheetViews>
    <sheetView showGridLines="0" zoomScale="85" workbookViewId="0"/>
  </sheetViews>
  <sheetFormatPr defaultRowHeight="12.75"/>
  <cols>
    <col min="1" max="1" width="2.7109375" customWidth="1"/>
    <col min="2" max="2" width="6.7109375" customWidth="1"/>
    <col min="3" max="3" width="6.140625" style="26" customWidth="1"/>
    <col min="4" max="5" width="7.42578125" customWidth="1"/>
    <col min="6" max="6" width="8.7109375" customWidth="1"/>
    <col min="7" max="8" width="7.42578125" customWidth="1"/>
    <col min="9" max="9" width="8.7109375" customWidth="1"/>
    <col min="10" max="11" width="7.42578125" customWidth="1"/>
    <col min="12" max="12" width="8.7109375" customWidth="1"/>
    <col min="13" max="14" width="7.42578125" customWidth="1"/>
    <col min="15" max="15" width="8.7109375" bestFit="1" customWidth="1"/>
    <col min="16" max="16" width="1.42578125" customWidth="1"/>
    <col min="17" max="18" width="7.42578125" customWidth="1"/>
    <col min="19" max="19" width="8.7109375" bestFit="1" customWidth="1"/>
    <col min="20" max="21" width="7.42578125" customWidth="1"/>
    <col min="22" max="22" width="8.7109375" bestFit="1" customWidth="1"/>
    <col min="23" max="24" width="7.42578125" customWidth="1"/>
    <col min="25" max="25" width="8.7109375" bestFit="1" customWidth="1"/>
    <col min="26" max="27" width="7.42578125" customWidth="1"/>
    <col min="28" max="28" width="8.7109375" bestFit="1" customWidth="1"/>
    <col min="29" max="29" width="2.7109375" customWidth="1"/>
    <col min="30" max="41" width="9.140625" style="237" customWidth="1"/>
  </cols>
  <sheetData>
    <row r="1" ht="30">
      <c r="A1" s="89"/>
      <c r="B1" s="662" t="s">
        <v>199</v>
      </c>
      <c r="Z1" s="5"/>
      <c r="AB1" s="691"/>
      <c r="AD1" s="237"/>
    </row>
    <row r="2" ht="15" customHeight="1">
      <c r="A2" s="11"/>
      <c r="B2" s="1020" t="s">
        <v>258</v>
      </c>
      <c r="C2" s="1020"/>
      <c r="D2" s="1020"/>
      <c r="E2" s="1020"/>
      <c r="F2" s="1020"/>
      <c r="G2" s="1020"/>
      <c r="H2" s="1020"/>
      <c r="I2" s="1020"/>
      <c r="J2" s="1020"/>
      <c r="K2" s="1020"/>
      <c r="L2" s="1020"/>
      <c r="M2" s="1020"/>
      <c r="N2" s="1020"/>
      <c r="O2" s="1020"/>
      <c r="P2" s="1020"/>
      <c r="Q2" s="1020"/>
      <c r="R2" s="1020"/>
      <c r="S2" s="1020"/>
      <c r="T2" s="1020"/>
      <c r="U2" s="1020"/>
      <c r="V2" s="1020"/>
      <c r="W2" s="1020"/>
      <c r="X2" s="1020"/>
      <c r="Y2" s="1020"/>
      <c r="Z2" s="1020"/>
      <c r="AA2" s="1020"/>
      <c r="AB2" s="1020"/>
    </row>
    <row r="3" ht="17.1" customHeight="1">
      <c r="A3" s="11"/>
      <c r="B3" s="1020" t="s">
        <v>259</v>
      </c>
      <c r="C3" s="1020"/>
      <c r="D3" s="1020"/>
      <c r="E3" s="1020"/>
      <c r="F3" s="1020"/>
      <c r="G3" s="1020"/>
      <c r="H3" s="1020"/>
      <c r="I3" s="1020"/>
      <c r="J3" s="1020"/>
      <c r="K3" s="1020"/>
      <c r="L3" s="1020"/>
      <c r="M3" s="1020"/>
      <c r="N3" s="1020"/>
      <c r="O3" s="1020"/>
      <c r="P3" s="1020"/>
      <c r="Q3" s="1020"/>
      <c r="R3" s="1020"/>
      <c r="S3" s="1020"/>
      <c r="T3" s="1020"/>
      <c r="U3" s="1020"/>
      <c r="V3" s="1020"/>
      <c r="W3" s="1020"/>
      <c r="X3" s="1020"/>
      <c r="Y3" s="1020"/>
      <c r="Z3" s="1020"/>
      <c r="AA3" s="1020"/>
      <c r="AB3" s="1020"/>
    </row>
    <row r="4" ht="19.5" customHeight="1">
      <c r="A4" s="4"/>
      <c r="B4" s="1020" t="s">
        <v>366</v>
      </c>
      <c r="C4" s="1020"/>
      <c r="D4" s="1020"/>
      <c r="E4" s="1020"/>
      <c r="F4" s="1020"/>
      <c r="G4" s="1020"/>
      <c r="H4" s="1020"/>
      <c r="I4" s="1020"/>
      <c r="J4" s="1020"/>
      <c r="K4" s="1020"/>
      <c r="L4" s="1020"/>
      <c r="M4" s="1020"/>
      <c r="N4" s="1020"/>
      <c r="O4" s="1020"/>
      <c r="P4" s="1020"/>
      <c r="Q4" s="1020"/>
      <c r="R4" s="1020"/>
      <c r="S4" s="1020"/>
      <c r="T4" s="1020"/>
      <c r="U4" s="1020"/>
      <c r="V4" s="1020"/>
      <c r="W4" s="1020"/>
      <c r="X4" s="1020"/>
      <c r="Y4" s="1020"/>
      <c r="Z4" s="1020"/>
      <c r="AA4" s="1020"/>
      <c r="AB4" s="1020"/>
    </row>
    <row r="5" ht="15" customHeight="1"/>
    <row r="6" ht="15.75" customHeight="1">
      <c r="D6" s="979" t="s">
        <v>80</v>
      </c>
      <c r="E6" s="979"/>
      <c r="F6" s="979"/>
      <c r="G6" s="979"/>
      <c r="H6" s="979"/>
      <c r="I6" s="979"/>
      <c r="J6" s="979"/>
      <c r="K6" s="979"/>
      <c r="L6" s="979"/>
      <c r="M6" s="979"/>
      <c r="N6" s="979"/>
      <c r="O6" s="979"/>
      <c r="Q6" s="979" t="s">
        <v>72</v>
      </c>
      <c r="R6" s="979"/>
      <c r="S6" s="979"/>
      <c r="T6" s="979"/>
      <c r="U6" s="979"/>
      <c r="V6" s="979"/>
      <c r="W6" s="979"/>
      <c r="X6" s="979"/>
      <c r="Y6" s="979"/>
      <c r="Z6" s="979"/>
      <c r="AA6" s="979"/>
      <c r="AB6" s="979"/>
    </row>
    <row r="7" ht="15.75" customHeight="1">
      <c r="D7" s="285" t="s">
        <v>11</v>
      </c>
      <c r="E7" s="285"/>
      <c r="F7" s="285"/>
      <c r="G7" s="285" t="s">
        <v>13</v>
      </c>
      <c r="H7" s="285"/>
      <c r="I7" s="285"/>
      <c r="J7" s="285" t="s">
        <v>14</v>
      </c>
      <c r="K7" s="285"/>
      <c r="L7" s="285"/>
      <c r="M7" s="285" t="s">
        <v>12</v>
      </c>
      <c r="N7" s="285"/>
      <c r="O7" s="285"/>
      <c r="Q7" s="285" t="s">
        <v>11</v>
      </c>
      <c r="R7" s="285"/>
      <c r="S7" s="285"/>
      <c r="T7" s="285" t="s">
        <v>13</v>
      </c>
      <c r="U7" s="285"/>
      <c r="V7" s="285"/>
      <c r="W7" s="285" t="s">
        <v>14</v>
      </c>
      <c r="X7" s="285"/>
      <c r="Y7" s="285"/>
      <c r="Z7" s="285" t="s">
        <v>12</v>
      </c>
      <c r="AA7" s="285"/>
      <c r="AB7" s="285"/>
    </row>
    <row r="8" ht="27" customHeight="1">
      <c r="A8" s="57"/>
      <c r="B8" s="957" t="s">
        <v>42</v>
      </c>
      <c r="C8" s="957"/>
      <c r="D8" s="414" t="s">
        <v>53</v>
      </c>
      <c r="E8" s="415" t="s">
        <v>9</v>
      </c>
      <c r="F8" s="416" t="s">
        <v>10</v>
      </c>
      <c r="G8" s="414" t="s">
        <v>53</v>
      </c>
      <c r="H8" s="415" t="s">
        <v>9</v>
      </c>
      <c r="I8" s="416" t="s">
        <v>10</v>
      </c>
      <c r="J8" s="414" t="s">
        <v>53</v>
      </c>
      <c r="K8" s="415" t="s">
        <v>9</v>
      </c>
      <c r="L8" s="416" t="s">
        <v>10</v>
      </c>
      <c r="M8" s="414" t="s">
        <v>53</v>
      </c>
      <c r="N8" s="415" t="s">
        <v>9</v>
      </c>
      <c r="O8" s="416" t="s">
        <v>10</v>
      </c>
      <c r="P8" s="63"/>
      <c r="Q8" s="414" t="s">
        <v>53</v>
      </c>
      <c r="R8" s="415" t="s">
        <v>9</v>
      </c>
      <c r="S8" s="416" t="s">
        <v>10</v>
      </c>
      <c r="T8" s="414" t="s">
        <v>53</v>
      </c>
      <c r="U8" s="415" t="s">
        <v>9</v>
      </c>
      <c r="V8" s="416" t="s">
        <v>10</v>
      </c>
      <c r="W8" s="414" t="s">
        <v>53</v>
      </c>
      <c r="X8" s="415" t="s">
        <v>9</v>
      </c>
      <c r="Y8" s="416" t="s">
        <v>10</v>
      </c>
      <c r="Z8" s="414" t="s">
        <v>53</v>
      </c>
      <c r="AA8" s="415" t="s">
        <v>9</v>
      </c>
      <c r="AB8" s="416" t="s">
        <v>10</v>
      </c>
    </row>
    <row r="9" ht="18.95" customHeight="1">
      <c r="A9" s="57"/>
      <c r="B9" s="286">
        <v>2018</v>
      </c>
      <c r="C9" s="287" t="s">
        <v>268</v>
      </c>
      <c r="D9" s="417" t="s">
        <v>269</v>
      </c>
      <c r="E9" s="418" t="s">
        <v>269</v>
      </c>
      <c r="F9" s="419" t="s">
        <v>269</v>
      </c>
      <c r="G9" s="417" t="s">
        <v>281</v>
      </c>
      <c r="H9" s="418" t="s">
        <v>271</v>
      </c>
      <c r="I9" s="419" t="s">
        <v>281</v>
      </c>
      <c r="J9" s="417" t="s">
        <v>352</v>
      </c>
      <c r="K9" s="418" t="s">
        <v>352</v>
      </c>
      <c r="L9" s="419" t="s">
        <v>352</v>
      </c>
      <c r="M9" s="417" t="s">
        <v>269</v>
      </c>
      <c r="N9" s="418" t="s">
        <v>269</v>
      </c>
      <c r="O9" s="419" t="s">
        <v>269</v>
      </c>
      <c r="P9" s="5"/>
      <c r="Q9" s="417" t="s">
        <v>269</v>
      </c>
      <c r="R9" s="418" t="s">
        <v>269</v>
      </c>
      <c r="S9" s="419" t="s">
        <v>269</v>
      </c>
      <c r="T9" s="417" t="s">
        <v>269</v>
      </c>
      <c r="U9" s="418" t="s">
        <v>281</v>
      </c>
      <c r="V9" s="419" t="s">
        <v>269</v>
      </c>
      <c r="W9" s="417"/>
      <c r="X9" s="418"/>
      <c r="Y9" s="419"/>
      <c r="Z9" s="417" t="s">
        <v>269</v>
      </c>
      <c r="AA9" s="418" t="s">
        <v>269</v>
      </c>
      <c r="AB9" s="419" t="s">
        <v>269</v>
      </c>
    </row>
    <row r="10" ht="18.95" customHeight="1">
      <c r="A10" s="58"/>
      <c r="B10" s="288"/>
      <c r="C10" s="289" t="s">
        <v>270</v>
      </c>
      <c r="D10" s="273" t="s">
        <v>269</v>
      </c>
      <c r="E10" s="92" t="s">
        <v>271</v>
      </c>
      <c r="F10" s="274" t="s">
        <v>269</v>
      </c>
      <c r="G10" s="273" t="s">
        <v>269</v>
      </c>
      <c r="H10" s="92" t="s">
        <v>269</v>
      </c>
      <c r="I10" s="274" t="s">
        <v>269</v>
      </c>
      <c r="J10" s="273" t="s">
        <v>352</v>
      </c>
      <c r="K10" s="92" t="s">
        <v>352</v>
      </c>
      <c r="L10" s="274" t="s">
        <v>352</v>
      </c>
      <c r="M10" s="273" t="s">
        <v>269</v>
      </c>
      <c r="N10" s="92" t="s">
        <v>271</v>
      </c>
      <c r="O10" s="274" t="s">
        <v>269</v>
      </c>
      <c r="P10" s="5"/>
      <c r="Q10" s="273" t="s">
        <v>271</v>
      </c>
      <c r="R10" s="92" t="s">
        <v>269</v>
      </c>
      <c r="S10" s="274" t="s">
        <v>269</v>
      </c>
      <c r="T10" s="273" t="s">
        <v>285</v>
      </c>
      <c r="U10" s="92" t="s">
        <v>285</v>
      </c>
      <c r="V10" s="274" t="s">
        <v>285</v>
      </c>
      <c r="W10" s="273"/>
      <c r="X10" s="92"/>
      <c r="Y10" s="274"/>
      <c r="Z10" s="273" t="s">
        <v>281</v>
      </c>
      <c r="AA10" s="92" t="s">
        <v>269</v>
      </c>
      <c r="AB10" s="274" t="s">
        <v>269</v>
      </c>
    </row>
    <row r="11" ht="18.95" customHeight="1">
      <c r="A11" s="58"/>
      <c r="B11" s="290"/>
      <c r="C11" s="291" t="s">
        <v>272</v>
      </c>
      <c r="D11" s="422" t="s">
        <v>269</v>
      </c>
      <c r="E11" s="91" t="s">
        <v>271</v>
      </c>
      <c r="F11" s="423" t="s">
        <v>269</v>
      </c>
      <c r="G11" s="422" t="s">
        <v>275</v>
      </c>
      <c r="H11" s="91" t="s">
        <v>275</v>
      </c>
      <c r="I11" s="423" t="s">
        <v>281</v>
      </c>
      <c r="J11" s="422" t="s">
        <v>352</v>
      </c>
      <c r="K11" s="91" t="s">
        <v>352</v>
      </c>
      <c r="L11" s="423" t="s">
        <v>352</v>
      </c>
      <c r="M11" s="422" t="s">
        <v>269</v>
      </c>
      <c r="N11" s="91" t="s">
        <v>271</v>
      </c>
      <c r="O11" s="423" t="s">
        <v>269</v>
      </c>
      <c r="P11" s="5"/>
      <c r="Q11" s="422" t="s">
        <v>281</v>
      </c>
      <c r="R11" s="91" t="s">
        <v>281</v>
      </c>
      <c r="S11" s="423" t="s">
        <v>281</v>
      </c>
      <c r="T11" s="422" t="s">
        <v>275</v>
      </c>
      <c r="U11" s="91" t="s">
        <v>275</v>
      </c>
      <c r="V11" s="423" t="s">
        <v>284</v>
      </c>
      <c r="W11" s="422"/>
      <c r="X11" s="91"/>
      <c r="Y11" s="423"/>
      <c r="Z11" s="422" t="s">
        <v>275</v>
      </c>
      <c r="AA11" s="91" t="s">
        <v>271</v>
      </c>
      <c r="AB11" s="423" t="s">
        <v>271</v>
      </c>
    </row>
    <row r="12" ht="18.95" customHeight="1">
      <c r="A12" s="58"/>
      <c r="B12" s="288"/>
      <c r="C12" s="289" t="s">
        <v>273</v>
      </c>
      <c r="D12" s="273" t="s">
        <v>269</v>
      </c>
      <c r="E12" s="92" t="s">
        <v>275</v>
      </c>
      <c r="F12" s="274" t="s">
        <v>269</v>
      </c>
      <c r="G12" s="273" t="s">
        <v>284</v>
      </c>
      <c r="H12" s="92" t="s">
        <v>269</v>
      </c>
      <c r="I12" s="274" t="s">
        <v>284</v>
      </c>
      <c r="J12" s="273" t="s">
        <v>352</v>
      </c>
      <c r="K12" s="92" t="s">
        <v>352</v>
      </c>
      <c r="L12" s="274" t="s">
        <v>352</v>
      </c>
      <c r="M12" s="273" t="s">
        <v>269</v>
      </c>
      <c r="N12" s="92" t="s">
        <v>271</v>
      </c>
      <c r="O12" s="274" t="s">
        <v>269</v>
      </c>
      <c r="P12" s="5"/>
      <c r="Q12" s="273" t="s">
        <v>281</v>
      </c>
      <c r="R12" s="92" t="s">
        <v>269</v>
      </c>
      <c r="S12" s="274" t="s">
        <v>269</v>
      </c>
      <c r="T12" s="273" t="s">
        <v>285</v>
      </c>
      <c r="U12" s="92" t="s">
        <v>269</v>
      </c>
      <c r="V12" s="274" t="s">
        <v>285</v>
      </c>
      <c r="W12" s="273"/>
      <c r="X12" s="92"/>
      <c r="Y12" s="274"/>
      <c r="Z12" s="273" t="s">
        <v>284</v>
      </c>
      <c r="AA12" s="92" t="s">
        <v>269</v>
      </c>
      <c r="AB12" s="274" t="s">
        <v>281</v>
      </c>
    </row>
    <row r="13" ht="18.95" customHeight="1">
      <c r="A13" s="58"/>
      <c r="B13" s="290"/>
      <c r="C13" s="291" t="s">
        <v>274</v>
      </c>
      <c r="D13" s="422" t="s">
        <v>269</v>
      </c>
      <c r="E13" s="91" t="s">
        <v>275</v>
      </c>
      <c r="F13" s="423" t="s">
        <v>269</v>
      </c>
      <c r="G13" s="422" t="s">
        <v>275</v>
      </c>
      <c r="H13" s="91" t="s">
        <v>275</v>
      </c>
      <c r="I13" s="423" t="s">
        <v>275</v>
      </c>
      <c r="J13" s="422" t="s">
        <v>352</v>
      </c>
      <c r="K13" s="91" t="s">
        <v>352</v>
      </c>
      <c r="L13" s="423" t="s">
        <v>352</v>
      </c>
      <c r="M13" s="422" t="s">
        <v>269</v>
      </c>
      <c r="N13" s="91" t="s">
        <v>275</v>
      </c>
      <c r="O13" s="423" t="s">
        <v>269</v>
      </c>
      <c r="P13" s="5"/>
      <c r="Q13" s="422" t="s">
        <v>269</v>
      </c>
      <c r="R13" s="91" t="s">
        <v>269</v>
      </c>
      <c r="S13" s="423" t="s">
        <v>269</v>
      </c>
      <c r="T13" s="422" t="s">
        <v>275</v>
      </c>
      <c r="U13" s="91" t="s">
        <v>271</v>
      </c>
      <c r="V13" s="423" t="s">
        <v>275</v>
      </c>
      <c r="W13" s="422"/>
      <c r="X13" s="91"/>
      <c r="Y13" s="423"/>
      <c r="Z13" s="422" t="s">
        <v>281</v>
      </c>
      <c r="AA13" s="91" t="s">
        <v>269</v>
      </c>
      <c r="AB13" s="423" t="s">
        <v>269</v>
      </c>
    </row>
    <row r="14" ht="18.95" customHeight="1">
      <c r="A14" s="58"/>
      <c r="B14" s="288"/>
      <c r="C14" s="289" t="s">
        <v>276</v>
      </c>
      <c r="D14" s="273" t="s">
        <v>269</v>
      </c>
      <c r="E14" s="92" t="s">
        <v>275</v>
      </c>
      <c r="F14" s="274" t="s">
        <v>269</v>
      </c>
      <c r="G14" s="273" t="s">
        <v>284</v>
      </c>
      <c r="H14" s="92" t="s">
        <v>275</v>
      </c>
      <c r="I14" s="274" t="s">
        <v>275</v>
      </c>
      <c r="J14" s="273" t="s">
        <v>352</v>
      </c>
      <c r="K14" s="92" t="s">
        <v>352</v>
      </c>
      <c r="L14" s="274" t="s">
        <v>352</v>
      </c>
      <c r="M14" s="273" t="s">
        <v>269</v>
      </c>
      <c r="N14" s="92" t="s">
        <v>275</v>
      </c>
      <c r="O14" s="274" t="s">
        <v>269</v>
      </c>
      <c r="P14" s="5"/>
      <c r="Q14" s="273" t="s">
        <v>275</v>
      </c>
      <c r="R14" s="92" t="s">
        <v>269</v>
      </c>
      <c r="S14" s="274" t="s">
        <v>269</v>
      </c>
      <c r="T14" s="273" t="s">
        <v>284</v>
      </c>
      <c r="U14" s="92" t="s">
        <v>281</v>
      </c>
      <c r="V14" s="274" t="s">
        <v>275</v>
      </c>
      <c r="W14" s="273"/>
      <c r="X14" s="92"/>
      <c r="Y14" s="274"/>
      <c r="Z14" s="273" t="s">
        <v>271</v>
      </c>
      <c r="AA14" s="92" t="s">
        <v>269</v>
      </c>
      <c r="AB14" s="274" t="s">
        <v>269</v>
      </c>
    </row>
    <row r="15" ht="18.95" customHeight="1">
      <c r="A15" s="58"/>
      <c r="B15" s="290">
        <v>2019</v>
      </c>
      <c r="C15" s="291" t="s">
        <v>277</v>
      </c>
      <c r="D15" s="422" t="s">
        <v>281</v>
      </c>
      <c r="E15" s="91" t="s">
        <v>275</v>
      </c>
      <c r="F15" s="423" t="s">
        <v>269</v>
      </c>
      <c r="G15" s="422" t="s">
        <v>284</v>
      </c>
      <c r="H15" s="91" t="s">
        <v>275</v>
      </c>
      <c r="I15" s="423" t="s">
        <v>284</v>
      </c>
      <c r="J15" s="422" t="s">
        <v>352</v>
      </c>
      <c r="K15" s="91" t="s">
        <v>352</v>
      </c>
      <c r="L15" s="423" t="s">
        <v>352</v>
      </c>
      <c r="M15" s="422" t="s">
        <v>269</v>
      </c>
      <c r="N15" s="91" t="s">
        <v>275</v>
      </c>
      <c r="O15" s="423" t="s">
        <v>269</v>
      </c>
      <c r="P15" s="5"/>
      <c r="Q15" s="422" t="s">
        <v>285</v>
      </c>
      <c r="R15" s="91" t="s">
        <v>269</v>
      </c>
      <c r="S15" s="423" t="s">
        <v>285</v>
      </c>
      <c r="T15" s="422" t="s">
        <v>285</v>
      </c>
      <c r="U15" s="91" t="s">
        <v>285</v>
      </c>
      <c r="V15" s="423" t="s">
        <v>285</v>
      </c>
      <c r="W15" s="422"/>
      <c r="X15" s="91"/>
      <c r="Y15" s="423"/>
      <c r="Z15" s="422" t="s">
        <v>285</v>
      </c>
      <c r="AA15" s="91" t="s">
        <v>284</v>
      </c>
      <c r="AB15" s="423" t="s">
        <v>285</v>
      </c>
    </row>
    <row r="16" ht="18.95" customHeight="1">
      <c r="A16" s="58"/>
      <c r="B16" s="288"/>
      <c r="C16" s="289" t="s">
        <v>278</v>
      </c>
      <c r="D16" s="273" t="s">
        <v>269</v>
      </c>
      <c r="E16" s="92" t="s">
        <v>271</v>
      </c>
      <c r="F16" s="274" t="s">
        <v>269</v>
      </c>
      <c r="G16" s="273" t="s">
        <v>284</v>
      </c>
      <c r="H16" s="92" t="s">
        <v>284</v>
      </c>
      <c r="I16" s="274" t="s">
        <v>284</v>
      </c>
      <c r="J16" s="273" t="s">
        <v>352</v>
      </c>
      <c r="K16" s="92" t="s">
        <v>352</v>
      </c>
      <c r="L16" s="274" t="s">
        <v>352</v>
      </c>
      <c r="M16" s="273" t="s">
        <v>269</v>
      </c>
      <c r="N16" s="92" t="s">
        <v>275</v>
      </c>
      <c r="O16" s="274" t="s">
        <v>269</v>
      </c>
      <c r="P16" s="5"/>
      <c r="Q16" s="273" t="s">
        <v>285</v>
      </c>
      <c r="R16" s="92" t="s">
        <v>275</v>
      </c>
      <c r="S16" s="274" t="s">
        <v>285</v>
      </c>
      <c r="T16" s="273" t="s">
        <v>285</v>
      </c>
      <c r="U16" s="92" t="s">
        <v>285</v>
      </c>
      <c r="V16" s="274" t="s">
        <v>285</v>
      </c>
      <c r="W16" s="273"/>
      <c r="X16" s="92"/>
      <c r="Y16" s="274"/>
      <c r="Z16" s="273" t="s">
        <v>285</v>
      </c>
      <c r="AA16" s="92" t="s">
        <v>285</v>
      </c>
      <c r="AB16" s="274" t="s">
        <v>285</v>
      </c>
    </row>
    <row r="17" ht="18.95" customHeight="1">
      <c r="A17" s="58"/>
      <c r="B17" s="290"/>
      <c r="C17" s="291" t="s">
        <v>279</v>
      </c>
      <c r="D17" s="422" t="s">
        <v>269</v>
      </c>
      <c r="E17" s="91" t="s">
        <v>271</v>
      </c>
      <c r="F17" s="423" t="s">
        <v>269</v>
      </c>
      <c r="G17" s="422" t="s">
        <v>284</v>
      </c>
      <c r="H17" s="91" t="s">
        <v>271</v>
      </c>
      <c r="I17" s="423" t="s">
        <v>284</v>
      </c>
      <c r="J17" s="422" t="s">
        <v>352</v>
      </c>
      <c r="K17" s="91" t="s">
        <v>352</v>
      </c>
      <c r="L17" s="423" t="s">
        <v>352</v>
      </c>
      <c r="M17" s="422" t="s">
        <v>269</v>
      </c>
      <c r="N17" s="91" t="s">
        <v>271</v>
      </c>
      <c r="O17" s="423" t="s">
        <v>269</v>
      </c>
      <c r="P17" s="5"/>
      <c r="Q17" s="422" t="s">
        <v>285</v>
      </c>
      <c r="R17" s="91" t="s">
        <v>285</v>
      </c>
      <c r="S17" s="423" t="s">
        <v>285</v>
      </c>
      <c r="T17" s="422" t="s">
        <v>284</v>
      </c>
      <c r="U17" s="91" t="s">
        <v>285</v>
      </c>
      <c r="V17" s="423" t="s">
        <v>285</v>
      </c>
      <c r="W17" s="422"/>
      <c r="X17" s="91"/>
      <c r="Y17" s="423"/>
      <c r="Z17" s="422" t="s">
        <v>285</v>
      </c>
      <c r="AA17" s="91" t="s">
        <v>285</v>
      </c>
      <c r="AB17" s="423" t="s">
        <v>285</v>
      </c>
    </row>
    <row r="18" ht="18.95" customHeight="1">
      <c r="A18" s="58"/>
      <c r="B18" s="288"/>
      <c r="C18" s="289" t="s">
        <v>280</v>
      </c>
      <c r="D18" s="273" t="s">
        <v>269</v>
      </c>
      <c r="E18" s="92" t="s">
        <v>275</v>
      </c>
      <c r="F18" s="274" t="s">
        <v>269</v>
      </c>
      <c r="G18" s="273" t="s">
        <v>275</v>
      </c>
      <c r="H18" s="92" t="s">
        <v>269</v>
      </c>
      <c r="I18" s="274" t="s">
        <v>275</v>
      </c>
      <c r="J18" s="273" t="s">
        <v>352</v>
      </c>
      <c r="K18" s="92" t="s">
        <v>352</v>
      </c>
      <c r="L18" s="274" t="s">
        <v>352</v>
      </c>
      <c r="M18" s="273" t="s">
        <v>281</v>
      </c>
      <c r="N18" s="92" t="s">
        <v>271</v>
      </c>
      <c r="O18" s="274" t="s">
        <v>269</v>
      </c>
      <c r="P18" s="5"/>
      <c r="Q18" s="273" t="s">
        <v>285</v>
      </c>
      <c r="R18" s="92" t="s">
        <v>281</v>
      </c>
      <c r="S18" s="274" t="s">
        <v>285</v>
      </c>
      <c r="T18" s="273" t="s">
        <v>285</v>
      </c>
      <c r="U18" s="92" t="s">
        <v>269</v>
      </c>
      <c r="V18" s="274" t="s">
        <v>285</v>
      </c>
      <c r="W18" s="273"/>
      <c r="X18" s="92"/>
      <c r="Y18" s="274"/>
      <c r="Z18" s="273" t="s">
        <v>285</v>
      </c>
      <c r="AA18" s="92" t="s">
        <v>281</v>
      </c>
      <c r="AB18" s="274" t="s">
        <v>285</v>
      </c>
    </row>
    <row r="19" ht="18.95" customHeight="1">
      <c r="A19" s="58"/>
      <c r="B19" s="290"/>
      <c r="C19" s="291" t="s">
        <v>282</v>
      </c>
      <c r="D19" s="422" t="s">
        <v>281</v>
      </c>
      <c r="E19" s="91" t="s">
        <v>275</v>
      </c>
      <c r="F19" s="423" t="s">
        <v>281</v>
      </c>
      <c r="G19" s="422" t="s">
        <v>275</v>
      </c>
      <c r="H19" s="91" t="s">
        <v>281</v>
      </c>
      <c r="I19" s="423" t="s">
        <v>275</v>
      </c>
      <c r="J19" s="422" t="s">
        <v>352</v>
      </c>
      <c r="K19" s="91" t="s">
        <v>352</v>
      </c>
      <c r="L19" s="423" t="s">
        <v>352</v>
      </c>
      <c r="M19" s="422" t="s">
        <v>269</v>
      </c>
      <c r="N19" s="91" t="s">
        <v>275</v>
      </c>
      <c r="O19" s="423" t="s">
        <v>281</v>
      </c>
      <c r="P19" s="5"/>
      <c r="Q19" s="422" t="s">
        <v>285</v>
      </c>
      <c r="R19" s="91" t="s">
        <v>285</v>
      </c>
      <c r="S19" s="423" t="s">
        <v>285</v>
      </c>
      <c r="T19" s="422" t="s">
        <v>285</v>
      </c>
      <c r="U19" s="91" t="s">
        <v>281</v>
      </c>
      <c r="V19" s="423" t="s">
        <v>285</v>
      </c>
      <c r="W19" s="422"/>
      <c r="X19" s="91"/>
      <c r="Y19" s="423"/>
      <c r="Z19" s="422" t="s">
        <v>285</v>
      </c>
      <c r="AA19" s="91" t="s">
        <v>284</v>
      </c>
      <c r="AB19" s="423" t="s">
        <v>285</v>
      </c>
    </row>
    <row r="20" ht="18.95" customHeight="1">
      <c r="A20" s="58"/>
      <c r="B20" s="288"/>
      <c r="C20" s="289" t="s">
        <v>283</v>
      </c>
      <c r="D20" s="273" t="s">
        <v>269</v>
      </c>
      <c r="E20" s="92" t="s">
        <v>275</v>
      </c>
      <c r="F20" s="274" t="s">
        <v>269</v>
      </c>
      <c r="G20" s="273" t="s">
        <v>284</v>
      </c>
      <c r="H20" s="92" t="s">
        <v>281</v>
      </c>
      <c r="I20" s="274" t="s">
        <v>284</v>
      </c>
      <c r="J20" s="273" t="s">
        <v>352</v>
      </c>
      <c r="K20" s="92" t="s">
        <v>352</v>
      </c>
      <c r="L20" s="274" t="s">
        <v>352</v>
      </c>
      <c r="M20" s="273" t="s">
        <v>269</v>
      </c>
      <c r="N20" s="92" t="s">
        <v>275</v>
      </c>
      <c r="O20" s="274" t="s">
        <v>269</v>
      </c>
      <c r="P20" s="5"/>
      <c r="Q20" s="273" t="s">
        <v>285</v>
      </c>
      <c r="R20" s="92" t="s">
        <v>285</v>
      </c>
      <c r="S20" s="274" t="s">
        <v>285</v>
      </c>
      <c r="T20" s="273" t="s">
        <v>275</v>
      </c>
      <c r="U20" s="92" t="s">
        <v>285</v>
      </c>
      <c r="V20" s="274" t="s">
        <v>284</v>
      </c>
      <c r="W20" s="273"/>
      <c r="X20" s="92"/>
      <c r="Y20" s="274"/>
      <c r="Z20" s="273" t="s">
        <v>285</v>
      </c>
      <c r="AA20" s="92" t="s">
        <v>285</v>
      </c>
      <c r="AB20" s="274" t="s">
        <v>285</v>
      </c>
    </row>
    <row r="21" ht="18.95" customHeight="1">
      <c r="A21" s="58"/>
      <c r="B21" s="290"/>
      <c r="C21" s="291" t="s">
        <v>268</v>
      </c>
      <c r="D21" s="422" t="s">
        <v>281</v>
      </c>
      <c r="E21" s="91" t="s">
        <v>275</v>
      </c>
      <c r="F21" s="423" t="s">
        <v>281</v>
      </c>
      <c r="G21" s="422" t="s">
        <v>271</v>
      </c>
      <c r="H21" s="91" t="s">
        <v>271</v>
      </c>
      <c r="I21" s="423" t="s">
        <v>275</v>
      </c>
      <c r="J21" s="422" t="s">
        <v>352</v>
      </c>
      <c r="K21" s="91" t="s">
        <v>352</v>
      </c>
      <c r="L21" s="423" t="s">
        <v>352</v>
      </c>
      <c r="M21" s="422" t="s">
        <v>281</v>
      </c>
      <c r="N21" s="91" t="s">
        <v>275</v>
      </c>
      <c r="O21" s="423" t="s">
        <v>281</v>
      </c>
      <c r="P21" s="5"/>
      <c r="Q21" s="422" t="s">
        <v>285</v>
      </c>
      <c r="R21" s="91" t="s">
        <v>285</v>
      </c>
      <c r="S21" s="423" t="s">
        <v>285</v>
      </c>
      <c r="T21" s="422" t="s">
        <v>284</v>
      </c>
      <c r="U21" s="91" t="s">
        <v>271</v>
      </c>
      <c r="V21" s="423" t="s">
        <v>275</v>
      </c>
      <c r="W21" s="422"/>
      <c r="X21" s="91"/>
      <c r="Y21" s="423"/>
      <c r="Z21" s="422" t="s">
        <v>285</v>
      </c>
      <c r="AA21" s="91" t="s">
        <v>285</v>
      </c>
      <c r="AB21" s="423" t="s">
        <v>285</v>
      </c>
    </row>
    <row r="22" ht="18.95" customHeight="1">
      <c r="A22" s="58"/>
      <c r="B22" s="288"/>
      <c r="C22" s="289" t="s">
        <v>270</v>
      </c>
      <c r="D22" s="273" t="s">
        <v>271</v>
      </c>
      <c r="E22" s="92" t="s">
        <v>281</v>
      </c>
      <c r="F22" s="274" t="s">
        <v>281</v>
      </c>
      <c r="G22" s="273" t="s">
        <v>281</v>
      </c>
      <c r="H22" s="92" t="s">
        <v>271</v>
      </c>
      <c r="I22" s="274" t="s">
        <v>281</v>
      </c>
      <c r="J22" s="273" t="s">
        <v>352</v>
      </c>
      <c r="K22" s="92" t="s">
        <v>352</v>
      </c>
      <c r="L22" s="274" t="s">
        <v>352</v>
      </c>
      <c r="M22" s="273" t="s">
        <v>271</v>
      </c>
      <c r="N22" s="92" t="s">
        <v>281</v>
      </c>
      <c r="O22" s="274" t="s">
        <v>281</v>
      </c>
      <c r="P22" s="5"/>
      <c r="Q22" s="273" t="s">
        <v>285</v>
      </c>
      <c r="R22" s="92" t="s">
        <v>281</v>
      </c>
      <c r="S22" s="274" t="s">
        <v>285</v>
      </c>
      <c r="T22" s="273" t="s">
        <v>271</v>
      </c>
      <c r="U22" s="92" t="s">
        <v>284</v>
      </c>
      <c r="V22" s="274" t="s">
        <v>271</v>
      </c>
      <c r="W22" s="273"/>
      <c r="X22" s="92"/>
      <c r="Y22" s="274"/>
      <c r="Z22" s="273" t="s">
        <v>285</v>
      </c>
      <c r="AA22" s="92" t="s">
        <v>271</v>
      </c>
      <c r="AB22" s="274" t="s">
        <v>285</v>
      </c>
    </row>
    <row r="23" ht="18.95" customHeight="1">
      <c r="A23" s="58"/>
      <c r="B23" s="290"/>
      <c r="C23" s="291" t="s">
        <v>272</v>
      </c>
      <c r="D23" s="422" t="s">
        <v>281</v>
      </c>
      <c r="E23" s="91" t="s">
        <v>271</v>
      </c>
      <c r="F23" s="423" t="s">
        <v>269</v>
      </c>
      <c r="G23" s="422" t="s">
        <v>281</v>
      </c>
      <c r="H23" s="91" t="s">
        <v>269</v>
      </c>
      <c r="I23" s="423" t="s">
        <v>269</v>
      </c>
      <c r="J23" s="422" t="s">
        <v>352</v>
      </c>
      <c r="K23" s="91" t="s">
        <v>352</v>
      </c>
      <c r="L23" s="423" t="s">
        <v>352</v>
      </c>
      <c r="M23" s="422" t="s">
        <v>281</v>
      </c>
      <c r="N23" s="91" t="s">
        <v>271</v>
      </c>
      <c r="O23" s="423" t="s">
        <v>269</v>
      </c>
      <c r="P23" s="5"/>
      <c r="Q23" s="422" t="s">
        <v>285</v>
      </c>
      <c r="R23" s="91" t="s">
        <v>275</v>
      </c>
      <c r="S23" s="423" t="s">
        <v>285</v>
      </c>
      <c r="T23" s="422" t="s">
        <v>281</v>
      </c>
      <c r="U23" s="91" t="s">
        <v>269</v>
      </c>
      <c r="V23" s="423" t="s">
        <v>269</v>
      </c>
      <c r="W23" s="422"/>
      <c r="X23" s="91"/>
      <c r="Y23" s="423"/>
      <c r="Z23" s="422" t="s">
        <v>285</v>
      </c>
      <c r="AA23" s="91" t="s">
        <v>271</v>
      </c>
      <c r="AB23" s="423" t="s">
        <v>285</v>
      </c>
    </row>
    <row r="24" ht="18.95" customHeight="1">
      <c r="A24" s="59"/>
      <c r="B24" s="288"/>
      <c r="C24" s="289" t="s">
        <v>273</v>
      </c>
      <c r="D24" s="273" t="s">
        <v>281</v>
      </c>
      <c r="E24" s="92" t="s">
        <v>275</v>
      </c>
      <c r="F24" s="274" t="s">
        <v>269</v>
      </c>
      <c r="G24" s="273" t="s">
        <v>284</v>
      </c>
      <c r="H24" s="92" t="s">
        <v>281</v>
      </c>
      <c r="I24" s="274" t="s">
        <v>284</v>
      </c>
      <c r="J24" s="273" t="s">
        <v>352</v>
      </c>
      <c r="K24" s="92" t="s">
        <v>352</v>
      </c>
      <c r="L24" s="274" t="s">
        <v>352</v>
      </c>
      <c r="M24" s="273" t="s">
        <v>269</v>
      </c>
      <c r="N24" s="92" t="s">
        <v>275</v>
      </c>
      <c r="O24" s="274" t="s">
        <v>269</v>
      </c>
      <c r="P24" s="93"/>
      <c r="Q24" s="273" t="s">
        <v>285</v>
      </c>
      <c r="R24" s="92" t="s">
        <v>271</v>
      </c>
      <c r="S24" s="274" t="s">
        <v>285</v>
      </c>
      <c r="T24" s="273" t="s">
        <v>275</v>
      </c>
      <c r="U24" s="92" t="s">
        <v>281</v>
      </c>
      <c r="V24" s="274" t="s">
        <v>275</v>
      </c>
      <c r="W24" s="273"/>
      <c r="X24" s="92"/>
      <c r="Y24" s="274"/>
      <c r="Z24" s="273" t="s">
        <v>285</v>
      </c>
      <c r="AA24" s="92" t="s">
        <v>275</v>
      </c>
      <c r="AB24" s="274" t="s">
        <v>285</v>
      </c>
    </row>
    <row r="25" ht="18.95" customHeight="1">
      <c r="A25" s="60"/>
      <c r="B25" s="290"/>
      <c r="C25" s="291" t="s">
        <v>274</v>
      </c>
      <c r="D25" s="422" t="s">
        <v>281</v>
      </c>
      <c r="E25" s="91" t="s">
        <v>275</v>
      </c>
      <c r="F25" s="423" t="s">
        <v>269</v>
      </c>
      <c r="G25" s="422" t="s">
        <v>271</v>
      </c>
      <c r="H25" s="91" t="s">
        <v>281</v>
      </c>
      <c r="I25" s="423" t="s">
        <v>271</v>
      </c>
      <c r="J25" s="422" t="s">
        <v>352</v>
      </c>
      <c r="K25" s="91" t="s">
        <v>352</v>
      </c>
      <c r="L25" s="423" t="s">
        <v>352</v>
      </c>
      <c r="M25" s="422" t="s">
        <v>269</v>
      </c>
      <c r="N25" s="91" t="s">
        <v>275</v>
      </c>
      <c r="O25" s="423" t="s">
        <v>281</v>
      </c>
      <c r="P25" s="93"/>
      <c r="Q25" s="422" t="s">
        <v>285</v>
      </c>
      <c r="R25" s="91" t="s">
        <v>275</v>
      </c>
      <c r="S25" s="423" t="s">
        <v>285</v>
      </c>
      <c r="T25" s="422" t="s">
        <v>275</v>
      </c>
      <c r="U25" s="91" t="s">
        <v>281</v>
      </c>
      <c r="V25" s="423" t="s">
        <v>271</v>
      </c>
      <c r="W25" s="422"/>
      <c r="X25" s="91"/>
      <c r="Y25" s="423"/>
      <c r="Z25" s="422" t="s">
        <v>285</v>
      </c>
      <c r="AA25" s="91" t="s">
        <v>271</v>
      </c>
      <c r="AB25" s="423" t="s">
        <v>285</v>
      </c>
    </row>
    <row r="26" ht="18.95" customHeight="1">
      <c r="A26" s="60"/>
      <c r="B26" s="292"/>
      <c r="C26" s="293" t="s">
        <v>276</v>
      </c>
      <c r="D26" s="275" t="s">
        <v>284</v>
      </c>
      <c r="E26" s="276" t="s">
        <v>271</v>
      </c>
      <c r="F26" s="277" t="s">
        <v>271</v>
      </c>
      <c r="G26" s="275" t="s">
        <v>271</v>
      </c>
      <c r="H26" s="276" t="s">
        <v>271</v>
      </c>
      <c r="I26" s="277" t="s">
        <v>271</v>
      </c>
      <c r="J26" s="275" t="s">
        <v>352</v>
      </c>
      <c r="K26" s="276" t="s">
        <v>352</v>
      </c>
      <c r="L26" s="277" t="s">
        <v>352</v>
      </c>
      <c r="M26" s="275" t="s">
        <v>284</v>
      </c>
      <c r="N26" s="276" t="s">
        <v>271</v>
      </c>
      <c r="O26" s="277" t="s">
        <v>271</v>
      </c>
      <c r="P26" s="184"/>
      <c r="Q26" s="275" t="s">
        <v>285</v>
      </c>
      <c r="R26" s="276" t="s">
        <v>275</v>
      </c>
      <c r="S26" s="277" t="s">
        <v>285</v>
      </c>
      <c r="T26" s="275" t="s">
        <v>281</v>
      </c>
      <c r="U26" s="276" t="s">
        <v>281</v>
      </c>
      <c r="V26" s="277" t="s">
        <v>271</v>
      </c>
      <c r="W26" s="275"/>
      <c r="X26" s="276"/>
      <c r="Y26" s="277"/>
      <c r="Z26" s="275" t="s">
        <v>285</v>
      </c>
      <c r="AA26" s="276" t="s">
        <v>275</v>
      </c>
      <c r="AB26" s="277" t="s">
        <v>285</v>
      </c>
    </row>
    <row r="27" ht="21.95"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95" customHeight="1">
      <c r="A28" s="112"/>
      <c r="B28" s="993" t="s">
        <v>61</v>
      </c>
      <c r="C28" s="993"/>
      <c r="D28" s="993"/>
      <c r="E28" s="993"/>
      <c r="F28" s="993"/>
      <c r="G28" s="993"/>
      <c r="H28" s="993"/>
      <c r="I28" s="993"/>
      <c r="J28" s="993"/>
      <c r="K28" s="993"/>
      <c r="L28" s="993"/>
      <c r="M28" s="993"/>
      <c r="N28" s="993"/>
      <c r="O28" s="993"/>
      <c r="P28" s="413"/>
      <c r="Q28" s="991"/>
      <c r="R28" s="991"/>
      <c r="S28" s="991"/>
      <c r="T28" s="991"/>
      <c r="U28" s="991"/>
      <c r="V28" s="991"/>
      <c r="W28" s="991"/>
      <c r="X28" s="991"/>
      <c r="Y28" s="991"/>
      <c r="Z28" s="991"/>
      <c r="AA28" s="991"/>
      <c r="AB28" s="991"/>
      <c r="AC28" s="9"/>
    </row>
    <row r="29" ht="18.95" customHeight="1">
      <c r="A29" s="58"/>
      <c r="B29" s="286">
        <v>2017</v>
      </c>
      <c r="C29" s="287"/>
      <c r="D29" s="429" t="s">
        <v>281</v>
      </c>
      <c r="E29" s="430" t="s">
        <v>275</v>
      </c>
      <c r="F29" s="431" t="s">
        <v>271</v>
      </c>
      <c r="G29" s="429" t="s">
        <v>275</v>
      </c>
      <c r="H29" s="430" t="s">
        <v>285</v>
      </c>
      <c r="I29" s="431" t="s">
        <v>284</v>
      </c>
      <c r="J29" s="429" t="s">
        <v>285</v>
      </c>
      <c r="K29" s="430" t="s">
        <v>285</v>
      </c>
      <c r="L29" s="431" t="s">
        <v>285</v>
      </c>
      <c r="M29" s="429" t="s">
        <v>269</v>
      </c>
      <c r="N29" s="430" t="s">
        <v>275</v>
      </c>
      <c r="O29" s="431" t="s">
        <v>271</v>
      </c>
      <c r="P29" s="5"/>
      <c r="Q29" s="429" t="s">
        <v>353</v>
      </c>
      <c r="R29" s="430" t="s">
        <v>354</v>
      </c>
      <c r="S29" s="431" t="s">
        <v>355</v>
      </c>
      <c r="T29" s="429" t="s">
        <v>355</v>
      </c>
      <c r="U29" s="430" t="s">
        <v>354</v>
      </c>
      <c r="V29" s="431" t="s">
        <v>355</v>
      </c>
      <c r="W29" s="429" t="s">
        <v>354</v>
      </c>
      <c r="X29" s="430" t="s">
        <v>354</v>
      </c>
      <c r="Y29" s="431" t="s">
        <v>354</v>
      </c>
      <c r="Z29" s="429" t="s">
        <v>269</v>
      </c>
      <c r="AA29" s="430" t="s">
        <v>285</v>
      </c>
      <c r="AB29" s="431" t="s">
        <v>281</v>
      </c>
    </row>
    <row r="30" ht="18.95" customHeight="1">
      <c r="A30" s="58"/>
      <c r="B30" s="288">
        <v>2018</v>
      </c>
      <c r="C30" s="289"/>
      <c r="D30" s="273" t="s">
        <v>269</v>
      </c>
      <c r="E30" s="92" t="s">
        <v>269</v>
      </c>
      <c r="F30" s="274" t="s">
        <v>269</v>
      </c>
      <c r="G30" s="273" t="s">
        <v>275</v>
      </c>
      <c r="H30" s="92" t="s">
        <v>269</v>
      </c>
      <c r="I30" s="274" t="s">
        <v>275</v>
      </c>
      <c r="J30" s="273" t="s">
        <v>285</v>
      </c>
      <c r="K30" s="92" t="s">
        <v>284</v>
      </c>
      <c r="L30" s="274" t="s">
        <v>284</v>
      </c>
      <c r="M30" s="273" t="s">
        <v>269</v>
      </c>
      <c r="N30" s="92" t="s">
        <v>269</v>
      </c>
      <c r="O30" s="274" t="s">
        <v>269</v>
      </c>
      <c r="P30" s="5"/>
      <c r="Q30" s="273" t="s">
        <v>269</v>
      </c>
      <c r="R30" s="92" t="s">
        <v>269</v>
      </c>
      <c r="S30" s="274" t="s">
        <v>269</v>
      </c>
      <c r="T30" s="273" t="s">
        <v>284</v>
      </c>
      <c r="U30" s="92" t="s">
        <v>269</v>
      </c>
      <c r="V30" s="274" t="s">
        <v>269</v>
      </c>
      <c r="W30" s="273" t="s">
        <v>285</v>
      </c>
      <c r="X30" s="92" t="s">
        <v>281</v>
      </c>
      <c r="Y30" s="274" t="s">
        <v>285</v>
      </c>
      <c r="Z30" s="273" t="s">
        <v>269</v>
      </c>
      <c r="AA30" s="92" t="s">
        <v>269</v>
      </c>
      <c r="AB30" s="274" t="s">
        <v>269</v>
      </c>
    </row>
    <row r="31" ht="18.95" customHeight="1">
      <c r="A31" s="58"/>
      <c r="B31" s="427">
        <v>2019</v>
      </c>
      <c r="C31" s="428"/>
      <c r="D31" s="432" t="s">
        <v>281</v>
      </c>
      <c r="E31" s="433" t="s">
        <v>275</v>
      </c>
      <c r="F31" s="434" t="s">
        <v>269</v>
      </c>
      <c r="G31" s="432" t="s">
        <v>284</v>
      </c>
      <c r="H31" s="433" t="s">
        <v>271</v>
      </c>
      <c r="I31" s="434" t="s">
        <v>284</v>
      </c>
      <c r="J31" s="432" t="s">
        <v>352</v>
      </c>
      <c r="K31" s="433" t="s">
        <v>352</v>
      </c>
      <c r="L31" s="434" t="s">
        <v>352</v>
      </c>
      <c r="M31" s="432" t="s">
        <v>269</v>
      </c>
      <c r="N31" s="433" t="s">
        <v>275</v>
      </c>
      <c r="O31" s="434" t="s">
        <v>269</v>
      </c>
      <c r="P31" s="184"/>
      <c r="Q31" s="432" t="s">
        <v>285</v>
      </c>
      <c r="R31" s="433" t="s">
        <v>285</v>
      </c>
      <c r="S31" s="434" t="s">
        <v>285</v>
      </c>
      <c r="T31" s="432" t="s">
        <v>285</v>
      </c>
      <c r="U31" s="433" t="s">
        <v>285</v>
      </c>
      <c r="V31" s="434" t="s">
        <v>285</v>
      </c>
      <c r="W31" s="432"/>
      <c r="X31" s="433"/>
      <c r="Y31" s="434"/>
      <c r="Z31" s="432" t="s">
        <v>285</v>
      </c>
      <c r="AA31" s="433" t="s">
        <v>285</v>
      </c>
      <c r="AB31" s="434" t="s">
        <v>285</v>
      </c>
    </row>
    <row r="32" ht="21.95"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95" customHeight="1">
      <c r="A33" s="112"/>
      <c r="B33" s="992" t="s">
        <v>44</v>
      </c>
      <c r="C33" s="992"/>
      <c r="D33" s="992"/>
      <c r="E33" s="992"/>
      <c r="F33" s="992"/>
      <c r="G33" s="992"/>
      <c r="H33" s="992"/>
      <c r="I33" s="992"/>
      <c r="J33" s="992"/>
      <c r="K33" s="992"/>
      <c r="L33" s="992"/>
      <c r="M33" s="992"/>
      <c r="N33" s="992"/>
      <c r="O33" s="992"/>
      <c r="P33" s="413"/>
      <c r="Q33" s="991"/>
      <c r="R33" s="991"/>
      <c r="S33" s="991"/>
      <c r="T33" s="991"/>
      <c r="U33" s="991"/>
      <c r="V33" s="991"/>
      <c r="W33" s="991"/>
      <c r="X33" s="991"/>
      <c r="Y33" s="991"/>
      <c r="Z33" s="991"/>
      <c r="AA33" s="991"/>
      <c r="AB33" s="991"/>
      <c r="AC33" s="9"/>
    </row>
    <row r="34" ht="18.95" customHeight="1">
      <c r="A34" s="58"/>
      <c r="B34" s="286">
        <v>2017</v>
      </c>
      <c r="C34" s="287"/>
      <c r="D34" s="429" t="s">
        <v>269</v>
      </c>
      <c r="E34" s="430" t="s">
        <v>275</v>
      </c>
      <c r="F34" s="431" t="s">
        <v>269</v>
      </c>
      <c r="G34" s="429" t="s">
        <v>281</v>
      </c>
      <c r="H34" s="430" t="s">
        <v>284</v>
      </c>
      <c r="I34" s="431" t="s">
        <v>275</v>
      </c>
      <c r="J34" s="429" t="s">
        <v>285</v>
      </c>
      <c r="K34" s="430" t="s">
        <v>285</v>
      </c>
      <c r="L34" s="431" t="s">
        <v>285</v>
      </c>
      <c r="M34" s="429" t="s">
        <v>269</v>
      </c>
      <c r="N34" s="430" t="s">
        <v>275</v>
      </c>
      <c r="O34" s="431" t="s">
        <v>269</v>
      </c>
      <c r="P34" s="5"/>
      <c r="Q34" s="429" t="s">
        <v>353</v>
      </c>
      <c r="R34" s="430" t="s">
        <v>354</v>
      </c>
      <c r="S34" s="431" t="s">
        <v>353</v>
      </c>
      <c r="T34" s="429" t="s">
        <v>353</v>
      </c>
      <c r="U34" s="430" t="s">
        <v>354</v>
      </c>
      <c r="V34" s="431" t="s">
        <v>353</v>
      </c>
      <c r="W34" s="429" t="s">
        <v>354</v>
      </c>
      <c r="X34" s="430" t="s">
        <v>354</v>
      </c>
      <c r="Y34" s="431" t="s">
        <v>354</v>
      </c>
      <c r="Z34" s="429" t="s">
        <v>269</v>
      </c>
      <c r="AA34" s="430" t="s">
        <v>285</v>
      </c>
      <c r="AB34" s="431" t="s">
        <v>269</v>
      </c>
    </row>
    <row r="35" ht="18.95" customHeight="1">
      <c r="A35" s="58"/>
      <c r="B35" s="288">
        <v>2018</v>
      </c>
      <c r="C35" s="289"/>
      <c r="D35" s="273" t="s">
        <v>269</v>
      </c>
      <c r="E35" s="92" t="s">
        <v>275</v>
      </c>
      <c r="F35" s="274" t="s">
        <v>269</v>
      </c>
      <c r="G35" s="273" t="s">
        <v>284</v>
      </c>
      <c r="H35" s="92" t="s">
        <v>271</v>
      </c>
      <c r="I35" s="274" t="s">
        <v>275</v>
      </c>
      <c r="J35" s="273" t="s">
        <v>352</v>
      </c>
      <c r="K35" s="92" t="s">
        <v>352</v>
      </c>
      <c r="L35" s="274" t="s">
        <v>352</v>
      </c>
      <c r="M35" s="273" t="s">
        <v>269</v>
      </c>
      <c r="N35" s="92" t="s">
        <v>275</v>
      </c>
      <c r="O35" s="274" t="s">
        <v>269</v>
      </c>
      <c r="P35" s="5"/>
      <c r="Q35" s="273" t="s">
        <v>269</v>
      </c>
      <c r="R35" s="92" t="s">
        <v>269</v>
      </c>
      <c r="S35" s="274" t="s">
        <v>269</v>
      </c>
      <c r="T35" s="273" t="s">
        <v>285</v>
      </c>
      <c r="U35" s="92" t="s">
        <v>269</v>
      </c>
      <c r="V35" s="274" t="s">
        <v>285</v>
      </c>
      <c r="W35" s="273"/>
      <c r="X35" s="92"/>
      <c r="Y35" s="274"/>
      <c r="Z35" s="273" t="s">
        <v>281</v>
      </c>
      <c r="AA35" s="92" t="s">
        <v>269</v>
      </c>
      <c r="AB35" s="274" t="s">
        <v>269</v>
      </c>
    </row>
    <row r="36" ht="18.95" customHeight="1">
      <c r="A36" s="58"/>
      <c r="B36" s="427">
        <v>2019</v>
      </c>
      <c r="C36" s="428"/>
      <c r="D36" s="432" t="s">
        <v>281</v>
      </c>
      <c r="E36" s="433" t="s">
        <v>275</v>
      </c>
      <c r="F36" s="434" t="s">
        <v>271</v>
      </c>
      <c r="G36" s="432" t="s">
        <v>284</v>
      </c>
      <c r="H36" s="433" t="s">
        <v>281</v>
      </c>
      <c r="I36" s="434" t="s">
        <v>275</v>
      </c>
      <c r="J36" s="432" t="s">
        <v>352</v>
      </c>
      <c r="K36" s="433" t="s">
        <v>352</v>
      </c>
      <c r="L36" s="434" t="s">
        <v>352</v>
      </c>
      <c r="M36" s="432" t="s">
        <v>281</v>
      </c>
      <c r="N36" s="433" t="s">
        <v>275</v>
      </c>
      <c r="O36" s="434" t="s">
        <v>271</v>
      </c>
      <c r="P36" s="184"/>
      <c r="Q36" s="432" t="s">
        <v>285</v>
      </c>
      <c r="R36" s="433" t="s">
        <v>275</v>
      </c>
      <c r="S36" s="434" t="s">
        <v>285</v>
      </c>
      <c r="T36" s="432" t="s">
        <v>271</v>
      </c>
      <c r="U36" s="433" t="s">
        <v>281</v>
      </c>
      <c r="V36" s="434" t="s">
        <v>271</v>
      </c>
      <c r="W36" s="432"/>
      <c r="X36" s="433"/>
      <c r="Y36" s="434"/>
      <c r="Z36" s="432" t="s">
        <v>285</v>
      </c>
      <c r="AA36" s="433" t="s">
        <v>271</v>
      </c>
      <c r="AB36" s="434" t="s">
        <v>285</v>
      </c>
    </row>
    <row r="37" ht="21.9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95" customHeight="1">
      <c r="A38" s="112"/>
      <c r="B38" s="992" t="s">
        <v>45</v>
      </c>
      <c r="C38" s="992"/>
      <c r="D38" s="992"/>
      <c r="E38" s="992"/>
      <c r="F38" s="992"/>
      <c r="G38" s="992"/>
      <c r="H38" s="992"/>
      <c r="I38" s="992"/>
      <c r="J38" s="992"/>
      <c r="K38" s="992"/>
      <c r="L38" s="992"/>
      <c r="M38" s="992"/>
      <c r="N38" s="992"/>
      <c r="O38" s="992"/>
      <c r="P38" s="413"/>
      <c r="Q38" s="991"/>
      <c r="R38" s="991"/>
      <c r="S38" s="991"/>
      <c r="T38" s="991"/>
      <c r="U38" s="991"/>
      <c r="V38" s="991"/>
      <c r="W38" s="991"/>
      <c r="X38" s="991"/>
      <c r="Y38" s="991"/>
      <c r="Z38" s="991"/>
      <c r="AA38" s="991"/>
      <c r="AB38" s="991"/>
      <c r="AC38" s="9"/>
    </row>
    <row r="39" ht="18.95" customHeight="1">
      <c r="A39" s="58"/>
      <c r="B39" s="286">
        <v>2017</v>
      </c>
      <c r="C39" s="287"/>
      <c r="D39" s="429" t="s">
        <v>281</v>
      </c>
      <c r="E39" s="430" t="s">
        <v>275</v>
      </c>
      <c r="F39" s="431" t="s">
        <v>271</v>
      </c>
      <c r="G39" s="429" t="s">
        <v>275</v>
      </c>
      <c r="H39" s="430" t="s">
        <v>285</v>
      </c>
      <c r="I39" s="431" t="s">
        <v>284</v>
      </c>
      <c r="J39" s="429" t="s">
        <v>285</v>
      </c>
      <c r="K39" s="430" t="s">
        <v>285</v>
      </c>
      <c r="L39" s="431" t="s">
        <v>285</v>
      </c>
      <c r="M39" s="429" t="s">
        <v>269</v>
      </c>
      <c r="N39" s="430" t="s">
        <v>275</v>
      </c>
      <c r="O39" s="431" t="s">
        <v>271</v>
      </c>
      <c r="P39" s="5"/>
      <c r="Q39" s="429" t="s">
        <v>353</v>
      </c>
      <c r="R39" s="430" t="s">
        <v>354</v>
      </c>
      <c r="S39" s="431" t="s">
        <v>355</v>
      </c>
      <c r="T39" s="429" t="s">
        <v>355</v>
      </c>
      <c r="U39" s="430" t="s">
        <v>354</v>
      </c>
      <c r="V39" s="431" t="s">
        <v>355</v>
      </c>
      <c r="W39" s="429" t="s">
        <v>354</v>
      </c>
      <c r="X39" s="430" t="s">
        <v>354</v>
      </c>
      <c r="Y39" s="431" t="s">
        <v>354</v>
      </c>
      <c r="Z39" s="429" t="s">
        <v>269</v>
      </c>
      <c r="AA39" s="430" t="s">
        <v>285</v>
      </c>
      <c r="AB39" s="431" t="s">
        <v>281</v>
      </c>
    </row>
    <row r="40" ht="18.95" customHeight="1">
      <c r="A40" s="58"/>
      <c r="B40" s="288">
        <v>2018</v>
      </c>
      <c r="C40" s="289"/>
      <c r="D40" s="273" t="s">
        <v>269</v>
      </c>
      <c r="E40" s="92" t="s">
        <v>269</v>
      </c>
      <c r="F40" s="274" t="s">
        <v>269</v>
      </c>
      <c r="G40" s="273" t="s">
        <v>275</v>
      </c>
      <c r="H40" s="92" t="s">
        <v>269</v>
      </c>
      <c r="I40" s="274" t="s">
        <v>275</v>
      </c>
      <c r="J40" s="273" t="s">
        <v>285</v>
      </c>
      <c r="K40" s="92" t="s">
        <v>284</v>
      </c>
      <c r="L40" s="274" t="s">
        <v>284</v>
      </c>
      <c r="M40" s="273" t="s">
        <v>269</v>
      </c>
      <c r="N40" s="92" t="s">
        <v>269</v>
      </c>
      <c r="O40" s="274" t="s">
        <v>269</v>
      </c>
      <c r="P40" s="5"/>
      <c r="Q40" s="273" t="s">
        <v>269</v>
      </c>
      <c r="R40" s="92" t="s">
        <v>269</v>
      </c>
      <c r="S40" s="274" t="s">
        <v>269</v>
      </c>
      <c r="T40" s="273" t="s">
        <v>284</v>
      </c>
      <c r="U40" s="92" t="s">
        <v>269</v>
      </c>
      <c r="V40" s="274" t="s">
        <v>269</v>
      </c>
      <c r="W40" s="273" t="s">
        <v>285</v>
      </c>
      <c r="X40" s="92" t="s">
        <v>281</v>
      </c>
      <c r="Y40" s="274" t="s">
        <v>285</v>
      </c>
      <c r="Z40" s="273" t="s">
        <v>269</v>
      </c>
      <c r="AA40" s="92" t="s">
        <v>269</v>
      </c>
      <c r="AB40" s="274" t="s">
        <v>269</v>
      </c>
    </row>
    <row r="41" ht="18.95" customHeight="1">
      <c r="A41" s="58"/>
      <c r="B41" s="427">
        <v>2019</v>
      </c>
      <c r="C41" s="428"/>
      <c r="D41" s="432" t="s">
        <v>281</v>
      </c>
      <c r="E41" s="433" t="s">
        <v>275</v>
      </c>
      <c r="F41" s="434" t="s">
        <v>269</v>
      </c>
      <c r="G41" s="432" t="s">
        <v>284</v>
      </c>
      <c r="H41" s="433" t="s">
        <v>271</v>
      </c>
      <c r="I41" s="434" t="s">
        <v>284</v>
      </c>
      <c r="J41" s="432" t="s">
        <v>352</v>
      </c>
      <c r="K41" s="433" t="s">
        <v>352</v>
      </c>
      <c r="L41" s="434" t="s">
        <v>352</v>
      </c>
      <c r="M41" s="432" t="s">
        <v>269</v>
      </c>
      <c r="N41" s="433" t="s">
        <v>275</v>
      </c>
      <c r="O41" s="434" t="s">
        <v>269</v>
      </c>
      <c r="P41" s="184"/>
      <c r="Q41" s="432" t="s">
        <v>285</v>
      </c>
      <c r="R41" s="433" t="s">
        <v>285</v>
      </c>
      <c r="S41" s="434" t="s">
        <v>285</v>
      </c>
      <c r="T41" s="432" t="s">
        <v>285</v>
      </c>
      <c r="U41" s="433" t="s">
        <v>285</v>
      </c>
      <c r="V41" s="434" t="s">
        <v>285</v>
      </c>
      <c r="W41" s="432"/>
      <c r="X41" s="433"/>
      <c r="Y41" s="434"/>
      <c r="Z41" s="432" t="s">
        <v>285</v>
      </c>
      <c r="AA41" s="433" t="s">
        <v>285</v>
      </c>
      <c r="AB41" s="434" t="s">
        <v>285</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c r="AP42" s="237"/>
    </row>
    <row r="43" ht="24" customHeight="1">
      <c r="B43" s="1055" t="s">
        <v>138</v>
      </c>
      <c r="C43" s="1055"/>
      <c r="D43" s="1055"/>
      <c r="E43" s="1055"/>
      <c r="F43" s="1055"/>
      <c r="G43" s="1055"/>
      <c r="H43" s="1055"/>
      <c r="I43" s="1055"/>
      <c r="J43" s="1055"/>
      <c r="K43" s="1055"/>
      <c r="L43" s="1055"/>
      <c r="M43" s="1055"/>
      <c r="N43" s="1055"/>
      <c r="O43" s="1055"/>
      <c r="P43" s="1055"/>
      <c r="Q43" s="1055"/>
      <c r="R43" s="1055"/>
      <c r="S43" s="1055"/>
      <c r="T43" s="1055"/>
      <c r="U43" s="1055"/>
      <c r="V43" s="1055"/>
      <c r="W43" s="1055"/>
      <c r="X43" s="1055"/>
      <c r="Y43" s="1055"/>
      <c r="Z43" s="1055"/>
      <c r="AA43" s="1055"/>
      <c r="AB43" s="1055"/>
      <c r="AP43" s="237"/>
    </row>
    <row r="44" ht="12" customHeight="1">
      <c r="Z44" s="55"/>
      <c r="AA44" s="234"/>
      <c r="AB44" s="234"/>
      <c r="AP44" s="237"/>
    </row>
    <row r="45" ht="12" customHeight="1">
      <c r="AP45" s="237"/>
    </row>
    <row r="46" s="237" customFormat="1">
      <c r="A46"/>
    </row>
    <row r="47" s="237" customFormat="1"/>
    <row r="48" s="237" customFormat="1"/>
    <row r="49" s="237" customFormat="1"/>
    <row r="50" s="237" customFormat="1"/>
    <row r="51" s="237" customFormat="1"/>
    <row r="52" s="237" customFormat="1"/>
    <row r="53" s="237" customFormat="1"/>
    <row r="54" s="237" customFormat="1"/>
    <row r="55" s="237" customFormat="1"/>
    <row r="56" s="237" customFormat="1"/>
    <row r="57" s="237" customFormat="1"/>
    <row r="58" s="237" customFormat="1"/>
    <row r="59" s="237" customFormat="1"/>
    <row r="60" s="237" customFormat="1"/>
    <row r="61" s="237" customFormat="1"/>
    <row r="62" s="237" customFormat="1"/>
    <row r="63" s="237" customFormat="1"/>
    <row r="64" s="237" customFormat="1"/>
    <row r="65" s="237" customFormat="1"/>
    <row r="66" s="237" customFormat="1"/>
    <row r="67" s="237" customFormat="1"/>
    <row r="68" s="237" customFormat="1"/>
    <row r="69" s="237" customFormat="1"/>
    <row r="70" s="237" customFormat="1"/>
    <row r="71" s="237" customFormat="1"/>
    <row r="72" s="237" customFormat="1"/>
    <row r="73" s="237" customFormat="1"/>
    <row r="74" s="237" customFormat="1"/>
    <row r="75" s="237" customFormat="1"/>
    <row r="76" s="237" customFormat="1"/>
    <row r="77" s="237" customFormat="1"/>
    <row r="78" s="237" customFormat="1"/>
  </sheetData>
  <mergeCells count="21">
    <mergeCell ref="B2:AB2"/>
    <mergeCell ref="Q6:AB6"/>
    <mergeCell ref="D6:O6"/>
    <mergeCell ref="B4:AB4"/>
    <mergeCell ref="B3:AB3"/>
    <mergeCell ref="B43:AB43"/>
    <mergeCell ref="T7:V7"/>
    <mergeCell ref="W7:Y7"/>
    <mergeCell ref="Z7:AB7"/>
    <mergeCell ref="B38:O38"/>
    <mergeCell ref="Q28:AB28"/>
    <mergeCell ref="Q7:S7"/>
    <mergeCell ref="Q33:AB33"/>
    <mergeCell ref="G7:I7"/>
    <mergeCell ref="B33:O33"/>
    <mergeCell ref="B8:C8"/>
    <mergeCell ref="Q38:AB38"/>
    <mergeCell ref="M7:O7"/>
    <mergeCell ref="B28:O28"/>
    <mergeCell ref="J7:L7"/>
    <mergeCell ref="D7:F7"/>
  </mergeCells>
  <phoneticPr fontId="0" type="noConversion"/>
  <printOptions horizontalCentered="1" verticalCentered="1"/>
  <pageMargins left="0.25" right="0.25" top="0.25" bottom="0.25" header="0" footer="0"/>
  <pageSetup scale="66" fitToWidth="1" fitToHeight="1" orientation="landscape" r:id="rId1"/>
  <headerFooter alignWithMargins="0">
    <oddHeader/>
    <oddFooter/>
  </headerFooter>
  <rowBreaks count="1" manualBreakCount="1">
    <brk id="46" max="16383" man="1"/>
  </rowBreaks>
  <colBreaks count="1" manualBreakCount="1">
    <brk id="30" max="1048575" man="1"/>
  </colBreaks>
  <drawing r:id="rId55"/>
</worksheet>
</file>

<file path=xl/worksheets/sheet11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7" customWidth="1"/>
  </cols>
  <sheetData>
    <row r="1" ht="30">
      <c r="A1" s="630"/>
      <c r="B1" s="662" t="s">
        <v>201</v>
      </c>
      <c r="Y1" s="5"/>
      <c r="AB1" s="691"/>
      <c r="AD1" s="237"/>
    </row>
    <row r="2" ht="15" customHeight="1">
      <c r="A2" s="11"/>
      <c r="B2" s="11" t="s">
        <v>258</v>
      </c>
    </row>
    <row r="3" ht="17.1" customHeight="1">
      <c r="A3" s="11"/>
      <c r="B3" s="11" t="s">
        <v>259</v>
      </c>
      <c r="R3" s="1059" t="s">
        <v>351</v>
      </c>
      <c r="S3" s="1059"/>
      <c r="T3" s="1059"/>
      <c r="U3" s="1059"/>
      <c r="V3" s="1059"/>
      <c r="W3" s="1059"/>
      <c r="X3" s="1059"/>
      <c r="Y3" s="1059"/>
      <c r="Z3" s="1059"/>
      <c r="AA3" s="1059"/>
      <c r="AB3" s="1059"/>
    </row>
    <row r="4" ht="19.5" customHeight="1">
      <c r="A4" s="4"/>
      <c r="B4" s="211" t="s">
        <v>366</v>
      </c>
      <c r="C4" s="5"/>
      <c r="D4" s="5"/>
      <c r="E4" s="5"/>
      <c r="F4" s="5"/>
      <c r="G4" s="5"/>
      <c r="H4" s="212"/>
      <c r="I4" s="212"/>
      <c r="J4" s="212"/>
      <c r="K4" s="212"/>
      <c r="L4" s="212"/>
      <c r="M4" s="212"/>
      <c r="N4" s="212"/>
      <c r="O4" s="212"/>
      <c r="P4" s="212"/>
      <c r="Q4" s="212"/>
      <c r="R4" s="212"/>
      <c r="S4" s="212"/>
      <c r="T4" s="212"/>
      <c r="U4" s="4"/>
      <c r="V4" s="4"/>
    </row>
    <row r="5" ht="12.75" customHeight="1"/>
    <row r="6" ht="15.75">
      <c r="D6" s="1004" t="s">
        <v>42</v>
      </c>
      <c r="E6" s="1004"/>
      <c r="F6" s="1004"/>
      <c r="G6" s="1004"/>
      <c r="H6" s="1004"/>
      <c r="I6" s="1004"/>
      <c r="J6" s="1004"/>
      <c r="K6" s="1004"/>
      <c r="L6" s="1004"/>
      <c r="M6" s="1004"/>
      <c r="N6" s="1004"/>
      <c r="O6" s="1004"/>
      <c r="Q6" s="979" t="s">
        <v>72</v>
      </c>
      <c r="R6" s="979"/>
      <c r="S6" s="979"/>
      <c r="T6" s="979"/>
      <c r="U6" s="979"/>
      <c r="V6" s="979"/>
      <c r="W6" s="979"/>
      <c r="X6" s="979"/>
      <c r="Y6" s="979"/>
      <c r="Z6" s="979"/>
      <c r="AA6" s="979"/>
      <c r="AB6" s="979"/>
    </row>
    <row r="7" ht="15.75">
      <c r="D7" s="285" t="s">
        <v>11</v>
      </c>
      <c r="E7" s="285"/>
      <c r="F7" s="285"/>
      <c r="G7" s="285" t="s">
        <v>13</v>
      </c>
      <c r="H7" s="285"/>
      <c r="I7" s="285"/>
      <c r="J7" s="285" t="s">
        <v>14</v>
      </c>
      <c r="K7" s="285"/>
      <c r="L7" s="285"/>
      <c r="M7" s="285" t="s">
        <v>12</v>
      </c>
      <c r="N7" s="285"/>
      <c r="O7" s="285"/>
      <c r="Q7" s="285" t="s">
        <v>11</v>
      </c>
      <c r="R7" s="285"/>
      <c r="S7" s="285"/>
      <c r="T7" s="285" t="s">
        <v>13</v>
      </c>
      <c r="U7" s="285"/>
      <c r="V7" s="285"/>
      <c r="W7" s="285" t="s">
        <v>14</v>
      </c>
      <c r="X7" s="285"/>
      <c r="Y7" s="285"/>
      <c r="Z7" s="285" t="s">
        <v>12</v>
      </c>
      <c r="AA7" s="285"/>
      <c r="AB7" s="285"/>
    </row>
    <row r="8" ht="27" customHeight="1">
      <c r="A8" s="57"/>
      <c r="B8" s="1060"/>
      <c r="C8" s="1060"/>
      <c r="D8" s="414" t="s">
        <v>25</v>
      </c>
      <c r="E8" s="415" t="s">
        <v>15</v>
      </c>
      <c r="F8" s="416" t="s">
        <v>26</v>
      </c>
      <c r="G8" s="414" t="s">
        <v>25</v>
      </c>
      <c r="H8" s="415" t="s">
        <v>15</v>
      </c>
      <c r="I8" s="416" t="s">
        <v>26</v>
      </c>
      <c r="J8" s="414" t="s">
        <v>25</v>
      </c>
      <c r="K8" s="415" t="s">
        <v>15</v>
      </c>
      <c r="L8" s="416" t="s">
        <v>26</v>
      </c>
      <c r="M8" s="414" t="s">
        <v>25</v>
      </c>
      <c r="N8" s="415" t="s">
        <v>15</v>
      </c>
      <c r="O8" s="416" t="s">
        <v>26</v>
      </c>
      <c r="P8" s="63"/>
      <c r="Q8" s="414" t="s">
        <v>25</v>
      </c>
      <c r="R8" s="415" t="s">
        <v>15</v>
      </c>
      <c r="S8" s="416" t="s">
        <v>26</v>
      </c>
      <c r="T8" s="414" t="s">
        <v>25</v>
      </c>
      <c r="U8" s="415" t="s">
        <v>15</v>
      </c>
      <c r="V8" s="416" t="s">
        <v>26</v>
      </c>
      <c r="W8" s="414" t="s">
        <v>25</v>
      </c>
      <c r="X8" s="415" t="s">
        <v>15</v>
      </c>
      <c r="Y8" s="416" t="s">
        <v>26</v>
      </c>
      <c r="Z8" s="414" t="s">
        <v>25</v>
      </c>
      <c r="AA8" s="415" t="s">
        <v>15</v>
      </c>
      <c r="AB8" s="416"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93" t="s">
        <v>22</v>
      </c>
      <c r="C10" s="993"/>
      <c r="D10" s="993"/>
      <c r="E10" s="993"/>
      <c r="F10" s="993"/>
      <c r="G10" s="993"/>
      <c r="H10" s="993"/>
      <c r="I10" s="993"/>
      <c r="J10" s="993"/>
      <c r="K10" s="993"/>
      <c r="L10" s="993"/>
      <c r="M10" s="993"/>
      <c r="N10" s="993"/>
      <c r="O10" s="993"/>
      <c r="P10" s="413"/>
      <c r="Q10" s="991"/>
      <c r="R10" s="991"/>
      <c r="S10" s="991"/>
      <c r="T10" s="991"/>
      <c r="U10" s="991"/>
      <c r="V10" s="991"/>
      <c r="W10" s="991"/>
      <c r="X10" s="991"/>
      <c r="Y10" s="991"/>
      <c r="Z10" s="991"/>
      <c r="AA10" s="991"/>
      <c r="AB10" s="991"/>
      <c r="AC10" s="9"/>
    </row>
    <row r="11" ht="18" customHeight="1">
      <c r="A11" s="58"/>
      <c r="B11" s="1061" t="s">
        <v>43</v>
      </c>
      <c r="C11" s="1061"/>
      <c r="D11" s="429">
        <v>79.59113094772009500691671242</v>
      </c>
      <c r="E11" s="430">
        <v>74.642087165534393830643142180</v>
      </c>
      <c r="F11" s="431">
        <v>64.773543393047702658290197260</v>
      </c>
      <c r="G11" s="429">
        <v>2.7288387753504032573800015700</v>
      </c>
      <c r="H11" s="430">
        <v>3.2937154684604984226076215600</v>
      </c>
      <c r="I11" s="431">
        <v>6.6234457022910582873969339200</v>
      </c>
      <c r="J11" s="429">
        <v>0</v>
      </c>
      <c r="K11" s="430">
        <v>0</v>
      </c>
      <c r="L11" s="431">
        <v>6.5217061239226814865987598900</v>
      </c>
      <c r="M11" s="429">
        <v>82.31996972307049826429671399</v>
      </c>
      <c r="N11" s="430">
        <v>77.935802633994892253250763740</v>
      </c>
      <c r="O11" s="431">
        <v>77.918695219261442432285891080</v>
      </c>
      <c r="P11" s="5"/>
      <c r="Q11" s="429">
        <v>82.30822758043092212786004994</v>
      </c>
      <c r="R11" s="430">
        <v>6.2132982261660044937146428500</v>
      </c>
      <c r="S11" s="431">
        <v>7.8553232133159841100768511100</v>
      </c>
      <c r="T11" s="429">
        <v>-61.698648357570257332894569440</v>
      </c>
      <c r="U11" s="430">
        <v>-23.700072311503916230294901680</v>
      </c>
      <c r="V11" s="431">
        <v>-16.509185502191388413599080130</v>
      </c>
      <c r="W11" s="429">
        <v>0</v>
      </c>
      <c r="X11" s="430">
        <v>0</v>
      </c>
      <c r="Y11" s="431">
        <v>4.9118412301614468419741643700</v>
      </c>
      <c r="Z11" s="429">
        <v>62.104277821965085009485521240</v>
      </c>
      <c r="AA11" s="430">
        <v>4.4821573051931963870980357200</v>
      </c>
      <c r="AB11" s="431">
        <v>5.0039847219989528549494172800</v>
      </c>
    </row>
    <row r="12" ht="18" customHeight="1">
      <c r="A12" s="58"/>
      <c r="B12" s="1062" t="s">
        <v>46</v>
      </c>
      <c r="C12" s="1062"/>
      <c r="D12" s="422">
        <v>79.89433525609236203551449035</v>
      </c>
      <c r="E12" s="91">
        <v>70.049441653173980537148007880</v>
      </c>
      <c r="F12" s="423">
        <v>63.682694575657259200977844850</v>
      </c>
      <c r="G12" s="422">
        <v>4.3964624713978719146677803100</v>
      </c>
      <c r="H12" s="91">
        <v>5.4740623278639269558830893600</v>
      </c>
      <c r="I12" s="423">
        <v>7.3629713242520863811366492600</v>
      </c>
      <c r="J12" s="422">
        <v>0</v>
      </c>
      <c r="K12" s="91">
        <v>0</v>
      </c>
      <c r="L12" s="423">
        <v>6.4058940412722517070000131300</v>
      </c>
      <c r="M12" s="422">
        <v>84.29079772749023395018227065</v>
      </c>
      <c r="N12" s="91">
        <v>75.523503981037907493031097230</v>
      </c>
      <c r="O12" s="423">
        <v>77.451559941181597289114507240</v>
      </c>
      <c r="P12" s="5"/>
      <c r="Q12" s="422">
        <v>78.660297331702880625524370820</v>
      </c>
      <c r="R12" s="91">
        <v>-3.8160230765491158468236969700</v>
      </c>
      <c r="S12" s="423">
        <v>6.31211505530939917062924500</v>
      </c>
      <c r="T12" s="422">
        <v>-41.994730790409178605261442410</v>
      </c>
      <c r="U12" s="91">
        <v>202.38909586621741541666440937</v>
      </c>
      <c r="V12" s="423">
        <v>-16.649471190669953212405653520</v>
      </c>
      <c r="W12" s="422">
        <v>0</v>
      </c>
      <c r="X12" s="91">
        <v>0</v>
      </c>
      <c r="Y12" s="423">
        <v>22.626396213861734547823014360</v>
      </c>
      <c r="Z12" s="422">
        <v>61.174061371976495229758310890</v>
      </c>
      <c r="AA12" s="91">
        <v>1.1852204798985798741191115700</v>
      </c>
      <c r="AB12" s="423">
        <v>4.7218835475537580581424871500</v>
      </c>
    </row>
    <row r="13" ht="18" customHeight="1">
      <c r="A13" s="58"/>
      <c r="B13" s="1062" t="s">
        <v>47</v>
      </c>
      <c r="C13" s="1062"/>
      <c r="D13" s="422">
        <v>77.468700789114225806732266750</v>
      </c>
      <c r="E13" s="91">
        <v>71.487542773206029144202039810</v>
      </c>
      <c r="F13" s="423">
        <v>65.615969385106792228733222830</v>
      </c>
      <c r="G13" s="422">
        <v>5.3060753965146730004611141600</v>
      </c>
      <c r="H13" s="91">
        <v>3.108154033617653441052262600</v>
      </c>
      <c r="I13" s="423">
        <v>9.286115032775880262070700320</v>
      </c>
      <c r="J13" s="422">
        <v>0</v>
      </c>
      <c r="K13" s="91">
        <v>0</v>
      </c>
      <c r="L13" s="423">
        <v>6.6661051613775601225084045200</v>
      </c>
      <c r="M13" s="422">
        <v>82.77477618562889880719338091</v>
      </c>
      <c r="N13" s="91">
        <v>74.595696806823682585254302400</v>
      </c>
      <c r="O13" s="423">
        <v>81.56818957926023261331232767</v>
      </c>
      <c r="P13" s="184"/>
      <c r="Q13" s="422">
        <v>90.15680876407961336142038759</v>
      </c>
      <c r="R13" s="91">
        <v>8.077801204066609866940912060</v>
      </c>
      <c r="S13" s="423">
        <v>14.554741940546955780885471700</v>
      </c>
      <c r="T13" s="422">
        <v>-3.4395042884338288315886080300</v>
      </c>
      <c r="U13" s="91">
        <v>1.0735794689384210404533551400</v>
      </c>
      <c r="V13" s="423">
        <v>-22.363258917364124037455311690</v>
      </c>
      <c r="W13" s="422">
        <v>0</v>
      </c>
      <c r="X13" s="91">
        <v>0</v>
      </c>
      <c r="Y13" s="423">
        <v>29.492217495585396805574172380</v>
      </c>
      <c r="Z13" s="422">
        <v>79.032656802920228838480793860</v>
      </c>
      <c r="AA13" s="91">
        <v>7.7666329291615017296367707800</v>
      </c>
      <c r="AB13" s="423">
        <v>9.652350086874567670376433730</v>
      </c>
    </row>
    <row r="14" ht="18" customHeight="1">
      <c r="A14" s="58"/>
      <c r="B14" s="1062" t="s">
        <v>48</v>
      </c>
      <c r="C14" s="1062"/>
      <c r="D14" s="422">
        <v>76.748590556730091613812544110</v>
      </c>
      <c r="E14" s="91">
        <v>69.585538066066868083259610470</v>
      </c>
      <c r="F14" s="423">
        <v>62.486275397603957861860043630</v>
      </c>
      <c r="G14" s="422">
        <v>2.842540390990003393104168300</v>
      </c>
      <c r="H14" s="91">
        <v>6.0887345807808509572852159200</v>
      </c>
      <c r="I14" s="423">
        <v>12.192108119077312693764255170</v>
      </c>
      <c r="J14" s="422">
        <v>0</v>
      </c>
      <c r="K14" s="91">
        <v>0</v>
      </c>
      <c r="L14" s="423">
        <v>6.7219293220190177093608128200</v>
      </c>
      <c r="M14" s="422">
        <v>79.59113094772009500691671241</v>
      </c>
      <c r="N14" s="91">
        <v>75.674272646847719040544826390</v>
      </c>
      <c r="O14" s="423">
        <v>81.40031283870028826498511162</v>
      </c>
      <c r="P14" s="5"/>
      <c r="Q14" s="422">
        <v>70.901600682993472027274231220</v>
      </c>
      <c r="R14" s="91">
        <v>3.6565173413047700914103861300</v>
      </c>
      <c r="S14" s="423">
        <v>3.8642014785989928177898159300</v>
      </c>
      <c r="T14" s="422">
        <v>-34.776683797311670095871187060</v>
      </c>
      <c r="U14" s="91">
        <v>-28.612743711970464883475108990</v>
      </c>
      <c r="V14" s="423">
        <v>5.1093577407269133112185168400</v>
      </c>
      <c r="W14" s="422">
        <v>0</v>
      </c>
      <c r="X14" s="91">
        <v>0</v>
      </c>
      <c r="Y14" s="423">
        <v>15.020459080556546036790100750</v>
      </c>
      <c r="Z14" s="422">
        <v>61.553137055889555608688290380</v>
      </c>
      <c r="AA14" s="91">
        <v>0.0188015630597857805912390600</v>
      </c>
      <c r="AB14" s="423">
        <v>4.8904435053956771181799639700</v>
      </c>
    </row>
    <row r="15" ht="18" customHeight="1">
      <c r="A15" s="58"/>
      <c r="B15" s="1062" t="s">
        <v>49</v>
      </c>
      <c r="C15" s="1062"/>
      <c r="D15" s="422">
        <v>87.92924942795743829335560605</v>
      </c>
      <c r="E15" s="91">
        <v>74.630489575856716019295932270</v>
      </c>
      <c r="F15" s="423">
        <v>66.398976149941164862202287330</v>
      </c>
      <c r="G15" s="422">
        <v>0.947513463663334464368056100</v>
      </c>
      <c r="H15" s="91">
        <v>5.3348912517317932197165701400</v>
      </c>
      <c r="I15" s="423">
        <v>12.384046661010317594441579300</v>
      </c>
      <c r="J15" s="422">
        <v>0</v>
      </c>
      <c r="K15" s="91">
        <v>0</v>
      </c>
      <c r="L15" s="423">
        <v>7.0199073147655281449067735400</v>
      </c>
      <c r="M15" s="422">
        <v>88.87676289162077275772366215</v>
      </c>
      <c r="N15" s="91">
        <v>79.96538082758850923901250240</v>
      </c>
      <c r="O15" s="423">
        <v>85.80293012571701060155064017</v>
      </c>
      <c r="P15" s="184"/>
      <c r="Q15" s="422">
        <v>69.358450246980500422594328620</v>
      </c>
      <c r="R15" s="91">
        <v>-1.4550319545315390891721720100</v>
      </c>
      <c r="S15" s="423">
        <v>4.9285668285632608702115141700</v>
      </c>
      <c r="T15" s="422">
        <v>-54.541325070853588248637494080</v>
      </c>
      <c r="U15" s="91">
        <v>39.837384275644441466647618720</v>
      </c>
      <c r="V15" s="423">
        <v>11.553738424045132870976170210</v>
      </c>
      <c r="W15" s="422">
        <v>0</v>
      </c>
      <c r="X15" s="91">
        <v>0</v>
      </c>
      <c r="Y15" s="423">
        <v>2.0680163373727821253868854300</v>
      </c>
      <c r="Z15" s="422">
        <v>64.576353655765851386160819670</v>
      </c>
      <c r="AA15" s="91">
        <v>0.5253369727715685601480339100</v>
      </c>
      <c r="AB15" s="423">
        <v>5.5915664232628584330266100900</v>
      </c>
    </row>
    <row r="16" ht="18" customHeight="1">
      <c r="A16" s="58"/>
      <c r="B16" s="1063" t="s">
        <v>78</v>
      </c>
      <c r="C16" s="1063"/>
      <c r="D16" s="432">
        <v>80.15139977840797973367347600</v>
      </c>
      <c r="E16" s="433">
        <v>72.076498631620276259573396520</v>
      </c>
      <c r="F16" s="434">
        <v>64.604436650401707014619810810</v>
      </c>
      <c r="G16" s="432">
        <v>3.3616129841273083605405816400</v>
      </c>
      <c r="H16" s="433">
        <v>4.5684418469461291654661744300</v>
      </c>
      <c r="I16" s="434">
        <v>9.333359974649810687210641540</v>
      </c>
      <c r="J16" s="432">
        <v>0</v>
      </c>
      <c r="K16" s="433">
        <v>0</v>
      </c>
      <c r="L16" s="434">
        <v>6.6493857904348108694611405700</v>
      </c>
      <c r="M16" s="432">
        <v>83.51301276253528809421405764</v>
      </c>
      <c r="N16" s="433">
        <v>76.644940478566405425039570950</v>
      </c>
      <c r="O16" s="434">
        <v>80.58718241548632857129159293</v>
      </c>
      <c r="P16" s="5"/>
      <c r="Q16" s="432">
        <v>77.72896919320786367153083800</v>
      </c>
      <c r="R16" s="433">
        <v>2.199759215270957250040946700</v>
      </c>
      <c r="S16" s="434">
        <v>7.456605299806893856027777600</v>
      </c>
      <c r="T16" s="432">
        <v>-39.0161993504864115396395600</v>
      </c>
      <c r="U16" s="433">
        <v>8.875131118130373704321226510</v>
      </c>
      <c r="V16" s="434">
        <v>-7.707552590595311613485052600</v>
      </c>
      <c r="W16" s="432">
        <v>0</v>
      </c>
      <c r="X16" s="433">
        <v>0</v>
      </c>
      <c r="Y16" s="434">
        <v>13.682302867618764066155995710</v>
      </c>
      <c r="Z16" s="631">
        <v>65.013361999885137984813844340</v>
      </c>
      <c r="AA16" s="214">
        <v>2.5746211191644020899775117900</v>
      </c>
      <c r="AB16" s="632">
        <v>5.9196383750104465281160970200</v>
      </c>
    </row>
    <row r="17" ht="6" customHeight="1">
      <c r="A17" s="58"/>
      <c r="B17" s="633"/>
      <c r="C17" s="633"/>
      <c r="D17" s="91"/>
      <c r="E17" s="91"/>
      <c r="F17" s="91"/>
      <c r="G17" s="91"/>
      <c r="H17" s="91"/>
      <c r="I17" s="91"/>
      <c r="J17" s="91"/>
      <c r="K17" s="91"/>
      <c r="L17" s="91"/>
      <c r="M17" s="91"/>
      <c r="N17" s="91"/>
      <c r="O17" s="91"/>
      <c r="P17" s="5"/>
      <c r="Q17" s="91"/>
      <c r="R17" s="91"/>
      <c r="S17" s="91"/>
      <c r="T17" s="91"/>
      <c r="U17" s="91"/>
      <c r="V17" s="91"/>
      <c r="W17" s="91"/>
      <c r="X17" s="91"/>
      <c r="Y17" s="91"/>
      <c r="Z17" s="634"/>
      <c r="AA17" s="634"/>
      <c r="AB17" s="634"/>
      <c r="AC17" s="4"/>
    </row>
    <row r="18" ht="18" customHeight="1">
      <c r="A18" s="58"/>
      <c r="B18" s="1064" t="s">
        <v>50</v>
      </c>
      <c r="C18" s="1064"/>
      <c r="D18" s="481">
        <v>84.89720634423476800737782658</v>
      </c>
      <c r="E18" s="482">
        <v>76.602079821061943948321621210</v>
      </c>
      <c r="F18" s="483">
        <v>73.304570670750749201681756610</v>
      </c>
      <c r="G18" s="481">
        <v>3.2215457764553371788513907400</v>
      </c>
      <c r="H18" s="482">
        <v>2.7834215226426747233303844200</v>
      </c>
      <c r="I18" s="483">
        <v>10.670384621867132002251030130</v>
      </c>
      <c r="J18" s="481">
        <v>0</v>
      </c>
      <c r="K18" s="482">
        <v>0</v>
      </c>
      <c r="L18" s="483">
        <v>6.7746985519702168157182325500</v>
      </c>
      <c r="M18" s="481">
        <v>88.11875212069010518622921732</v>
      </c>
      <c r="N18" s="482">
        <v>79.38550134370461867165200563</v>
      </c>
      <c r="O18" s="483">
        <v>90.74965384458809801965101929</v>
      </c>
      <c r="P18" s="184"/>
      <c r="Q18" s="481">
        <v>85.14078516597811331464002428</v>
      </c>
      <c r="R18" s="482">
        <v>-3.7172849831693159903481448600</v>
      </c>
      <c r="S18" s="483">
        <v>7.5353385105011328156460670500</v>
      </c>
      <c r="T18" s="481">
        <v>88.90604915000842216677307986</v>
      </c>
      <c r="U18" s="482">
        <v>-12.447260693491380133185563410</v>
      </c>
      <c r="V18" s="483">
        <v>-7.0031797995626417401486561500</v>
      </c>
      <c r="W18" s="481">
        <v>0</v>
      </c>
      <c r="X18" s="482">
        <v>0</v>
      </c>
      <c r="Y18" s="483">
        <v>7.8392798141425486375211409300</v>
      </c>
      <c r="Z18" s="481">
        <v>85.27579463154095307427826134</v>
      </c>
      <c r="AA18" s="482">
        <v>-4.0527241222739081316047644500</v>
      </c>
      <c r="AB18" s="483">
        <v>5.6161498029059719844087898300</v>
      </c>
    </row>
    <row r="19" ht="18" customHeight="1">
      <c r="A19" s="58"/>
      <c r="B19" s="1065" t="s">
        <v>51</v>
      </c>
      <c r="C19" s="1065"/>
      <c r="D19" s="273">
        <v>86.60273057882877004324032755</v>
      </c>
      <c r="E19" s="92">
        <v>81.93697107279373716803819138</v>
      </c>
      <c r="F19" s="274">
        <v>75.711806114880748058361161340</v>
      </c>
      <c r="G19" s="273">
        <v>5.1165727037820061075875029400</v>
      </c>
      <c r="H19" s="92">
        <v>2.4934817807007294396501360400</v>
      </c>
      <c r="I19" s="274">
        <v>8.453064668013146324701755170</v>
      </c>
      <c r="J19" s="273">
        <v>0</v>
      </c>
      <c r="K19" s="92">
        <v>0</v>
      </c>
      <c r="L19" s="274">
        <v>7.0127692184576981214539303100</v>
      </c>
      <c r="M19" s="273">
        <v>91.71930328261077615082783050</v>
      </c>
      <c r="N19" s="92">
        <v>84.43045285349446660768832742</v>
      </c>
      <c r="O19" s="274">
        <v>91.17764000135159250451684682</v>
      </c>
      <c r="P19" s="5"/>
      <c r="Q19" s="273">
        <v>88.54848091486717151328326522</v>
      </c>
      <c r="R19" s="92">
        <v>4.2047449741588152062496600700</v>
      </c>
      <c r="S19" s="274">
        <v>9.809032757197058624970598110</v>
      </c>
      <c r="T19" s="273">
        <v>-26.623769271975628857855085440</v>
      </c>
      <c r="U19" s="92">
        <v>-52.461141277219269756473468670</v>
      </c>
      <c r="V19" s="274">
        <v>-16.667527290712236437420434200</v>
      </c>
      <c r="W19" s="273">
        <v>0</v>
      </c>
      <c r="X19" s="92">
        <v>0</v>
      </c>
      <c r="Y19" s="274">
        <v>3.2432750421684998192063098700</v>
      </c>
      <c r="Z19" s="273">
        <v>73.368184328635742238004284930</v>
      </c>
      <c r="AA19" s="92">
        <v>0.6611671399553157038768246800</v>
      </c>
      <c r="AB19" s="274">
        <v>6.162637408225152555426955400</v>
      </c>
    </row>
    <row r="20" ht="18" customHeight="1">
      <c r="A20" s="58"/>
      <c r="B20" s="1066" t="s">
        <v>79</v>
      </c>
      <c r="C20" s="1066"/>
      <c r="D20" s="275">
        <v>85.74996846153176902530907706</v>
      </c>
      <c r="E20" s="276">
        <v>79.26952544692784055817990629</v>
      </c>
      <c r="F20" s="277">
        <v>74.508188392815748630021458970</v>
      </c>
      <c r="G20" s="275">
        <v>4.1690592401186716432194468400</v>
      </c>
      <c r="H20" s="276">
        <v>2.6384516516717020814902602300</v>
      </c>
      <c r="I20" s="277">
        <v>9.561724644940139163476392650</v>
      </c>
      <c r="J20" s="275">
        <v>0</v>
      </c>
      <c r="K20" s="276">
        <v>0</v>
      </c>
      <c r="L20" s="277">
        <v>6.8937338852139574685860814300</v>
      </c>
      <c r="M20" s="275">
        <v>89.91902770165044066852852390</v>
      </c>
      <c r="N20" s="276">
        <v>81.90797709859954263967016652</v>
      </c>
      <c r="O20" s="277">
        <v>90.96364692296984526208393306</v>
      </c>
      <c r="P20" s="184"/>
      <c r="Q20" s="275">
        <v>86.82889817783820003960200557</v>
      </c>
      <c r="R20" s="276">
        <v>0.285897010640810220727068400</v>
      </c>
      <c r="S20" s="277">
        <v>8.609946290568884020118964120</v>
      </c>
      <c r="T20" s="275">
        <v>-9.991823640290104732302238120</v>
      </c>
      <c r="U20" s="276">
        <v>-39.022391556086575685753448730</v>
      </c>
      <c r="V20" s="277">
        <v>-10.929078754864580158895640310</v>
      </c>
      <c r="W20" s="275">
        <v>0</v>
      </c>
      <c r="X20" s="276">
        <v>0</v>
      </c>
      <c r="Y20" s="277">
        <v>4.9963082602116570346691208400</v>
      </c>
      <c r="Z20" s="275">
        <v>77.953665344509772102177449910</v>
      </c>
      <c r="AA20" s="276">
        <v>-1.7541993669806950791562212800</v>
      </c>
      <c r="AB20" s="277">
        <v>5.8920133707155320734309888100</v>
      </c>
    </row>
    <row r="21" ht="6" customHeight="1">
      <c r="A21" s="58"/>
      <c r="B21" s="633"/>
      <c r="C21" s="633"/>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98" t="s">
        <v>12</v>
      </c>
      <c r="C22" s="998"/>
      <c r="D22" s="470">
        <v>81.40273704789833822091886608</v>
      </c>
      <c r="E22" s="471">
        <v>73.939076416435895516802634530</v>
      </c>
      <c r="F22" s="472">
        <v>67.187053136767882419630960180</v>
      </c>
      <c r="G22" s="470">
        <v>3.7634408602150537634408602200</v>
      </c>
      <c r="H22" s="471">
        <v>4.0640670608487388668512835900</v>
      </c>
      <c r="I22" s="472">
        <v>9.364854055230493304394161290</v>
      </c>
      <c r="J22" s="470">
        <v>0</v>
      </c>
      <c r="K22" s="471">
        <v>0</v>
      </c>
      <c r="L22" s="472">
        <v>6.7130725157417636061806236600</v>
      </c>
      <c r="M22" s="470">
        <v>85.16617790811339198435972630</v>
      </c>
      <c r="N22" s="471">
        <v>78.003143477284634383653918120</v>
      </c>
      <c r="O22" s="472">
        <v>83.26497970774013933020574513</v>
      </c>
      <c r="P22" s="184"/>
      <c r="Q22" s="470">
        <v>79.56873315363881401617250674</v>
      </c>
      <c r="R22" s="471">
        <v>1.3022969647251845775225594800</v>
      </c>
      <c r="S22" s="472">
        <v>7.0364899769868819282640291500</v>
      </c>
      <c r="T22" s="470">
        <v>-28.372093023255813953488372030</v>
      </c>
      <c r="U22" s="471">
        <v>-4.2328042328042328042328042300</v>
      </c>
      <c r="V22" s="472">
        <v>-7.985503129995792961601390890</v>
      </c>
      <c r="W22" s="470">
        <v>0</v>
      </c>
      <c r="X22" s="471">
        <v>0</v>
      </c>
      <c r="Y22" s="472">
        <v>12.143036130187505787246766780</v>
      </c>
      <c r="Z22" s="470">
        <v>68.357487922705314009661835750</v>
      </c>
      <c r="AA22" s="471">
        <v>0.9981587363116581064056594600</v>
      </c>
      <c r="AB22" s="472">
        <v>5.4868537466091097202549437900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56" t="s">
        <v>9</v>
      </c>
      <c r="C24" s="1056"/>
      <c r="D24" s="1056"/>
      <c r="E24" s="1056"/>
      <c r="F24" s="1056"/>
      <c r="G24" s="1056"/>
      <c r="H24" s="1056"/>
      <c r="I24" s="1056"/>
      <c r="J24" s="1056"/>
      <c r="K24" s="1056"/>
      <c r="L24" s="1056"/>
      <c r="M24" s="1056"/>
      <c r="N24" s="1056"/>
      <c r="O24" s="1056"/>
      <c r="P24" s="413"/>
      <c r="Q24" s="1057"/>
      <c r="R24" s="1057"/>
      <c r="S24" s="1057"/>
      <c r="T24" s="1057"/>
      <c r="U24" s="1057"/>
      <c r="V24" s="1057"/>
      <c r="W24" s="1057"/>
      <c r="X24" s="1057"/>
      <c r="Y24" s="1057"/>
      <c r="Z24" s="1057"/>
      <c r="AA24" s="1057"/>
      <c r="AB24" s="1057"/>
      <c r="AC24" s="9"/>
    </row>
    <row r="25" ht="18" customHeight="1">
      <c r="A25" s="58"/>
      <c r="B25" s="1061" t="s">
        <v>43</v>
      </c>
      <c r="C25" s="1061"/>
      <c r="D25" s="456">
        <v>211.00053753026406689808215969</v>
      </c>
      <c r="E25" s="457">
        <v>305.62447503872073255985128228</v>
      </c>
      <c r="F25" s="458">
        <v>202.12642469007081288579790656</v>
      </c>
      <c r="G25" s="456">
        <v>170.71179241427826191526702102</v>
      </c>
      <c r="H25" s="457">
        <v>204.74618788856661139802520939</v>
      </c>
      <c r="I25" s="458">
        <v>202.04934137688532254185502257</v>
      </c>
      <c r="J25" s="456">
        <v>0</v>
      </c>
      <c r="K25" s="457">
        <v>0</v>
      </c>
      <c r="L25" s="458">
        <v>127.43956283683654646024931051</v>
      </c>
      <c r="M25" s="456">
        <v>209.66499901813194076605513851</v>
      </c>
      <c r="N25" s="457">
        <v>301.36116647463683815360744229</v>
      </c>
      <c r="O25" s="458">
        <v>195.86866690688210546230081248</v>
      </c>
      <c r="P25" s="5"/>
      <c r="Q25" s="429">
        <v>-14.717770117301939321090723110</v>
      </c>
      <c r="R25" s="430">
        <v>-9.072270565788452446143329760</v>
      </c>
      <c r="S25" s="431">
        <v>-6.0251467692968991495759348600</v>
      </c>
      <c r="T25" s="429">
        <v>-28.963062827915737945426557480</v>
      </c>
      <c r="U25" s="430">
        <v>-29.332888738882012744165749070</v>
      </c>
      <c r="V25" s="431">
        <v>-2.795393783327575216832023500</v>
      </c>
      <c r="W25" s="429">
        <v>0</v>
      </c>
      <c r="X25" s="430">
        <v>0</v>
      </c>
      <c r="Y25" s="431">
        <v>-3.0954389946215349737923440200</v>
      </c>
      <c r="Z25" s="429">
        <v>-14.914991569665059234126597090</v>
      </c>
      <c r="AA25" s="430">
        <v>-9.618849178794810635366963060</v>
      </c>
      <c r="AB25" s="431">
        <v>-5.5197953894729215912278497500</v>
      </c>
    </row>
    <row r="26" ht="18" customHeight="1">
      <c r="A26" s="58"/>
      <c r="B26" s="1062" t="s">
        <v>46</v>
      </c>
      <c r="C26" s="1062"/>
      <c r="D26" s="441">
        <v>221.56520964430545792535260509</v>
      </c>
      <c r="E26" s="95">
        <v>303.35261803077678133766429838</v>
      </c>
      <c r="F26" s="442">
        <v>203.43001812778071100699635915</v>
      </c>
      <c r="G26" s="441">
        <v>189.39489200164371016501842936</v>
      </c>
      <c r="H26" s="95">
        <v>229.65309407438929759244685547</v>
      </c>
      <c r="I26" s="442">
        <v>202.30571271392911027772947887</v>
      </c>
      <c r="J26" s="441">
        <v>0</v>
      </c>
      <c r="K26" s="95">
        <v>0</v>
      </c>
      <c r="L26" s="442">
        <v>126.24507756491984369001256514</v>
      </c>
      <c r="M26" s="441">
        <v>219.88726142193640993065891607</v>
      </c>
      <c r="N26" s="95">
        <v>298.01076064327449443229841495</v>
      </c>
      <c r="O26" s="442">
        <v>196.93929308968918467103687342</v>
      </c>
      <c r="P26" s="5"/>
      <c r="Q26" s="422">
        <v>-10.088654498989844657557548290</v>
      </c>
      <c r="R26" s="91">
        <v>-6.9551471319899566160614947100</v>
      </c>
      <c r="S26" s="423">
        <v>-8.476011378032879398036033950</v>
      </c>
      <c r="T26" s="422">
        <v>-22.396274412870234103407767410</v>
      </c>
      <c r="U26" s="91">
        <v>1.9661406281613525117916131200</v>
      </c>
      <c r="V26" s="423">
        <v>1.1200212863417978524042462800</v>
      </c>
      <c r="W26" s="422">
        <v>0</v>
      </c>
      <c r="X26" s="91">
        <v>0</v>
      </c>
      <c r="Y26" s="423">
        <v>2.2524183301447753688842856800</v>
      </c>
      <c r="Z26" s="422">
        <v>-10.644892378247641468344428100</v>
      </c>
      <c r="AA26" s="91">
        <v>-7.9029827440822556585620541600</v>
      </c>
      <c r="AB26" s="423">
        <v>-7.383103838102972549368750500</v>
      </c>
    </row>
    <row r="27" ht="18" customHeight="1">
      <c r="A27" s="58"/>
      <c r="B27" s="1062" t="s">
        <v>47</v>
      </c>
      <c r="C27" s="1062"/>
      <c r="D27" s="441">
        <v>257.54948932076925324475707568</v>
      </c>
      <c r="E27" s="95">
        <v>343.10962032130861550571844958</v>
      </c>
      <c r="F27" s="442">
        <v>224.5896319437375862317572752</v>
      </c>
      <c r="G27" s="441">
        <v>240.20635299810415034561707223</v>
      </c>
      <c r="H27" s="95">
        <v>214.74345435012548588540885068</v>
      </c>
      <c r="I27" s="442">
        <v>205.27457348378980040074427532</v>
      </c>
      <c r="J27" s="441">
        <v>0</v>
      </c>
      <c r="K27" s="95">
        <v>0</v>
      </c>
      <c r="L27" s="442">
        <v>129.82913790480874137697943988</v>
      </c>
      <c r="M27" s="441">
        <v>256.43774981290610562301733186</v>
      </c>
      <c r="N27" s="95">
        <v>337.76103007250931843820554966</v>
      </c>
      <c r="O27" s="442">
        <v>214.646475459390704019336701</v>
      </c>
      <c r="P27" s="93"/>
      <c r="Q27" s="422">
        <v>20.248993739416246447754383700</v>
      </c>
      <c r="R27" s="91">
        <v>41.757894661465724370469828530</v>
      </c>
      <c r="S27" s="423">
        <v>17.784399818417529171645261710</v>
      </c>
      <c r="T27" s="422">
        <v>-10.041715431251806690832283340</v>
      </c>
      <c r="U27" s="91">
        <v>-38.781523360920817479772467360</v>
      </c>
      <c r="V27" s="423">
        <v>0.2733265407446171542437179800</v>
      </c>
      <c r="W27" s="422">
        <v>0</v>
      </c>
      <c r="X27" s="91">
        <v>0</v>
      </c>
      <c r="Y27" s="423">
        <v>6.9137527748643157913868828500</v>
      </c>
      <c r="Z27" s="422">
        <v>16.319256571598848133847674950</v>
      </c>
      <c r="AA27" s="91">
        <v>36.817279186719954776961448580</v>
      </c>
      <c r="AB27" s="423">
        <v>14.086538509740502869817491810</v>
      </c>
    </row>
    <row r="28" ht="18" customHeight="1">
      <c r="A28" s="58"/>
      <c r="B28" s="1062" t="s">
        <v>48</v>
      </c>
      <c r="C28" s="1062"/>
      <c r="D28" s="441">
        <v>222.67367610357224849563887951</v>
      </c>
      <c r="E28" s="95">
        <v>306.19133594773197090828940731</v>
      </c>
      <c r="F28" s="442">
        <v>206.9406427169929435090117566</v>
      </c>
      <c r="G28" s="441">
        <v>251.06636657803033441835169305</v>
      </c>
      <c r="H28" s="95">
        <v>258.78096370721151480109359429</v>
      </c>
      <c r="I28" s="442">
        <v>214.84037934016790618122172779</v>
      </c>
      <c r="J28" s="441">
        <v>0</v>
      </c>
      <c r="K28" s="95">
        <v>0</v>
      </c>
      <c r="L28" s="442">
        <v>133.33423716686940804928122138</v>
      </c>
      <c r="M28" s="441">
        <v>223.68770076337432299287862286</v>
      </c>
      <c r="N28" s="95">
        <v>302.37670829619584225598629592</v>
      </c>
      <c r="O28" s="442">
        <v>202.04554343741900617298785181</v>
      </c>
      <c r="P28" s="5"/>
      <c r="Q28" s="422">
        <v>-14.759283741658543466501122670</v>
      </c>
      <c r="R28" s="91">
        <v>8.958538100615891033254942490</v>
      </c>
      <c r="S28" s="423">
        <v>-1.6076177122564522106644408900</v>
      </c>
      <c r="T28" s="422">
        <v>-13.589182238275528820992905780</v>
      </c>
      <c r="U28" s="91">
        <v>-60.641956585543899194195702140</v>
      </c>
      <c r="V28" s="423">
        <v>-4.0048051524344886060379973800</v>
      </c>
      <c r="W28" s="422">
        <v>0</v>
      </c>
      <c r="X28" s="91">
        <v>0</v>
      </c>
      <c r="Y28" s="423">
        <v>5.7954956095613178326369977300</v>
      </c>
      <c r="Z28" s="422">
        <v>-15.212955907940328291622545790</v>
      </c>
      <c r="AA28" s="91">
        <v>-6.5174517640989199623544340200</v>
      </c>
      <c r="AB28" s="423">
        <v>-1.9144970110416295082670425500</v>
      </c>
    </row>
    <row r="29" ht="18" customHeight="1">
      <c r="A29" s="58"/>
      <c r="B29" s="1062" t="s">
        <v>49</v>
      </c>
      <c r="C29" s="1062"/>
      <c r="D29" s="441">
        <v>266.38075959364312030676330891</v>
      </c>
      <c r="E29" s="95">
        <v>343.58430731619676911758738334</v>
      </c>
      <c r="F29" s="442">
        <v>226.5033264891256739776644291</v>
      </c>
      <c r="G29" s="441">
        <v>399.10549906228726467299731259</v>
      </c>
      <c r="H29" s="95">
        <v>293.54202357766968538286447075</v>
      </c>
      <c r="I29" s="442">
        <v>225.28454829980446850272468973</v>
      </c>
      <c r="J29" s="441">
        <v>0</v>
      </c>
      <c r="K29" s="95">
        <v>0</v>
      </c>
      <c r="L29" s="442">
        <v>127.60620011613139101822289272</v>
      </c>
      <c r="M29" s="441">
        <v>267.79573549416171459638200832</v>
      </c>
      <c r="N29" s="95">
        <v>340.24573581224862429989738483</v>
      </c>
      <c r="O29" s="442">
        <v>218.2362187602668483163439345</v>
      </c>
      <c r="P29" s="93"/>
      <c r="Q29" s="422">
        <v>-5.4976457388919997579943512100</v>
      </c>
      <c r="R29" s="91">
        <v>-7.3750652227354380233797468900</v>
      </c>
      <c r="S29" s="423">
        <v>-0.605282923522814317927256800</v>
      </c>
      <c r="T29" s="422">
        <v>4.8182950680822507234242626900</v>
      </c>
      <c r="U29" s="91">
        <v>-39.898876861247220395267323600</v>
      </c>
      <c r="V29" s="423">
        <v>-6.2585775476807004126758547100</v>
      </c>
      <c r="W29" s="422">
        <v>0</v>
      </c>
      <c r="X29" s="91">
        <v>0</v>
      </c>
      <c r="Y29" s="423">
        <v>-4.973538189157575825111111300</v>
      </c>
      <c r="Z29" s="422">
        <v>-6.264797325376191435364126600</v>
      </c>
      <c r="AA29" s="91">
        <v>-9.647381122984944191732530080</v>
      </c>
      <c r="AB29" s="423">
        <v>-1.5448669895749582991916169800</v>
      </c>
    </row>
    <row r="30" ht="18" customHeight="1">
      <c r="A30" s="58"/>
      <c r="B30" s="1063" t="s">
        <v>78</v>
      </c>
      <c r="C30" s="1063"/>
      <c r="D30" s="459">
        <v>235.58036513250323532865820062</v>
      </c>
      <c r="E30" s="460">
        <v>320.1576556782055102766570849</v>
      </c>
      <c r="F30" s="461">
        <v>212.53256342761834800770822915</v>
      </c>
      <c r="G30" s="459">
        <v>222.8824458864726755980117678</v>
      </c>
      <c r="H30" s="460">
        <v>243.27091223118630063759220863</v>
      </c>
      <c r="I30" s="461">
        <v>211.05849302351435704164414905</v>
      </c>
      <c r="J30" s="459">
        <v>0</v>
      </c>
      <c r="K30" s="460">
        <v>0</v>
      </c>
      <c r="L30" s="461">
        <v>128.7771202633765523767832222</v>
      </c>
      <c r="M30" s="459">
        <v>235.06924131123444405299682094</v>
      </c>
      <c r="N30" s="460">
        <v>315.57480110169239159685492842</v>
      </c>
      <c r="O30" s="461">
        <v>205.45103673501005771926146642</v>
      </c>
      <c r="P30" s="5"/>
      <c r="Q30" s="432">
        <v>-6.310546164625539920923027900</v>
      </c>
      <c r="R30" s="433">
        <v>1.6470410919610742351283354900</v>
      </c>
      <c r="S30" s="434">
        <v>-0.7167052263364768565518707600</v>
      </c>
      <c r="T30" s="432">
        <v>-15.318269802611108379981888470</v>
      </c>
      <c r="U30" s="433">
        <v>-47.150221301322989128933916450</v>
      </c>
      <c r="V30" s="434">
        <v>-2.0341596975232560385714982600</v>
      </c>
      <c r="W30" s="432">
        <v>0</v>
      </c>
      <c r="X30" s="433">
        <v>0</v>
      </c>
      <c r="Y30" s="434">
        <v>0.7155042444522819309235729800</v>
      </c>
      <c r="Z30" s="432">
        <v>-6.9873023019353069491936285500</v>
      </c>
      <c r="AA30" s="433">
        <v>-2.3385762487192793933396352100</v>
      </c>
      <c r="AB30" s="434">
        <v>-1.0457504597194051438700486700</v>
      </c>
    </row>
    <row r="31" ht="6" customHeight="1">
      <c r="A31" s="58"/>
      <c r="B31" s="633"/>
      <c r="C31" s="633"/>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64" t="s">
        <v>50</v>
      </c>
      <c r="C32" s="1064"/>
      <c r="D32" s="495">
        <v>302.02849856031140996526117453</v>
      </c>
      <c r="E32" s="496">
        <v>379.95438379902202537680779626</v>
      </c>
      <c r="F32" s="497">
        <v>244.22763583326748627371488264</v>
      </c>
      <c r="G32" s="495">
        <v>233.1792853875636782985534943</v>
      </c>
      <c r="H32" s="496">
        <v>370.04865399220617455724366947</v>
      </c>
      <c r="I32" s="497">
        <v>233.90040139456147017548134898</v>
      </c>
      <c r="J32" s="495">
        <v>0</v>
      </c>
      <c r="K32" s="496">
        <v>0</v>
      </c>
      <c r="L32" s="497">
        <v>129.40850356796191096107956433</v>
      </c>
      <c r="M32" s="495">
        <v>299.51143055184536386131702278</v>
      </c>
      <c r="N32" s="496">
        <v>379.60706821777501234588078525</v>
      </c>
      <c r="O32" s="497">
        <v>234.44180707233070012888599544</v>
      </c>
      <c r="P32" s="93"/>
      <c r="Q32" s="481">
        <v>-15.411209890573352760850064550</v>
      </c>
      <c r="R32" s="482">
        <v>-15.532362018691362481470386630</v>
      </c>
      <c r="S32" s="483">
        <v>-5.5513329725278415109926765200</v>
      </c>
      <c r="T32" s="481">
        <v>25.219697086288799174265132360</v>
      </c>
      <c r="U32" s="482">
        <v>-31.475331111553049541380964780</v>
      </c>
      <c r="V32" s="483">
        <v>-3.479694255363116084894718800</v>
      </c>
      <c r="W32" s="481">
        <v>0</v>
      </c>
      <c r="X32" s="482">
        <v>0</v>
      </c>
      <c r="Y32" s="483">
        <v>-3.5727310788017605249814013600</v>
      </c>
      <c r="Z32" s="481">
        <v>-14.651916179199389337099749260</v>
      </c>
      <c r="AA32" s="482">
        <v>-16.254821379929147904664532950</v>
      </c>
      <c r="AB32" s="483">
        <v>-5.2065975109173653983013401300</v>
      </c>
    </row>
    <row r="33" ht="18" customHeight="1">
      <c r="A33" s="58"/>
      <c r="B33" s="1065" t="s">
        <v>51</v>
      </c>
      <c r="C33" s="1065"/>
      <c r="D33" s="278">
        <v>290.97625985554439300051515984</v>
      </c>
      <c r="E33" s="94">
        <v>380.74502258782187529976279992</v>
      </c>
      <c r="F33" s="279">
        <v>239.20110664242744831310501315</v>
      </c>
      <c r="G33" s="278">
        <v>185.71575854443943727891353655</v>
      </c>
      <c r="H33" s="94">
        <v>375.73703622330419995136422618</v>
      </c>
      <c r="I33" s="279">
        <v>224.2626217346584063855248879</v>
      </c>
      <c r="J33" s="278">
        <v>0</v>
      </c>
      <c r="K33" s="94">
        <v>0</v>
      </c>
      <c r="L33" s="279">
        <v>135.43565289312661951273466556</v>
      </c>
      <c r="M33" s="278">
        <v>285.10428974108192646232663954</v>
      </c>
      <c r="N33" s="94">
        <v>380.59712189161702637120432554</v>
      </c>
      <c r="O33" s="279">
        <v>229.835223088660932205954902</v>
      </c>
      <c r="P33" s="5"/>
      <c r="Q33" s="273">
        <v>-7.8096894512118330746425452100</v>
      </c>
      <c r="R33" s="92">
        <v>2.5057997741845804307534275200</v>
      </c>
      <c r="S33" s="274">
        <v>1.2908800086934285826832924700</v>
      </c>
      <c r="T33" s="273">
        <v>-27.224036922705464283451012580</v>
      </c>
      <c r="U33" s="92">
        <v>2.2856687492781427987930827300</v>
      </c>
      <c r="V33" s="274">
        <v>-3.7634004772396744410480146800</v>
      </c>
      <c r="W33" s="273">
        <v>0</v>
      </c>
      <c r="X33" s="92">
        <v>0</v>
      </c>
      <c r="Y33" s="274">
        <v>1.6230117960378332916148751400</v>
      </c>
      <c r="Z33" s="273">
        <v>-7.3312827780388706807205556700</v>
      </c>
      <c r="AA33" s="92">
        <v>2.5367022557776041817531950600</v>
      </c>
      <c r="AB33" s="274">
        <v>0.9609859251603152307877824700</v>
      </c>
    </row>
    <row r="34" ht="18" customHeight="1">
      <c r="A34" s="58"/>
      <c r="B34" s="1066" t="s">
        <v>79</v>
      </c>
      <c r="C34" s="1066"/>
      <c r="D34" s="445">
        <v>296.44742332486552405046677815</v>
      </c>
      <c r="E34" s="446">
        <v>380.36300582117790977371175391</v>
      </c>
      <c r="F34" s="447">
        <v>241.67377154172631272158950058</v>
      </c>
      <c r="G34" s="445">
        <v>204.05393937019198494559261113</v>
      </c>
      <c r="H34" s="446">
        <v>372.73657087063710963358635011</v>
      </c>
      <c r="I34" s="447">
        <v>229.64025075508797911624184087</v>
      </c>
      <c r="J34" s="445">
        <v>0</v>
      </c>
      <c r="K34" s="446">
        <v>0</v>
      </c>
      <c r="L34" s="447">
        <v>132.47411416204211277250170057</v>
      </c>
      <c r="M34" s="635">
        <v>292.16363692443808914992466714</v>
      </c>
      <c r="N34" s="636">
        <v>380.11734012896579904353426303</v>
      </c>
      <c r="O34" s="637">
        <v>232.13309655825734256422852648</v>
      </c>
      <c r="P34" s="93"/>
      <c r="Q34" s="275">
        <v>-11.249077655804065552842741990</v>
      </c>
      <c r="R34" s="276">
        <v>-6.4303839899347476723009643300</v>
      </c>
      <c r="S34" s="277">
        <v>-1.7819493519910699827971063100</v>
      </c>
      <c r="T34" s="275">
        <v>-16.337722016857245882513794820</v>
      </c>
      <c r="U34" s="276">
        <v>-12.034379354505936070401832230</v>
      </c>
      <c r="V34" s="277">
        <v>-3.2892367549958824538423205500</v>
      </c>
      <c r="W34" s="275">
        <v>0</v>
      </c>
      <c r="X34" s="276">
        <v>0</v>
      </c>
      <c r="Y34" s="277">
        <v>-0.8934438069813783242476336300</v>
      </c>
      <c r="Z34" s="275">
        <v>-10.313448391380833365750621800</v>
      </c>
      <c r="AA34" s="276">
        <v>-6.6960363543436312822268416600</v>
      </c>
      <c r="AB34" s="277">
        <v>-1.8018364132183916171211527700</v>
      </c>
    </row>
    <row r="35" ht="6" customHeight="1">
      <c r="A35" s="58"/>
      <c r="B35" s="633"/>
      <c r="C35" s="633"/>
      <c r="D35" s="95"/>
      <c r="E35" s="95"/>
      <c r="F35" s="95"/>
      <c r="G35" s="95"/>
      <c r="H35" s="95"/>
      <c r="I35" s="95"/>
      <c r="J35" s="95"/>
      <c r="K35" s="95"/>
      <c r="L35" s="95"/>
      <c r="M35" s="638"/>
      <c r="N35" s="638"/>
      <c r="O35" s="638"/>
      <c r="P35" s="93"/>
      <c r="Q35" s="91"/>
      <c r="R35" s="91"/>
      <c r="S35" s="91"/>
      <c r="T35" s="91"/>
      <c r="U35" s="91"/>
      <c r="V35" s="91"/>
      <c r="W35" s="91"/>
      <c r="X35" s="91"/>
      <c r="Y35" s="91"/>
      <c r="Z35" s="91"/>
      <c r="AA35" s="91"/>
      <c r="AB35" s="91"/>
    </row>
    <row r="36" ht="18" customHeight="1">
      <c r="A36" s="58"/>
      <c r="B36" s="998" t="s">
        <v>12</v>
      </c>
      <c r="C36" s="998"/>
      <c r="D36" s="484">
        <v>252.73281296907835484839387571</v>
      </c>
      <c r="E36" s="485">
        <v>336.89936117637118918322342364</v>
      </c>
      <c r="F36" s="486">
        <v>220.89005379075052287659707906</v>
      </c>
      <c r="G36" s="484">
        <v>205.04545454545454545454545455</v>
      </c>
      <c r="H36" s="485">
        <v>263.30016747445492091885045621</v>
      </c>
      <c r="I36" s="486">
        <v>216.34968827484508449301762612</v>
      </c>
      <c r="J36" s="484">
        <v>0</v>
      </c>
      <c r="K36" s="485">
        <v>0</v>
      </c>
      <c r="L36" s="486">
        <v>129.03020182669974517132918604</v>
      </c>
      <c r="M36" s="484">
        <v>250.6255380200860832137733142</v>
      </c>
      <c r="N36" s="485">
        <v>333.06474573018614469391671463</v>
      </c>
      <c r="O36" s="486">
        <v>212.97337969501954278611820176</v>
      </c>
      <c r="P36" s="93"/>
      <c r="Q36" s="470">
        <v>-8.388269169150252616772649040</v>
      </c>
      <c r="R36" s="471">
        <v>-1.8497003458930293183255255100</v>
      </c>
      <c r="S36" s="472">
        <v>-1.3893704149694409374510272600</v>
      </c>
      <c r="T36" s="470">
        <v>-20.197000964351892993144215040</v>
      </c>
      <c r="U36" s="471">
        <v>-42.479421814928898826715792030</v>
      </c>
      <c r="V36" s="472">
        <v>-3.215472567245967073136278500</v>
      </c>
      <c r="W36" s="470">
        <v>0</v>
      </c>
      <c r="X36" s="471">
        <v>0</v>
      </c>
      <c r="Y36" s="472">
        <v>0.2829547456241498382659285700</v>
      </c>
      <c r="Z36" s="470">
        <v>-8.499851195866898020326574740</v>
      </c>
      <c r="AA36" s="471">
        <v>-4.7133941585645282914268124700</v>
      </c>
      <c r="AB36" s="472">
        <v>-1.725280293203553960442701600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56" t="s">
        <v>10</v>
      </c>
      <c r="C38" s="1056"/>
      <c r="D38" s="1056"/>
      <c r="E38" s="1056"/>
      <c r="F38" s="1056"/>
      <c r="G38" s="1056"/>
      <c r="H38" s="1056"/>
      <c r="I38" s="1056"/>
      <c r="J38" s="1056"/>
      <c r="K38" s="1056"/>
      <c r="L38" s="1056"/>
      <c r="M38" s="1056"/>
      <c r="N38" s="1056"/>
      <c r="O38" s="1056"/>
      <c r="P38" s="413"/>
      <c r="Q38" s="1057"/>
      <c r="R38" s="1057"/>
      <c r="S38" s="1057"/>
      <c r="T38" s="1057"/>
      <c r="U38" s="1057"/>
      <c r="V38" s="1057"/>
      <c r="W38" s="1057"/>
      <c r="X38" s="1057"/>
      <c r="Y38" s="1057"/>
      <c r="Z38" s="1057"/>
      <c r="AA38" s="1057"/>
      <c r="AB38" s="1057"/>
      <c r="AC38" s="9"/>
    </row>
    <row r="39" ht="18" customHeight="1">
      <c r="A39" s="58"/>
      <c r="B39" s="1061" t="s">
        <v>43</v>
      </c>
      <c r="C39" s="1061"/>
      <c r="D39" s="456">
        <v>167.93771412610575757506310817</v>
      </c>
      <c r="E39" s="457">
        <v>228.12448705760883503779314352</v>
      </c>
      <c r="F39" s="458">
        <v>130.92444740543890342469423993</v>
      </c>
      <c r="G39" s="456">
        <v>4.6584495854965135288912815689</v>
      </c>
      <c r="H39" s="457">
        <v>6.7437568615689140486762937097</v>
      </c>
      <c r="I39" s="458">
        <v>13.382628417934699870075680654</v>
      </c>
      <c r="J39" s="456">
        <v>0</v>
      </c>
      <c r="K39" s="457">
        <v>0</v>
      </c>
      <c r="L39" s="458">
        <v>8.311233773830262802897703231</v>
      </c>
      <c r="M39" s="456">
        <v>172.59616371160227110395438973</v>
      </c>
      <c r="N39" s="457">
        <v>234.86824391917774908646943723</v>
      </c>
      <c r="O39" s="458">
        <v>152.61830959720386609766762382</v>
      </c>
      <c r="P39" s="5"/>
      <c r="Q39" s="429">
        <v>55.476521740215447506449439440</v>
      </c>
      <c r="R39" s="430">
        <v>-3.4226595657595624079989237200</v>
      </c>
      <c r="S39" s="431">
        <v>1.3568816912141475783152913100</v>
      </c>
      <c r="T39" s="429">
        <v>-72.791892897708120101503727920</v>
      </c>
      <c r="U39" s="430">
        <v>-46.081045208217902793951560820</v>
      </c>
      <c r="V39" s="431">
        <v>-18.843082540312688229749968120</v>
      </c>
      <c r="W39" s="429">
        <v>0</v>
      </c>
      <c r="X39" s="430">
        <v>0</v>
      </c>
      <c r="Y39" s="431">
        <v>1.6643591867475963423781650100</v>
      </c>
      <c r="Z39" s="429">
        <v>37.926438450752566281627860720</v>
      </c>
      <c r="AA39" s="430">
        <v>-5.5678238247444816332167852400</v>
      </c>
      <c r="AB39" s="431">
        <v>-0.7920203854487963287662902200</v>
      </c>
    </row>
    <row r="40" ht="18" customHeight="1">
      <c r="A40" s="58"/>
      <c r="B40" s="1062" t="s">
        <v>46</v>
      </c>
      <c r="C40" s="1062"/>
      <c r="D40" s="441">
        <v>177.01805140408528980520666093</v>
      </c>
      <c r="E40" s="95">
        <v>212.49681517084471354010103565</v>
      </c>
      <c r="F40" s="442">
        <v>129.54971711951878592804463471</v>
      </c>
      <c r="G40" s="441">
        <v>8.326675349596795503626961947</v>
      </c>
      <c r="H40" s="95">
        <v>12.571353507500048879556250244</v>
      </c>
      <c r="I40" s="442">
        <v>14.895711614450407693450808328</v>
      </c>
      <c r="J40" s="441">
        <v>0</v>
      </c>
      <c r="K40" s="95">
        <v>0</v>
      </c>
      <c r="L40" s="442">
        <v>8.087125901130732552039014302</v>
      </c>
      <c r="M40" s="441">
        <v>185.34472675368208530883362288</v>
      </c>
      <c r="N40" s="95">
        <v>225.0681686783447624196572859</v>
      </c>
      <c r="O40" s="442">
        <v>152.53255463509992617353445734</v>
      </c>
      <c r="P40" s="5"/>
      <c r="Q40" s="422">
        <v>60.635877207039404570987543850</v>
      </c>
      <c r="R40" s="91">
        <v>-10.505760188974391725342235600</v>
      </c>
      <c r="S40" s="423">
        <v>-2.6989119130060312796462889900</v>
      </c>
      <c r="T40" s="422">
        <v>-54.985750056513264021627239970</v>
      </c>
      <c r="U40" s="91">
        <v>208.33449073517289694954707503</v>
      </c>
      <c r="V40" s="423">
        <v>-15.715927525727004016952964890</v>
      </c>
      <c r="W40" s="422">
        <v>0</v>
      </c>
      <c r="X40" s="91">
        <v>0</v>
      </c>
      <c r="Y40" s="423">
        <v>25.388455639778715075102246650</v>
      </c>
      <c r="Z40" s="422">
        <v>44.017255997278793248922322590</v>
      </c>
      <c r="AA40" s="91">
        <v>-6.8114300341893894515067858100</v>
      </c>
      <c r="AB40" s="423">
        <v>-3.0098418559794088013973552800</v>
      </c>
    </row>
    <row r="41" ht="18" customHeight="1">
      <c r="A41" s="58"/>
      <c r="B41" s="1062" t="s">
        <v>47</v>
      </c>
      <c r="C41" s="1062"/>
      <c r="D41" s="441">
        <v>199.52024326579842921120201467</v>
      </c>
      <c r="E41" s="95">
        <v>245.28063658618030235740744711</v>
      </c>
      <c r="F41" s="442">
        <v>147.36666413832687928002428836</v>
      </c>
      <c r="G41" s="441">
        <v>12.745530197297589912217194507</v>
      </c>
      <c r="H41" s="95">
        <v>6.6745573383133095653362257148</v>
      </c>
      <c r="I41" s="442">
        <v>19.062033026744775637006851004</v>
      </c>
      <c r="J41" s="441">
        <v>0</v>
      </c>
      <c r="K41" s="95">
        <v>0</v>
      </c>
      <c r="L41" s="442">
        <v>8.654546862844445828234970243</v>
      </c>
      <c r="M41" s="441">
        <v>212.26577346309601912341920916</v>
      </c>
      <c r="N41" s="95">
        <v>251.95519392449361192274367282</v>
      </c>
      <c r="O41" s="442">
        <v>175.0832440279161007452661096</v>
      </c>
      <c r="P41" s="93"/>
      <c r="Q41" s="422">
        <v>128.66164906579181851359338727</v>
      </c>
      <c r="R41" s="91">
        <v>53.208815583289079122727202360</v>
      </c>
      <c r="S41" s="423">
        <v>34.927615258210257718090540900</v>
      </c>
      <c r="T41" s="422">
        <v>-13.135834486795408082485391500</v>
      </c>
      <c r="U41" s="91">
        <v>-38.124294364526799846546918670</v>
      </c>
      <c r="V41" s="423">
        <v>-22.151057098616100364791109840</v>
      </c>
      <c r="W41" s="422">
        <v>0</v>
      </c>
      <c r="X41" s="91">
        <v>0</v>
      </c>
      <c r="Y41" s="423">
        <v>38.444989275919767189189856580</v>
      </c>
      <c r="Z41" s="422">
        <v>108.24945541353880052733500802</v>
      </c>
      <c r="AA41" s="91">
        <v>47.443375044818572452011367270</v>
      </c>
      <c r="AB41" s="423">
        <v>25.098570608697627399006903400</v>
      </c>
    </row>
    <row r="42" ht="18" customHeight="1">
      <c r="A42" s="58"/>
      <c r="B42" s="1062" t="s">
        <v>48</v>
      </c>
      <c r="C42" s="1062"/>
      <c r="D42" s="441">
        <v>170.89890795035000132296104118</v>
      </c>
      <c r="E42" s="95">
        <v>213.06488863090771675749501449</v>
      </c>
      <c r="F42" s="442">
        <v>129.30949991771186827917070442</v>
      </c>
      <c r="G42" s="441">
        <v>7.1366628781715386703595683154</v>
      </c>
      <c r="H42" s="95">
        <v>15.756486025718931087815672186</v>
      </c>
      <c r="I42" s="442">
        <v>26.193571332589108802314265282</v>
      </c>
      <c r="J42" s="441">
        <v>0</v>
      </c>
      <c r="K42" s="95">
        <v>0</v>
      </c>
      <c r="L42" s="442">
        <v>8.962633184410173926815314719</v>
      </c>
      <c r="M42" s="441">
        <v>178.0355708285215399933206095</v>
      </c>
      <c r="N42" s="95">
        <v>228.82137465662664784531068667</v>
      </c>
      <c r="O42" s="442">
        <v>164.46570443471115100830028443</v>
      </c>
      <c r="P42" s="5"/>
      <c r="Q42" s="422">
        <v>45.677748519154210232817671010</v>
      </c>
      <c r="R42" s="91">
        <v>12.942625941097076152856240990</v>
      </c>
      <c r="S42" s="423">
        <v>2.1944621789353074790165829400</v>
      </c>
      <c r="T42" s="422">
        <v>-43.639999097941677735847644210</v>
      </c>
      <c r="U42" s="91">
        <v>-71.903372677768292832524475920</v>
      </c>
      <c r="V42" s="423">
        <v>0.8999327662354829014170876200</v>
      </c>
      <c r="W42" s="422">
        <v>0</v>
      </c>
      <c r="X42" s="91">
        <v>0</v>
      </c>
      <c r="Y42" s="423">
        <v>21.686464736667472783114439450</v>
      </c>
      <c r="Z42" s="422">
        <v>36.976129547682669713580019100</v>
      </c>
      <c r="AA42" s="91">
        <v>-6.4998755838424523609940606400</v>
      </c>
      <c r="AB42" s="423">
        <v>2.8823190996165678801787813300</v>
      </c>
    </row>
    <row r="43" ht="18" customHeight="1">
      <c r="A43" s="58"/>
      <c r="B43" s="1062" t="s">
        <v>49</v>
      </c>
      <c r="C43" s="1062"/>
      <c r="D43" s="441">
        <v>234.22660253118212228924067396</v>
      </c>
      <c r="E43" s="95">
        <v>256.41865065589373386335269515</v>
      </c>
      <c r="F43" s="442">
        <v>150.39588973433792506369988049</v>
      </c>
      <c r="G43" s="441">
        <v>3.7815783378359149129793728557</v>
      </c>
      <c r="H43" s="95">
        <v>15.660147736001577860729864935</v>
      </c>
      <c r="I43" s="442">
        <v>27.899343581494111497173591299</v>
      </c>
      <c r="J43" s="441">
        <v>0</v>
      </c>
      <c r="K43" s="95">
        <v>0</v>
      </c>
      <c r="L43" s="442">
        <v>8.957836976046645388473213659</v>
      </c>
      <c r="M43" s="441">
        <v>238.00818086901803720222004683</v>
      </c>
      <c r="N43" s="95">
        <v>272.07879839189531172408256008</v>
      </c>
      <c r="O43" s="442">
        <v>187.25307029187868194934668544</v>
      </c>
      <c r="P43" s="93"/>
      <c r="Q43" s="422">
        <v>60.047722623523849501074449750</v>
      </c>
      <c r="R43" s="91">
        <v>-8.722787621608633861919096030</v>
      </c>
      <c r="S43" s="423">
        <v>4.2934521316527431949365838300</v>
      </c>
      <c r="T43" s="422">
        <v>-52.350991978726984107734315120</v>
      </c>
      <c r="U43" s="91">
        <v>-15.956161482484017582459071620</v>
      </c>
      <c r="V43" s="423">
        <v>4.5720611974393857781591204500</v>
      </c>
      <c r="W43" s="422">
        <v>0</v>
      </c>
      <c r="X43" s="91">
        <v>0</v>
      </c>
      <c r="Y43" s="423">
        <v>-3.0083754340820467918291561700</v>
      </c>
      <c r="Z43" s="422">
        <v>54.265978653737770473169574440</v>
      </c>
      <c r="AA43" s="91">
        <v>-9.172725410156600493039841870</v>
      </c>
      <c r="AB43" s="423">
        <v>3.9603171698147550420000006700</v>
      </c>
    </row>
    <row r="44" ht="18" customHeight="1">
      <c r="A44" s="58"/>
      <c r="B44" s="1063" t="s">
        <v>78</v>
      </c>
      <c r="C44" s="1063"/>
      <c r="D44" s="459">
        <v>188.8209602567859077133115556</v>
      </c>
      <c r="E44" s="460">
        <v>230.75842831392935031129995519</v>
      </c>
      <c r="F44" s="461">
        <v>137.30546530107052245805644154</v>
      </c>
      <c r="G44" s="459">
        <v>7.4924452402601873503057806423</v>
      </c>
      <c r="H44" s="460">
        <v>11.11369015581710427226199986</v>
      </c>
      <c r="I44" s="461">
        <v>19.698848910955752052200788102</v>
      </c>
      <c r="J44" s="459">
        <v>0</v>
      </c>
      <c r="K44" s="460">
        <v>0</v>
      </c>
      <c r="L44" s="461">
        <v>8.562887536124107964217937062</v>
      </c>
      <c r="M44" s="459">
        <v>196.31340549704609506361733625</v>
      </c>
      <c r="N44" s="460">
        <v>241.87211846974645458356195503</v>
      </c>
      <c r="O44" s="461">
        <v>165.56720174815038247447516671</v>
      </c>
      <c r="P44" s="5"/>
      <c r="Q44" s="432">
        <v>66.513300544357377428712194070</v>
      </c>
      <c r="R44" s="433">
        <v>3.8830312454317446171193306200</v>
      </c>
      <c r="S44" s="434">
        <v>6.6864581935794182721832124300</v>
      </c>
      <c r="T44" s="432">
        <v>-48.357862469865408536850136880</v>
      </c>
      <c r="U44" s="433">
        <v>-42.459734146173668068588651910</v>
      </c>
      <c r="V44" s="434">
        <v>-9.584928359655268176487113520</v>
      </c>
      <c r="W44" s="432">
        <v>0</v>
      </c>
      <c r="X44" s="433">
        <v>0</v>
      </c>
      <c r="Y44" s="434">
        <v>14.495704569827674539317739340</v>
      </c>
      <c r="Z44" s="432">
        <v>53.483379558366322679160957510</v>
      </c>
      <c r="AA44" s="433">
        <v>0.1758353924578334941237270600</v>
      </c>
      <c r="AB44" s="434">
        <v>4.8119832697706433154119941900</v>
      </c>
    </row>
    <row r="45" ht="6" customHeight="1">
      <c r="A45" s="58"/>
      <c r="B45" s="633"/>
      <c r="C45" s="633"/>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64" t="s">
        <v>50</v>
      </c>
      <c r="C46" s="1064"/>
      <c r="D46" s="495">
        <v>256.41375764114171329496676879</v>
      </c>
      <c r="E46" s="496">
        <v>291.05296036135090284365938464</v>
      </c>
      <c r="F46" s="497">
        <v>179.03001990690134487195235918</v>
      </c>
      <c r="G46" s="495">
        <v>7.5119774199717948872868444203</v>
      </c>
      <c r="H46" s="496">
        <v>10.300013879468588028471431073</v>
      </c>
      <c r="I46" s="497">
        <v>24.958072460890781877881920846</v>
      </c>
      <c r="J46" s="495">
        <v>0</v>
      </c>
      <c r="K46" s="496">
        <v>0</v>
      </c>
      <c r="L46" s="497">
        <v>8.767036017345041944697862832</v>
      </c>
      <c r="M46" s="495">
        <v>263.92573506111350818225361321</v>
      </c>
      <c r="N46" s="496">
        <v>301.35297424081949087213081571</v>
      </c>
      <c r="O46" s="497">
        <v>212.75512838513716869453214285</v>
      </c>
      <c r="P46" s="93"/>
      <c r="Q46" s="481">
        <v>56.608350170993731597050191770</v>
      </c>
      <c r="R46" s="482">
        <v>-18.672264841008370028600330260</v>
      </c>
      <c r="S46" s="483">
        <v>1.5656938066482535915726762200</v>
      </c>
      <c r="T46" s="481">
        <v>136.54758252331638309080343800</v>
      </c>
      <c r="U46" s="482">
        <v>-40.004775287449823433222852230</v>
      </c>
      <c r="V46" s="483">
        <v>-10.239184809747626392978880480</v>
      </c>
      <c r="W46" s="481">
        <v>0</v>
      </c>
      <c r="X46" s="482">
        <v>0</v>
      </c>
      <c r="Y46" s="483">
        <v>3.9864723490666843871531258800</v>
      </c>
      <c r="Z46" s="481">
        <v>58.129340501781970555055164520</v>
      </c>
      <c r="AA46" s="482">
        <v>-19.648782435106130915090444590</v>
      </c>
      <c r="AB46" s="483">
        <v>0.1171419761411137261172957700</v>
      </c>
    </row>
    <row r="47" ht="18" customHeight="1">
      <c r="A47" s="58"/>
      <c r="B47" s="1065" t="s">
        <v>51</v>
      </c>
      <c r="C47" s="1065"/>
      <c r="D47" s="278">
        <v>251.99338637104980674004551716</v>
      </c>
      <c r="E47" s="94">
        <v>311.97093901888559051898950809</v>
      </c>
      <c r="F47" s="279">
        <v>181.10347808576380403226722188</v>
      </c>
      <c r="G47" s="278">
        <v>9.502281808306486946749672239</v>
      </c>
      <c r="H47" s="94">
        <v>9.36893454157299036824762405</v>
      </c>
      <c r="I47" s="279">
        <v>18.957064441412380753104567319</v>
      </c>
      <c r="J47" s="278">
        <v>0</v>
      </c>
      <c r="K47" s="94">
        <v>0</v>
      </c>
      <c r="L47" s="279">
        <v>9.497789776906396450023744374</v>
      </c>
      <c r="M47" s="278">
        <v>261.4956681793562936867951894</v>
      </c>
      <c r="N47" s="94">
        <v>321.33987356045858088723713213</v>
      </c>
      <c r="O47" s="279">
        <v>209.55833230408258123539553358</v>
      </c>
      <c r="P47" s="5"/>
      <c r="Q47" s="273">
        <v>73.823430090438633684634529310</v>
      </c>
      <c r="R47" s="92">
        <v>6.8159072384109047232277546400</v>
      </c>
      <c r="S47" s="274">
        <v>11.226535608799333855430847180</v>
      </c>
      <c r="T47" s="273">
        <v>-46.599741417862536159079748940</v>
      </c>
      <c r="U47" s="92">
        <v>-51.374560439629184149337359230</v>
      </c>
      <c r="V47" s="274">
        <v>-19.803661966349193592814660630</v>
      </c>
      <c r="W47" s="273">
        <v>0</v>
      </c>
      <c r="X47" s="92">
        <v>0</v>
      </c>
      <c r="Y47" s="274">
        <v>4.9189255747186788747877182700</v>
      </c>
      <c r="Z47" s="273">
        <v>60.658072488351785751555596570</v>
      </c>
      <c r="AA47" s="92">
        <v>3.2146412374866266484113028100</v>
      </c>
      <c r="AB47" s="274">
        <v>7.1828454114971759409657790900</v>
      </c>
    </row>
    <row r="48" ht="18" customHeight="1">
      <c r="A48" s="58"/>
      <c r="B48" s="1066" t="s">
        <v>79</v>
      </c>
      <c r="C48" s="1066"/>
      <c r="D48" s="445">
        <v>254.20357200609576001750614295</v>
      </c>
      <c r="E48" s="446">
        <v>301.51194969011824668132444636</v>
      </c>
      <c r="F48" s="447">
        <v>180.06674899633257445210979054</v>
      </c>
      <c r="G48" s="445">
        <v>8.507129614139140917018258329</v>
      </c>
      <c r="H48" s="446">
        <v>9.834474210520789198359527562</v>
      </c>
      <c r="I48" s="447">
        <v>21.957568451151581315493244084</v>
      </c>
      <c r="J48" s="445">
        <v>0</v>
      </c>
      <c r="K48" s="446">
        <v>0</v>
      </c>
      <c r="L48" s="447">
        <v>9.132412897125719197360803603</v>
      </c>
      <c r="M48" s="445">
        <v>262.71070162023490093452440128</v>
      </c>
      <c r="N48" s="446">
        <v>311.34642390063903587968397393</v>
      </c>
      <c r="O48" s="447">
        <v>211.15673034460987496496383821</v>
      </c>
      <c r="P48" s="93"/>
      <c r="Q48" s="275">
        <v>65.812370338330074103889296980</v>
      </c>
      <c r="R48" s="276">
        <v>-6.162871254893886153959547900</v>
      </c>
      <c r="S48" s="277">
        <v>6.6745720564462426410966240900</v>
      </c>
      <c r="T48" s="275">
        <v>-24.697109286382127030952805510</v>
      </c>
      <c r="U48" s="276">
        <v>-46.360668277532361207047703110</v>
      </c>
      <c r="V48" s="277">
        <v>-13.858832234473010501537468770</v>
      </c>
      <c r="W48" s="275">
        <v>0</v>
      </c>
      <c r="X48" s="276">
        <v>0</v>
      </c>
      <c r="Y48" s="277">
        <v>4.0582252465017186118769614200</v>
      </c>
      <c r="Z48" s="275">
        <v>59.600505908633197471259568400</v>
      </c>
      <c r="AA48" s="276">
        <v>-8.332773893983633168943302370</v>
      </c>
      <c r="AB48" s="277">
        <v>3.9840125151118916574827623800</v>
      </c>
    </row>
    <row r="49" ht="6" customHeight="1">
      <c r="A49" s="58"/>
      <c r="B49" s="633"/>
      <c r="C49" s="633"/>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98" t="s">
        <v>12</v>
      </c>
      <c r="C50" s="998"/>
      <c r="D50" s="484">
        <v>205.73142717497556207233626588</v>
      </c>
      <c r="E50" s="485">
        <v>249.10027610668145931749601093</v>
      </c>
      <c r="F50" s="486">
        <v>148.40951781422671194806965981</v>
      </c>
      <c r="G50" s="484">
        <v>7.716764418377321603128054741</v>
      </c>
      <c r="H50" s="485">
        <v>10.700695377488887213452271366</v>
      </c>
      <c r="I50" s="486">
        <v>20.260832555885360985663695102</v>
      </c>
      <c r="J50" s="484">
        <v>0</v>
      </c>
      <c r="K50" s="485">
        <v>0</v>
      </c>
      <c r="L50" s="486">
        <v>8.661891015834307602803404221</v>
      </c>
      <c r="M50" s="484">
        <v>213.44819159335288367546432063</v>
      </c>
      <c r="N50" s="485">
        <v>259.80097148417034653094828231</v>
      </c>
      <c r="O50" s="486">
        <v>177.33224138594638053653675914</v>
      </c>
      <c r="P50" s="93"/>
      <c r="Q50" s="470">
        <v>64.506024473078441257967819970</v>
      </c>
      <c r="R50" s="471">
        <v>-0.5714919726289209019419469300</v>
      </c>
      <c r="S50" s="472">
        <v>5.5493566520248952302440395600</v>
      </c>
      <c r="T50" s="470">
        <v>-42.838782086093914050903298210</v>
      </c>
      <c r="U50" s="471">
        <v>-44.914155283080056548336287610</v>
      </c>
      <c r="V50" s="472">
        <v>-10.944204034740177255479203310</v>
      </c>
      <c r="W50" s="470">
        <v>0</v>
      </c>
      <c r="X50" s="471">
        <v>0</v>
      </c>
      <c r="Y50" s="472">
        <v>12.460350172804876290901998250</v>
      </c>
      <c r="Z50" s="470">
        <v>54.047351972175777970609607260</v>
      </c>
      <c r="AA50" s="471">
        <v>-3.7622825778233853913412384500</v>
      </c>
      <c r="AB50" s="472">
        <v>3.6669098469984079259610146100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24" customHeight="1">
      <c r="B52" s="1067" t="s">
        <v>138</v>
      </c>
      <c r="C52" s="1067"/>
      <c r="D52" s="1067"/>
      <c r="E52" s="1067"/>
      <c r="F52" s="1067"/>
      <c r="G52" s="1067"/>
      <c r="H52" s="1067"/>
      <c r="I52" s="1067"/>
      <c r="J52" s="1067"/>
      <c r="K52" s="1067"/>
      <c r="L52" s="1067"/>
      <c r="M52" s="1067"/>
      <c r="N52" s="1067"/>
      <c r="O52" s="1067"/>
      <c r="P52" s="1067"/>
      <c r="Q52" s="1067"/>
      <c r="R52" s="1067"/>
      <c r="S52" s="1067"/>
      <c r="T52" s="1067"/>
      <c r="U52" s="1067"/>
      <c r="V52" s="1067"/>
      <c r="W52" s="1067"/>
      <c r="X52" s="1067"/>
      <c r="Y52" s="1067"/>
      <c r="Z52" s="1067"/>
      <c r="AA52" s="1067"/>
      <c r="AB52" s="1067"/>
    </row>
    <row r="54">
      <c r="A54" s="237"/>
      <c r="B54" s="237"/>
      <c r="C54" s="237"/>
      <c r="D54" s="237"/>
      <c r="E54" s="237"/>
      <c r="F54" s="237"/>
      <c r="G54" s="237"/>
      <c r="H54" s="237"/>
      <c r="I54" s="237"/>
      <c r="J54" s="237"/>
      <c r="K54" s="237"/>
      <c r="L54" s="237"/>
      <c r="M54" s="237"/>
      <c r="N54" s="237"/>
      <c r="O54" s="237"/>
      <c r="P54" s="237"/>
      <c r="Q54" s="237"/>
      <c r="R54" s="237"/>
      <c r="S54" s="237"/>
      <c r="T54" s="237"/>
      <c r="U54" s="237"/>
      <c r="V54" s="237"/>
      <c r="W54" s="237"/>
      <c r="X54" s="237"/>
      <c r="Y54" s="237"/>
      <c r="Z54" s="237"/>
      <c r="AA54" s="237"/>
      <c r="AB54" s="237"/>
      <c r="AC54" s="237"/>
    </row>
    <row r="55">
      <c r="A55" s="237"/>
      <c r="B55" s="237"/>
      <c r="C55" s="237"/>
      <c r="D55" s="237"/>
      <c r="E55" s="237"/>
      <c r="F55" s="237"/>
      <c r="G55" s="237"/>
      <c r="H55" s="237"/>
      <c r="I55" s="237"/>
      <c r="J55" s="237"/>
      <c r="K55" s="237"/>
      <c r="L55" s="237"/>
      <c r="M55" s="237"/>
      <c r="N55" s="237"/>
      <c r="O55" s="237"/>
      <c r="P55" s="237"/>
      <c r="Q55" s="237"/>
      <c r="R55" s="237"/>
      <c r="S55" s="237"/>
      <c r="T55" s="237"/>
      <c r="U55" s="237"/>
      <c r="V55" s="237"/>
      <c r="W55" s="237"/>
      <c r="X55" s="237"/>
      <c r="Y55" s="237"/>
      <c r="Z55" s="237"/>
      <c r="AA55" s="237"/>
      <c r="AB55" s="237"/>
      <c r="AC55" s="237"/>
    </row>
    <row r="56">
      <c r="A56" s="237"/>
      <c r="B56" s="237"/>
      <c r="C56" s="237"/>
      <c r="D56" s="237"/>
      <c r="E56" s="237"/>
      <c r="F56" s="237"/>
      <c r="G56" s="237"/>
      <c r="H56" s="237"/>
      <c r="I56" s="237"/>
      <c r="J56" s="237"/>
      <c r="K56" s="237"/>
      <c r="L56" s="237"/>
      <c r="M56" s="237"/>
      <c r="N56" s="237"/>
      <c r="O56" s="237"/>
      <c r="P56" s="237"/>
      <c r="Q56" s="237"/>
      <c r="R56" s="237"/>
      <c r="S56" s="237"/>
      <c r="T56" s="237"/>
      <c r="U56" s="237"/>
      <c r="V56" s="237"/>
      <c r="W56" s="237"/>
      <c r="X56" s="237"/>
      <c r="Y56" s="237"/>
      <c r="Z56" s="237"/>
      <c r="AA56" s="237"/>
      <c r="AB56" s="237"/>
      <c r="AC56" s="237"/>
    </row>
    <row r="57">
      <c r="A57" s="237"/>
      <c r="B57" s="237"/>
      <c r="C57" s="237"/>
      <c r="D57" s="237"/>
      <c r="E57" s="237"/>
      <c r="F57" s="237"/>
      <c r="G57" s="237"/>
      <c r="H57" s="237"/>
      <c r="I57" s="237"/>
      <c r="J57" s="237"/>
      <c r="K57" s="237"/>
      <c r="L57" s="237"/>
      <c r="M57" s="237"/>
      <c r="N57" s="237"/>
      <c r="O57" s="237"/>
      <c r="P57" s="237"/>
      <c r="Q57" s="237"/>
      <c r="R57" s="237"/>
      <c r="S57" s="237"/>
      <c r="T57" s="237"/>
      <c r="U57" s="237"/>
      <c r="V57" s="237"/>
      <c r="W57" s="237"/>
      <c r="X57" s="237"/>
      <c r="Y57" s="237"/>
      <c r="Z57" s="237"/>
      <c r="AA57" s="237"/>
      <c r="AB57" s="237"/>
      <c r="AC57" s="237"/>
    </row>
    <row r="58">
      <c r="A58" s="237"/>
      <c r="B58" s="237"/>
      <c r="C58" s="237"/>
      <c r="D58" s="237"/>
      <c r="E58" s="237"/>
      <c r="F58" s="237"/>
      <c r="G58" s="237"/>
      <c r="H58" s="237"/>
      <c r="I58" s="237"/>
      <c r="J58" s="237"/>
      <c r="K58" s="237"/>
      <c r="L58" s="237"/>
      <c r="M58" s="237"/>
      <c r="N58" s="237"/>
      <c r="O58" s="237"/>
      <c r="P58" s="237"/>
      <c r="Q58" s="237"/>
      <c r="R58" s="237"/>
      <c r="S58" s="237"/>
      <c r="T58" s="237"/>
      <c r="U58" s="237"/>
      <c r="V58" s="237"/>
      <c r="W58" s="237"/>
      <c r="X58" s="237"/>
      <c r="Y58" s="237"/>
      <c r="Z58" s="237"/>
      <c r="AA58" s="237"/>
      <c r="AB58" s="237"/>
      <c r="AC58" s="237"/>
    </row>
    <row r="59">
      <c r="A59" s="237"/>
      <c r="B59" s="237"/>
      <c r="C59" s="237"/>
      <c r="D59" s="237"/>
      <c r="E59" s="237"/>
      <c r="F59" s="237"/>
      <c r="G59" s="237"/>
      <c r="H59" s="237"/>
      <c r="I59" s="237"/>
      <c r="J59" s="237"/>
      <c r="K59" s="237"/>
      <c r="L59" s="237"/>
      <c r="M59" s="237"/>
      <c r="N59" s="237"/>
      <c r="O59" s="237"/>
      <c r="P59" s="237"/>
      <c r="Q59" s="237"/>
      <c r="R59" s="237"/>
      <c r="S59" s="237"/>
      <c r="T59" s="237"/>
      <c r="U59" s="237"/>
      <c r="V59" s="237"/>
      <c r="W59" s="237"/>
      <c r="X59" s="237"/>
      <c r="Y59" s="237"/>
      <c r="Z59" s="237"/>
      <c r="AA59" s="237"/>
      <c r="AB59" s="237"/>
      <c r="AC59" s="237"/>
    </row>
    <row r="60">
      <c r="A60" s="237"/>
      <c r="B60" s="237"/>
      <c r="C60" s="237"/>
      <c r="D60" s="237"/>
      <c r="E60" s="237"/>
      <c r="F60" s="237"/>
      <c r="G60" s="237"/>
      <c r="H60" s="237"/>
      <c r="I60" s="237"/>
      <c r="J60" s="237"/>
      <c r="K60" s="237"/>
      <c r="L60" s="237"/>
      <c r="M60" s="237"/>
      <c r="N60" s="237"/>
      <c r="O60" s="237"/>
      <c r="P60" s="237"/>
      <c r="Q60" s="237"/>
      <c r="R60" s="237"/>
      <c r="S60" s="237"/>
      <c r="T60" s="237"/>
      <c r="U60" s="237"/>
      <c r="V60" s="237"/>
      <c r="W60" s="237"/>
      <c r="X60" s="237"/>
      <c r="Y60" s="237"/>
      <c r="Z60" s="237"/>
      <c r="AA60" s="237"/>
      <c r="AB60" s="237"/>
      <c r="AC60" s="237"/>
    </row>
    <row r="61">
      <c r="A61" s="237"/>
      <c r="B61" s="237"/>
      <c r="C61" s="237"/>
      <c r="D61" s="237"/>
      <c r="E61" s="237"/>
      <c r="F61" s="237"/>
      <c r="G61" s="237"/>
      <c r="H61" s="237"/>
      <c r="I61" s="237"/>
      <c r="J61" s="237"/>
      <c r="K61" s="237"/>
      <c r="L61" s="237"/>
      <c r="M61" s="237"/>
      <c r="N61" s="237"/>
      <c r="O61" s="237"/>
      <c r="P61" s="237"/>
      <c r="Q61" s="237"/>
      <c r="R61" s="237"/>
      <c r="S61" s="237"/>
      <c r="T61" s="237"/>
      <c r="U61" s="237"/>
      <c r="V61" s="237"/>
      <c r="W61" s="237"/>
      <c r="X61" s="237"/>
      <c r="Y61" s="237"/>
      <c r="Z61" s="237"/>
      <c r="AA61" s="237"/>
      <c r="AB61" s="237"/>
      <c r="AC61" s="237"/>
    </row>
    <row r="62">
      <c r="A62" s="237"/>
      <c r="B62" s="237"/>
      <c r="C62" s="237"/>
      <c r="D62" s="237"/>
      <c r="E62" s="237"/>
      <c r="F62" s="237"/>
      <c r="G62" s="237"/>
      <c r="H62" s="237"/>
      <c r="I62" s="237"/>
      <c r="J62" s="237"/>
      <c r="K62" s="237"/>
      <c r="L62" s="237"/>
      <c r="M62" s="237"/>
      <c r="N62" s="237"/>
      <c r="O62" s="237"/>
      <c r="P62" s="237"/>
      <c r="Q62" s="237"/>
      <c r="R62" s="237"/>
      <c r="S62" s="237"/>
      <c r="T62" s="237"/>
      <c r="U62" s="237"/>
      <c r="V62" s="237"/>
      <c r="W62" s="237"/>
      <c r="X62" s="237"/>
      <c r="Y62" s="237"/>
      <c r="Z62" s="237"/>
      <c r="AA62" s="237"/>
      <c r="AB62" s="237"/>
      <c r="AC62" s="237"/>
    </row>
    <row r="63">
      <c r="A63" s="237"/>
      <c r="B63" s="237"/>
      <c r="C63" s="237"/>
      <c r="D63" s="237"/>
      <c r="E63" s="237"/>
      <c r="F63" s="237"/>
      <c r="G63" s="237"/>
      <c r="H63" s="237"/>
      <c r="I63" s="237"/>
      <c r="J63" s="237"/>
      <c r="K63" s="237"/>
      <c r="L63" s="237"/>
      <c r="M63" s="237"/>
      <c r="N63" s="237"/>
      <c r="O63" s="237"/>
      <c r="P63" s="237"/>
      <c r="Q63" s="237"/>
      <c r="R63" s="237"/>
      <c r="S63" s="237"/>
      <c r="T63" s="237"/>
      <c r="U63" s="237"/>
      <c r="V63" s="237"/>
      <c r="W63" s="237"/>
      <c r="X63" s="237"/>
      <c r="Y63" s="237"/>
      <c r="Z63" s="237"/>
      <c r="AA63" s="237"/>
      <c r="AB63" s="237"/>
      <c r="AC63" s="237"/>
    </row>
    <row r="64">
      <c r="A64" s="237"/>
      <c r="B64" s="237"/>
      <c r="C64" s="237"/>
      <c r="D64" s="237"/>
      <c r="E64" s="237"/>
      <c r="F64" s="237"/>
      <c r="G64" s="237"/>
      <c r="H64" s="237"/>
      <c r="I64" s="237"/>
      <c r="J64" s="237"/>
      <c r="K64" s="237"/>
      <c r="L64" s="237"/>
      <c r="M64" s="237"/>
      <c r="N64" s="237"/>
      <c r="O64" s="237"/>
      <c r="P64" s="237"/>
      <c r="Q64" s="237"/>
      <c r="R64" s="237"/>
      <c r="S64" s="237"/>
      <c r="T64" s="237"/>
      <c r="U64" s="237"/>
      <c r="V64" s="237"/>
      <c r="W64" s="237"/>
      <c r="X64" s="237"/>
      <c r="Y64" s="237"/>
      <c r="Z64" s="237"/>
      <c r="AA64" s="237"/>
      <c r="AB64" s="237"/>
      <c r="AC64" s="237"/>
    </row>
    <row r="65" s="237" customFormat="1"/>
    <row r="66" s="237" customFormat="1"/>
    <row r="67" s="237" customFormat="1"/>
    <row r="68" s="237" customFormat="1"/>
    <row r="69" s="237" customFormat="1"/>
    <row r="70" s="237" customFormat="1"/>
    <row r="71" s="237" customFormat="1"/>
    <row r="72" s="237" customFormat="1"/>
    <row r="73" s="237" customFormat="1"/>
    <row r="74" s="237" customFormat="1"/>
    <row r="75" s="237" customFormat="1"/>
    <row r="76" s="237" customFormat="1"/>
    <row r="77" s="237" customFormat="1"/>
    <row r="78" s="237" customFormat="1"/>
    <row r="79" s="237" customFormat="1"/>
    <row r="80" s="237" customFormat="1"/>
    <row r="81" s="237" customFormat="1"/>
    <row r="82" s="237" customFormat="1"/>
    <row r="83" s="237" customFormat="1"/>
    <row r="84" s="237" customFormat="1"/>
    <row r="85" s="237" customFormat="1"/>
    <row r="86" s="237" customFormat="1"/>
    <row r="87" s="237" customFormat="1"/>
    <row r="88" s="237" customFormat="1"/>
    <row r="89" s="237" customFormat="1"/>
    <row r="90" s="237" customFormat="1"/>
    <row r="91" s="237" customFormat="1"/>
    <row r="92" s="237" customFormat="1"/>
    <row r="93" s="237" customFormat="1"/>
    <row r="94" s="237" customFormat="1"/>
  </sheetData>
  <mergeCells count="49">
    <mergeCell ref="B43:C43"/>
    <mergeCell ref="B41:C41"/>
    <mergeCell ref="B27:C27"/>
    <mergeCell ref="Q24:AB24"/>
    <mergeCell ref="B36:C36"/>
    <mergeCell ref="B39:C39"/>
    <mergeCell ref="B40:C40"/>
    <mergeCell ref="B42:C42"/>
    <mergeCell ref="Q38:AB38"/>
    <mergeCell ref="B28:C28"/>
    <mergeCell ref="B29:C29"/>
    <mergeCell ref="B30:C30"/>
    <mergeCell ref="B38:O38"/>
    <mergeCell ref="Q10:AB10"/>
    <mergeCell ref="B11:C11"/>
    <mergeCell ref="B12:C12"/>
    <mergeCell ref="B13:C13"/>
    <mergeCell ref="B20:C20"/>
    <mergeCell ref="B16:C16"/>
    <mergeCell ref="B14:C14"/>
    <mergeCell ref="B50:C50"/>
    <mergeCell ref="B44:C44"/>
    <mergeCell ref="B46:C46"/>
    <mergeCell ref="B47:C47"/>
    <mergeCell ref="B48:C48"/>
    <mergeCell ref="B22:C22"/>
    <mergeCell ref="B33:C33"/>
    <mergeCell ref="B34:C34"/>
    <mergeCell ref="B32:C32"/>
    <mergeCell ref="B19:C19"/>
    <mergeCell ref="B25:C25"/>
    <mergeCell ref="B26:C26"/>
    <mergeCell ref="B24:O24"/>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11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7" customWidth="1"/>
  </cols>
  <sheetData>
    <row r="1" ht="30">
      <c r="A1" s="630"/>
      <c r="B1" s="662" t="s">
        <v>203</v>
      </c>
      <c r="Y1" s="5"/>
      <c r="AB1" s="691"/>
      <c r="AD1" s="237"/>
    </row>
    <row r="2" ht="15" customHeight="1">
      <c r="A2" s="11"/>
      <c r="B2" s="11" t="s">
        <v>258</v>
      </c>
    </row>
    <row r="3" ht="17.1" customHeight="1">
      <c r="A3" s="11"/>
      <c r="B3" s="11" t="s">
        <v>259</v>
      </c>
      <c r="R3" s="1059" t="s">
        <v>351</v>
      </c>
      <c r="S3" s="1059"/>
      <c r="T3" s="1059"/>
      <c r="U3" s="1059"/>
      <c r="V3" s="1059"/>
      <c r="W3" s="1059"/>
      <c r="X3" s="1059"/>
      <c r="Y3" s="1059"/>
      <c r="Z3" s="1059"/>
      <c r="AA3" s="1059"/>
      <c r="AB3" s="1059"/>
    </row>
    <row r="4" ht="19.5" customHeight="1">
      <c r="A4" s="4"/>
      <c r="B4" s="211" t="s">
        <v>366</v>
      </c>
      <c r="C4" s="5"/>
      <c r="D4" s="5"/>
      <c r="E4" s="5"/>
      <c r="F4" s="5"/>
      <c r="G4" s="5"/>
      <c r="H4" s="212"/>
      <c r="I4" s="212"/>
      <c r="J4" s="212"/>
      <c r="K4" s="212"/>
      <c r="L4" s="212"/>
      <c r="M4" s="212"/>
      <c r="N4" s="212"/>
      <c r="O4" s="212"/>
      <c r="P4" s="212"/>
      <c r="Q4" s="212"/>
      <c r="R4" s="212"/>
      <c r="S4" s="212"/>
      <c r="T4" s="212"/>
      <c r="U4" s="4"/>
      <c r="V4" s="4"/>
    </row>
    <row r="5" ht="12.75" customHeight="1"/>
    <row r="6" ht="15.75">
      <c r="D6" s="1004" t="s">
        <v>60</v>
      </c>
      <c r="E6" s="1004"/>
      <c r="F6" s="1004"/>
      <c r="G6" s="1004"/>
      <c r="H6" s="1004"/>
      <c r="I6" s="1004"/>
      <c r="J6" s="1004"/>
      <c r="K6" s="1004"/>
      <c r="L6" s="1004"/>
      <c r="M6" s="1004"/>
      <c r="N6" s="1004"/>
      <c r="O6" s="1004"/>
      <c r="Q6" s="979" t="s">
        <v>72</v>
      </c>
      <c r="R6" s="979"/>
      <c r="S6" s="979"/>
      <c r="T6" s="979"/>
      <c r="U6" s="979"/>
      <c r="V6" s="979"/>
      <c r="W6" s="979"/>
      <c r="X6" s="979"/>
      <c r="Y6" s="979"/>
      <c r="Z6" s="979"/>
      <c r="AA6" s="979"/>
      <c r="AB6" s="979"/>
    </row>
    <row r="7" ht="15.75">
      <c r="D7" s="285" t="s">
        <v>11</v>
      </c>
      <c r="E7" s="285"/>
      <c r="F7" s="285"/>
      <c r="G7" s="285" t="s">
        <v>13</v>
      </c>
      <c r="H7" s="285"/>
      <c r="I7" s="285"/>
      <c r="J7" s="285" t="s">
        <v>14</v>
      </c>
      <c r="K7" s="285"/>
      <c r="L7" s="285"/>
      <c r="M7" s="285" t="s">
        <v>12</v>
      </c>
      <c r="N7" s="285"/>
      <c r="O7" s="285"/>
      <c r="Q7" s="285" t="s">
        <v>11</v>
      </c>
      <c r="R7" s="285"/>
      <c r="S7" s="285"/>
      <c r="T7" s="285" t="s">
        <v>13</v>
      </c>
      <c r="U7" s="285"/>
      <c r="V7" s="285"/>
      <c r="W7" s="285" t="s">
        <v>14</v>
      </c>
      <c r="X7" s="285"/>
      <c r="Y7" s="285"/>
      <c r="Z7" s="285" t="s">
        <v>12</v>
      </c>
      <c r="AA7" s="285"/>
      <c r="AB7" s="285"/>
    </row>
    <row r="8" ht="27" customHeight="1">
      <c r="A8" s="57"/>
      <c r="B8" s="1060"/>
      <c r="C8" s="1060"/>
      <c r="D8" s="414" t="s">
        <v>25</v>
      </c>
      <c r="E8" s="415" t="s">
        <v>15</v>
      </c>
      <c r="F8" s="416" t="s">
        <v>26</v>
      </c>
      <c r="G8" s="414" t="s">
        <v>25</v>
      </c>
      <c r="H8" s="415" t="s">
        <v>15</v>
      </c>
      <c r="I8" s="416" t="s">
        <v>26</v>
      </c>
      <c r="J8" s="414" t="s">
        <v>25</v>
      </c>
      <c r="K8" s="415" t="s">
        <v>15</v>
      </c>
      <c r="L8" s="416" t="s">
        <v>26</v>
      </c>
      <c r="M8" s="414" t="s">
        <v>25</v>
      </c>
      <c r="N8" s="415" t="s">
        <v>15</v>
      </c>
      <c r="O8" s="416" t="s">
        <v>26</v>
      </c>
      <c r="P8" s="63"/>
      <c r="Q8" s="414" t="s">
        <v>25</v>
      </c>
      <c r="R8" s="415" t="s">
        <v>15</v>
      </c>
      <c r="S8" s="416" t="s">
        <v>26</v>
      </c>
      <c r="T8" s="414" t="s">
        <v>25</v>
      </c>
      <c r="U8" s="415" t="s">
        <v>15</v>
      </c>
      <c r="V8" s="416" t="s">
        <v>26</v>
      </c>
      <c r="W8" s="414" t="s">
        <v>25</v>
      </c>
      <c r="X8" s="415" t="s">
        <v>15</v>
      </c>
      <c r="Y8" s="416" t="s">
        <v>26</v>
      </c>
      <c r="Z8" s="414" t="s">
        <v>25</v>
      </c>
      <c r="AA8" s="415" t="s">
        <v>15</v>
      </c>
      <c r="AB8" s="416"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93" t="s">
        <v>22</v>
      </c>
      <c r="C10" s="993"/>
      <c r="D10" s="993"/>
      <c r="E10" s="993"/>
      <c r="F10" s="993"/>
      <c r="G10" s="993"/>
      <c r="H10" s="993"/>
      <c r="I10" s="993"/>
      <c r="J10" s="993"/>
      <c r="K10" s="993"/>
      <c r="L10" s="993"/>
      <c r="M10" s="993"/>
      <c r="N10" s="993"/>
      <c r="O10" s="993"/>
      <c r="P10" s="413"/>
      <c r="Q10" s="991"/>
      <c r="R10" s="991"/>
      <c r="S10" s="991"/>
      <c r="T10" s="991"/>
      <c r="U10" s="991"/>
      <c r="V10" s="991"/>
      <c r="W10" s="991"/>
      <c r="X10" s="991"/>
      <c r="Y10" s="991"/>
      <c r="Z10" s="991"/>
      <c r="AA10" s="991"/>
      <c r="AB10" s="991"/>
      <c r="AC10" s="9"/>
    </row>
    <row r="11" ht="18" customHeight="1">
      <c r="A11" s="58"/>
      <c r="B11" s="1061" t="s">
        <v>43</v>
      </c>
      <c r="C11" s="1061"/>
      <c r="D11" s="429">
        <v>60.207470880104522117391979430</v>
      </c>
      <c r="E11" s="430">
        <v>73.875337540439430165153852260</v>
      </c>
      <c r="F11" s="431">
        <v>54.149594839141811987247972030</v>
      </c>
      <c r="G11" s="429">
        <v>4.7477751982028561737013812200</v>
      </c>
      <c r="H11" s="430">
        <v>4.9320472705562501646347200600</v>
      </c>
      <c r="I11" s="431">
        <v>11.161889937590739964645830450</v>
      </c>
      <c r="J11" s="429">
        <v>0</v>
      </c>
      <c r="K11" s="430">
        <v>0</v>
      </c>
      <c r="L11" s="431">
        <v>6.8081844063440317819023968200</v>
      </c>
      <c r="M11" s="429">
        <v>64.955246078307378291093360650</v>
      </c>
      <c r="N11" s="430">
        <v>78.807384810995680329788572340</v>
      </c>
      <c r="O11" s="431">
        <v>72.119669183076583733796199290</v>
      </c>
      <c r="P11" s="5"/>
      <c r="Q11" s="429">
        <v>67.529268259087247675947171980</v>
      </c>
      <c r="R11" s="430">
        <v>-1.823792867740701458224343400</v>
      </c>
      <c r="S11" s="431">
        <v>2.3325638675998958654825266300</v>
      </c>
      <c r="T11" s="429">
        <v>14.934789787272213855915018360</v>
      </c>
      <c r="U11" s="430">
        <v>5.547474902027392269533914600</v>
      </c>
      <c r="V11" s="431">
        <v>0.4179766202226026942210462800</v>
      </c>
      <c r="W11" s="429">
        <v>0</v>
      </c>
      <c r="X11" s="430">
        <v>-100</v>
      </c>
      <c r="Y11" s="431">
        <v>15.170890367607814515458459210</v>
      </c>
      <c r="Z11" s="429">
        <v>62.107177215999052587611531840</v>
      </c>
      <c r="AA11" s="430">
        <v>-1.4696895783007652394199151900</v>
      </c>
      <c r="AB11" s="431">
        <v>3.1133625752256294812211096300</v>
      </c>
    </row>
    <row r="12" ht="18" customHeight="1">
      <c r="A12" s="58"/>
      <c r="B12" s="1062" t="s">
        <v>46</v>
      </c>
      <c r="C12" s="1062"/>
      <c r="D12" s="422">
        <v>57.632994737791259649918264060</v>
      </c>
      <c r="E12" s="91">
        <v>65.594364681945215013084242850</v>
      </c>
      <c r="F12" s="423">
        <v>52.697701201983386259472594140</v>
      </c>
      <c r="G12" s="422">
        <v>7.750188210565242481534810900</v>
      </c>
      <c r="H12" s="91">
        <v>7.2847715731027545864355145600</v>
      </c>
      <c r="I12" s="423">
        <v>14.973218504066843957583510350</v>
      </c>
      <c r="J12" s="422">
        <v>0</v>
      </c>
      <c r="K12" s="91">
        <v>0</v>
      </c>
      <c r="L12" s="423">
        <v>6.3722780716584215429041729100</v>
      </c>
      <c r="M12" s="422">
        <v>65.383182948356502131453074960</v>
      </c>
      <c r="N12" s="91">
        <v>72.879136255047969599519757420</v>
      </c>
      <c r="O12" s="423">
        <v>74.043197777708651759960277390</v>
      </c>
      <c r="P12" s="5"/>
      <c r="Q12" s="422">
        <v>81.44989675227289496952716440</v>
      </c>
      <c r="R12" s="91">
        <v>-4.195241533965959014806425600</v>
      </c>
      <c r="S12" s="423">
        <v>1.5351334935751834562246160300</v>
      </c>
      <c r="T12" s="422">
        <v>64.616142942472020820268546170</v>
      </c>
      <c r="U12" s="91">
        <v>10.106772459086560527908069630</v>
      </c>
      <c r="V12" s="423">
        <v>2.0200877422558393018748102600</v>
      </c>
      <c r="W12" s="422">
        <v>0</v>
      </c>
      <c r="X12" s="91">
        <v>-100</v>
      </c>
      <c r="Y12" s="423">
        <v>17.692272103786661975695488230</v>
      </c>
      <c r="Z12" s="422">
        <v>79.27680114138708565850337832</v>
      </c>
      <c r="AA12" s="91">
        <v>-2.9921715328383827121448987800</v>
      </c>
      <c r="AB12" s="423">
        <v>2.8491403469727220098421788300</v>
      </c>
    </row>
    <row r="13" ht="18" customHeight="1">
      <c r="A13" s="58"/>
      <c r="B13" s="1062" t="s">
        <v>47</v>
      </c>
      <c r="C13" s="1062"/>
      <c r="D13" s="422">
        <v>55.329640636679317105831270120</v>
      </c>
      <c r="E13" s="91">
        <v>65.160671053709861022997964510</v>
      </c>
      <c r="F13" s="423">
        <v>53.927367173382618650628831280</v>
      </c>
      <c r="G13" s="422">
        <v>8.892661843049784549821222440</v>
      </c>
      <c r="H13" s="91">
        <v>5.8649172129237624574287999900</v>
      </c>
      <c r="I13" s="423">
        <v>17.616313522498093678478558770</v>
      </c>
      <c r="J13" s="422">
        <v>0</v>
      </c>
      <c r="K13" s="91">
        <v>0</v>
      </c>
      <c r="L13" s="423">
        <v>6.280887236373580694034927600</v>
      </c>
      <c r="M13" s="422">
        <v>64.222302479729101655652492560</v>
      </c>
      <c r="N13" s="91">
        <v>71.025588266633623480426764490</v>
      </c>
      <c r="O13" s="423">
        <v>77.824567932254293023142317650</v>
      </c>
      <c r="P13" s="184"/>
      <c r="Q13" s="422">
        <v>83.19432388844575204126350900</v>
      </c>
      <c r="R13" s="91">
        <v>-1.1884225946245155933887033400</v>
      </c>
      <c r="S13" s="423">
        <v>2.9932902478382202416683489700</v>
      </c>
      <c r="T13" s="422">
        <v>118.12812902667553469482862259</v>
      </c>
      <c r="U13" s="91">
        <v>-27.563783834129815476213028560</v>
      </c>
      <c r="V13" s="423">
        <v>0.3773003971052644578460098800</v>
      </c>
      <c r="W13" s="422">
        <v>0</v>
      </c>
      <c r="X13" s="91">
        <v>-100</v>
      </c>
      <c r="Y13" s="423">
        <v>17.097438716178213679285623960</v>
      </c>
      <c r="Z13" s="422">
        <v>87.34894454577065362685363174</v>
      </c>
      <c r="AA13" s="91">
        <v>-4.1533968292022769257360080900</v>
      </c>
      <c r="AB13" s="423">
        <v>3.3883953233140724804940610400</v>
      </c>
    </row>
    <row r="14" ht="18" customHeight="1">
      <c r="A14" s="58"/>
      <c r="B14" s="1062" t="s">
        <v>48</v>
      </c>
      <c r="C14" s="1062"/>
      <c r="D14" s="422">
        <v>58.356675391479801440678507950</v>
      </c>
      <c r="E14" s="91">
        <v>67.500188845721758447889849790</v>
      </c>
      <c r="F14" s="423">
        <v>54.971964433182402763218590530</v>
      </c>
      <c r="G14" s="422">
        <v>6.3789170437200160552357841100</v>
      </c>
      <c r="H14" s="91">
        <v>6.8616524498036935843277692500</v>
      </c>
      <c r="I14" s="423">
        <v>17.731848001939367054968905800</v>
      </c>
      <c r="J14" s="422">
        <v>0</v>
      </c>
      <c r="K14" s="91">
        <v>0</v>
      </c>
      <c r="L14" s="423">
        <v>6.4794934469118390265689065400</v>
      </c>
      <c r="M14" s="422">
        <v>64.735592435199817495914292070</v>
      </c>
      <c r="N14" s="91">
        <v>74.361841295525452032217619040</v>
      </c>
      <c r="O14" s="423">
        <v>79.183305882033608844756402860</v>
      </c>
      <c r="P14" s="5"/>
      <c r="Q14" s="422">
        <v>83.90373159207683213204548265</v>
      </c>
      <c r="R14" s="91">
        <v>-0.6228980123741910928547127200</v>
      </c>
      <c r="S14" s="423">
        <v>2.6967032553910280034022941600</v>
      </c>
      <c r="T14" s="422">
        <v>38.709494641603942271807896500</v>
      </c>
      <c r="U14" s="91">
        <v>-19.354963017390445135054115070</v>
      </c>
      <c r="V14" s="423">
        <v>-3.4539169603483874203735865600</v>
      </c>
      <c r="W14" s="422">
        <v>0</v>
      </c>
      <c r="X14" s="91">
        <v>-100</v>
      </c>
      <c r="Y14" s="423">
        <v>14.138109396979038104157738620</v>
      </c>
      <c r="Z14" s="422">
        <v>78.183058821485863375522882370</v>
      </c>
      <c r="AA14" s="91">
        <v>-2.8214456453223134714930841400</v>
      </c>
      <c r="AB14" s="423">
        <v>2.0777657782048848957198164700</v>
      </c>
    </row>
    <row r="15" ht="18" customHeight="1">
      <c r="A15" s="58"/>
      <c r="B15" s="1062" t="s">
        <v>49</v>
      </c>
      <c r="C15" s="1062"/>
      <c r="D15" s="422">
        <v>64.035126636263562125146258880</v>
      </c>
      <c r="E15" s="91">
        <v>74.493316405319343714446410060</v>
      </c>
      <c r="F15" s="423">
        <v>57.399568513536921561194157640</v>
      </c>
      <c r="G15" s="422">
        <v>6.2327015496066793230462213300</v>
      </c>
      <c r="H15" s="91">
        <v>5.9151842609323339703398268900</v>
      </c>
      <c r="I15" s="423">
        <v>16.487323254676761644347337480</v>
      </c>
      <c r="J15" s="422">
        <v>0</v>
      </c>
      <c r="K15" s="91">
        <v>0</v>
      </c>
      <c r="L15" s="423">
        <v>6.6775278608698761769513318100</v>
      </c>
      <c r="M15" s="422">
        <v>70.267828185870241448192480210</v>
      </c>
      <c r="N15" s="91">
        <v>80.40850066625167768478623695</v>
      </c>
      <c r="O15" s="423">
        <v>80.56441962908355938249282694</v>
      </c>
      <c r="P15" s="184"/>
      <c r="Q15" s="422">
        <v>79.077907479499692716905296210</v>
      </c>
      <c r="R15" s="91">
        <v>0.0282807676116799598840800100</v>
      </c>
      <c r="S15" s="423">
        <v>3.865729005319369307534552400</v>
      </c>
      <c r="T15" s="422">
        <v>37.711462901039756551432687610</v>
      </c>
      <c r="U15" s="91">
        <v>-26.791193846165985470372951350</v>
      </c>
      <c r="V15" s="423">
        <v>-3.6534094833535431023817589600</v>
      </c>
      <c r="W15" s="422">
        <v>0</v>
      </c>
      <c r="X15" s="91">
        <v>-100</v>
      </c>
      <c r="Y15" s="423">
        <v>11.563223823411476993821891350</v>
      </c>
      <c r="Z15" s="422">
        <v>74.430400173778910007154075790</v>
      </c>
      <c r="AA15" s="91">
        <v>-2.7226787538606427413638340400</v>
      </c>
      <c r="AB15" s="423">
        <v>2.8116532273544340847341522700</v>
      </c>
    </row>
    <row r="16" ht="18" customHeight="1">
      <c r="A16" s="58"/>
      <c r="B16" s="1063" t="s">
        <v>78</v>
      </c>
      <c r="C16" s="1063"/>
      <c r="D16" s="432">
        <v>59.097873460254632049334796200</v>
      </c>
      <c r="E16" s="433">
        <v>69.308821281474181976738538600</v>
      </c>
      <c r="F16" s="434">
        <v>54.626086544795691707229887870</v>
      </c>
      <c r="G16" s="432">
        <v>6.8086270868878237072844249600</v>
      </c>
      <c r="H16" s="433">
        <v>6.1705390847260578166363739400</v>
      </c>
      <c r="I16" s="434">
        <v>15.601259189815489532828480440</v>
      </c>
      <c r="J16" s="432">
        <v>0</v>
      </c>
      <c r="K16" s="433">
        <v>0</v>
      </c>
      <c r="L16" s="434">
        <v>6.5227414528988342959048879400</v>
      </c>
      <c r="M16" s="432">
        <v>65.906500547142455756619221150</v>
      </c>
      <c r="N16" s="433">
        <v>75.479360366200239793374912520</v>
      </c>
      <c r="O16" s="434">
        <v>76.750087187510015535963256220</v>
      </c>
      <c r="P16" s="5"/>
      <c r="Q16" s="432">
        <v>78.647458458820732426010087100</v>
      </c>
      <c r="R16" s="433">
        <v>-1.5547369683009666010256200400</v>
      </c>
      <c r="S16" s="434">
        <v>2.7017817001210597196655215900</v>
      </c>
      <c r="T16" s="432">
        <v>54.437832960587567734026083920</v>
      </c>
      <c r="U16" s="433">
        <v>-14.209006639033148385519550660</v>
      </c>
      <c r="V16" s="434">
        <v>-1.0062169217981117478096469800</v>
      </c>
      <c r="W16" s="432">
        <v>0</v>
      </c>
      <c r="X16" s="433">
        <v>-100</v>
      </c>
      <c r="Y16" s="434">
        <v>15.049794816112721228811349300</v>
      </c>
      <c r="Z16" s="631">
        <v>75.800470043203443980784764170</v>
      </c>
      <c r="AA16" s="214">
        <v>-2.8189685477969416536985160100</v>
      </c>
      <c r="AB16" s="632">
        <v>2.8568311101166915754229588200</v>
      </c>
    </row>
    <row r="17" ht="6" customHeight="1">
      <c r="A17" s="58"/>
      <c r="B17" s="633"/>
      <c r="C17" s="633"/>
      <c r="D17" s="91"/>
      <c r="E17" s="91"/>
      <c r="F17" s="91"/>
      <c r="G17" s="91"/>
      <c r="H17" s="91"/>
      <c r="I17" s="91"/>
      <c r="J17" s="91"/>
      <c r="K17" s="91"/>
      <c r="L17" s="91"/>
      <c r="M17" s="91"/>
      <c r="N17" s="91"/>
      <c r="O17" s="91"/>
      <c r="P17" s="5"/>
      <c r="Q17" s="91"/>
      <c r="R17" s="91"/>
      <c r="S17" s="91"/>
      <c r="T17" s="91"/>
      <c r="U17" s="91"/>
      <c r="V17" s="91"/>
      <c r="W17" s="91"/>
      <c r="X17" s="91"/>
      <c r="Y17" s="91"/>
      <c r="Z17" s="634"/>
      <c r="AA17" s="634"/>
      <c r="AB17" s="634"/>
      <c r="AC17" s="4"/>
    </row>
    <row r="18" ht="18" customHeight="1">
      <c r="A18" s="58"/>
      <c r="B18" s="1064" t="s">
        <v>50</v>
      </c>
      <c r="C18" s="1064"/>
      <c r="D18" s="481">
        <v>66.232607854765239244150087920</v>
      </c>
      <c r="E18" s="482">
        <v>79.35406902043012737133979777</v>
      </c>
      <c r="F18" s="483">
        <v>63.845761447927089718728168970</v>
      </c>
      <c r="G18" s="481">
        <v>5.039050541197123653568779400</v>
      </c>
      <c r="H18" s="482">
        <v>4.6272864509801160668852970500</v>
      </c>
      <c r="I18" s="483">
        <v>14.934670762855966223263804980</v>
      </c>
      <c r="J18" s="481">
        <v>0</v>
      </c>
      <c r="K18" s="482">
        <v>0</v>
      </c>
      <c r="L18" s="483">
        <v>6.9453103307836272499979402400</v>
      </c>
      <c r="M18" s="481">
        <v>71.271658395962362897718867310</v>
      </c>
      <c r="N18" s="482">
        <v>83.98135547141024343822509482</v>
      </c>
      <c r="O18" s="483">
        <v>85.72574254156668319198991419</v>
      </c>
      <c r="P18" s="184"/>
      <c r="Q18" s="481">
        <v>71.039514677730727601252881330</v>
      </c>
      <c r="R18" s="482">
        <v>-0.8929612953628079660224668200</v>
      </c>
      <c r="S18" s="483">
        <v>6.3780210295321897956653884600</v>
      </c>
      <c r="T18" s="481">
        <v>29.617994902024915629351476410</v>
      </c>
      <c r="U18" s="482">
        <v>-16.946845139530002004862589620</v>
      </c>
      <c r="V18" s="483">
        <v>-4.3939872309812258007910027400</v>
      </c>
      <c r="W18" s="481">
        <v>0</v>
      </c>
      <c r="X18" s="482">
        <v>-100</v>
      </c>
      <c r="Y18" s="483">
        <v>14.638901789456341229512881670</v>
      </c>
      <c r="Z18" s="481">
        <v>67.260437096474048737672155260</v>
      </c>
      <c r="AA18" s="482">
        <v>-2.0901441306868590776242308400</v>
      </c>
      <c r="AB18" s="483">
        <v>4.9309443306042890435944446700</v>
      </c>
    </row>
    <row r="19" ht="18" customHeight="1">
      <c r="A19" s="58"/>
      <c r="B19" s="1065" t="s">
        <v>51</v>
      </c>
      <c r="C19" s="1065"/>
      <c r="D19" s="273">
        <v>67.409455113582028358187500890</v>
      </c>
      <c r="E19" s="92">
        <v>83.65058184982198179648120671</v>
      </c>
      <c r="F19" s="274">
        <v>65.310343483620686747554023310</v>
      </c>
      <c r="G19" s="273">
        <v>4.9387404430533101069797868300</v>
      </c>
      <c r="H19" s="92">
        <v>4.385342397033383608924910100</v>
      </c>
      <c r="I19" s="274">
        <v>12.782052278812464898185918710</v>
      </c>
      <c r="J19" s="273">
        <v>0</v>
      </c>
      <c r="K19" s="92">
        <v>0</v>
      </c>
      <c r="L19" s="274">
        <v>6.9750939779969707622710246200</v>
      </c>
      <c r="M19" s="273">
        <v>72.348195556635338465167287720</v>
      </c>
      <c r="N19" s="92">
        <v>88.03592424685536540540611682</v>
      </c>
      <c r="O19" s="274">
        <v>85.06748974043012240801096664</v>
      </c>
      <c r="P19" s="5"/>
      <c r="Q19" s="273">
        <v>56.742399176926846275769599590</v>
      </c>
      <c r="R19" s="92">
        <v>0.5082239251726935503670468100</v>
      </c>
      <c r="S19" s="274">
        <v>4.2492004903678374562823421800</v>
      </c>
      <c r="T19" s="273">
        <v>29.633569684490996887386409780</v>
      </c>
      <c r="U19" s="92">
        <v>-22.356920592818520836565864260</v>
      </c>
      <c r="V19" s="274">
        <v>-6.337927691285528251284002900</v>
      </c>
      <c r="W19" s="273">
        <v>0</v>
      </c>
      <c r="X19" s="92">
        <v>-100</v>
      </c>
      <c r="Y19" s="274">
        <v>12.597277512338436602681145310</v>
      </c>
      <c r="Z19" s="273">
        <v>54.536363796426728365451397360</v>
      </c>
      <c r="AA19" s="92">
        <v>-1.0490124264167067897963176500</v>
      </c>
      <c r="AB19" s="274">
        <v>3.1245993237641450389211699400</v>
      </c>
    </row>
    <row r="20" ht="18" customHeight="1">
      <c r="A20" s="58"/>
      <c r="B20" s="1066" t="s">
        <v>79</v>
      </c>
      <c r="C20" s="1066"/>
      <c r="D20" s="275">
        <v>66.821031484173633801168794380</v>
      </c>
      <c r="E20" s="276">
        <v>81.50232543512605458391050223</v>
      </c>
      <c r="F20" s="277">
        <v>64.578112794752146755365386500</v>
      </c>
      <c r="G20" s="275">
        <v>4.9888954921252168802742831100</v>
      </c>
      <c r="H20" s="276">
        <v>4.5063144240067498379051035700</v>
      </c>
      <c r="I20" s="277">
        <v>13.858272850298487425946189900</v>
      </c>
      <c r="J20" s="275">
        <v>0</v>
      </c>
      <c r="K20" s="276">
        <v>0</v>
      </c>
      <c r="L20" s="277">
        <v>6.9602033812365673630721372600</v>
      </c>
      <c r="M20" s="275">
        <v>71.809926976298850681443077490</v>
      </c>
      <c r="N20" s="276">
        <v>86.00863985913280442181560581</v>
      </c>
      <c r="O20" s="277">
        <v>85.39658902628720154438371366</v>
      </c>
      <c r="P20" s="184"/>
      <c r="Q20" s="275">
        <v>63.514001179592891139254726990</v>
      </c>
      <c r="R20" s="276">
        <v>-0.1788008891775567418495965100</v>
      </c>
      <c r="S20" s="277">
        <v>5.2919567402665248395710032500</v>
      </c>
      <c r="T20" s="275">
        <v>29.626062391400421897424089490</v>
      </c>
      <c r="U20" s="276">
        <v>-19.670347154227229597215335630</v>
      </c>
      <c r="V20" s="277">
        <v>-5.3040414310876808116373224100</v>
      </c>
      <c r="W20" s="275">
        <v>0</v>
      </c>
      <c r="X20" s="276">
        <v>-100</v>
      </c>
      <c r="Y20" s="277">
        <v>13.607354819625398643343859160</v>
      </c>
      <c r="Z20" s="275">
        <v>60.597174349063346707526061660</v>
      </c>
      <c r="AA20" s="276">
        <v>-1.5600445443067152984657831700</v>
      </c>
      <c r="AB20" s="277">
        <v>4.0236168766895188558192371400</v>
      </c>
    </row>
    <row r="21" ht="6" customHeight="1">
      <c r="A21" s="58"/>
      <c r="B21" s="633"/>
      <c r="C21" s="633"/>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98" t="s">
        <v>12</v>
      </c>
      <c r="C22" s="998"/>
      <c r="D22" s="470">
        <v>61.129099211290992112909921130</v>
      </c>
      <c r="E22" s="471">
        <v>72.783269236881416266725995610</v>
      </c>
      <c r="F22" s="472">
        <v>57.563155769236847692776815440</v>
      </c>
      <c r="G22" s="470">
        <v>6.4591116645911166459111664600</v>
      </c>
      <c r="H22" s="471">
        <v>5.6962146012776912563964021200</v>
      </c>
      <c r="I22" s="472">
        <v>14.971673950971040118350236100</v>
      </c>
      <c r="J22" s="470">
        <v>0</v>
      </c>
      <c r="K22" s="471">
        <v>0</v>
      </c>
      <c r="L22" s="472">
        <v>6.6792617844794494086341576400</v>
      </c>
      <c r="M22" s="470">
        <v>67.588210875882108758821087590</v>
      </c>
      <c r="N22" s="471">
        <v>78.479483838159107523122397740</v>
      </c>
      <c r="O22" s="472">
        <v>79.214091504687337219761209180</v>
      </c>
      <c r="P22" s="184"/>
      <c r="Q22" s="470">
        <v>75.216995592474665066020888880</v>
      </c>
      <c r="R22" s="471">
        <v>-1.1533850492732832263206768200</v>
      </c>
      <c r="S22" s="472">
        <v>3.0585579792546059553576016400</v>
      </c>
      <c r="T22" s="470">
        <v>51.326017998543198853356516950</v>
      </c>
      <c r="U22" s="471">
        <v>-15.454515999529729634654852750</v>
      </c>
      <c r="V22" s="472">
        <v>-2.459674014288789215585796300</v>
      </c>
      <c r="W22" s="470">
        <v>-100</v>
      </c>
      <c r="X22" s="471">
        <v>-100</v>
      </c>
      <c r="Y22" s="472">
        <v>20.476193092691978882215176840</v>
      </c>
      <c r="Z22" s="470">
        <v>70.925216791411027384578705630</v>
      </c>
      <c r="AA22" s="471">
        <v>-2.4293545071332890029180349800</v>
      </c>
      <c r="AB22" s="472">
        <v>3.2131381943667422946844708300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56" t="s">
        <v>9</v>
      </c>
      <c r="C24" s="1056"/>
      <c r="D24" s="1056"/>
      <c r="E24" s="1056"/>
      <c r="F24" s="1056"/>
      <c r="G24" s="1056"/>
      <c r="H24" s="1056"/>
      <c r="I24" s="1056"/>
      <c r="J24" s="1056"/>
      <c r="K24" s="1056"/>
      <c r="L24" s="1056"/>
      <c r="M24" s="1056"/>
      <c r="N24" s="1056"/>
      <c r="O24" s="1056"/>
      <c r="P24" s="413"/>
      <c r="Q24" s="1057"/>
      <c r="R24" s="1057"/>
      <c r="S24" s="1057"/>
      <c r="T24" s="1057"/>
      <c r="U24" s="1057"/>
      <c r="V24" s="1057"/>
      <c r="W24" s="1057"/>
      <c r="X24" s="1057"/>
      <c r="Y24" s="1057"/>
      <c r="Z24" s="1057"/>
      <c r="AA24" s="1057"/>
      <c r="AB24" s="1057"/>
      <c r="AC24" s="9"/>
    </row>
    <row r="25" ht="18" customHeight="1">
      <c r="A25" s="58"/>
      <c r="B25" s="1061" t="s">
        <v>43</v>
      </c>
      <c r="C25" s="1061"/>
      <c r="D25" s="456">
        <v>177.37025643051573173659900844</v>
      </c>
      <c r="E25" s="457">
        <v>219.937281220952934138039354</v>
      </c>
      <c r="F25" s="458">
        <v>172.98354747893926243440577992</v>
      </c>
      <c r="G25" s="456">
        <v>204.33474414432744152486066212</v>
      </c>
      <c r="H25" s="457">
        <v>274.54941610496515501688467676</v>
      </c>
      <c r="I25" s="458">
        <v>195.467757309702191744946102</v>
      </c>
      <c r="J25" s="456">
        <v>0</v>
      </c>
      <c r="K25" s="457">
        <v>0</v>
      </c>
      <c r="L25" s="458">
        <v>123.7449407162517260124634866</v>
      </c>
      <c r="M25" s="456">
        <v>179.34117231074415262757914654</v>
      </c>
      <c r="N25" s="457">
        <v>223.35510343951691025304238804</v>
      </c>
      <c r="O25" s="458">
        <v>171.81522210748933909903472843</v>
      </c>
      <c r="P25" s="5"/>
      <c r="Q25" s="429">
        <v>7.6903027273382759377622065200</v>
      </c>
      <c r="R25" s="430">
        <v>-2.8935276913416638710824631300</v>
      </c>
      <c r="S25" s="431">
        <v>-2.1378451035162077047529849800</v>
      </c>
      <c r="T25" s="429">
        <v>13.932047446564571202616894620</v>
      </c>
      <c r="U25" s="430">
        <v>7.0454294648295498832509179700</v>
      </c>
      <c r="V25" s="431">
        <v>-1.8902050523491628556994405700</v>
      </c>
      <c r="W25" s="429">
        <v>0</v>
      </c>
      <c r="X25" s="430">
        <v>-100</v>
      </c>
      <c r="Y25" s="431">
        <v>-2.2054034099229640441890032400</v>
      </c>
      <c r="Z25" s="429">
        <v>7.8979532854777929098580897800</v>
      </c>
      <c r="AA25" s="430">
        <v>-2.1555825718079902660138534700</v>
      </c>
      <c r="AB25" s="431">
        <v>-2.4268191855088429494902407300</v>
      </c>
    </row>
    <row r="26" ht="18" customHeight="1">
      <c r="A26" s="58"/>
      <c r="B26" s="1062" t="s">
        <v>46</v>
      </c>
      <c r="C26" s="1062"/>
      <c r="D26" s="441">
        <v>172.2629797764202024566149713</v>
      </c>
      <c r="E26" s="95">
        <v>205.99018518240618794034206925</v>
      </c>
      <c r="F26" s="442">
        <v>174.04539696867555593443453824</v>
      </c>
      <c r="G26" s="441">
        <v>183.23278151332051420619666263</v>
      </c>
      <c r="H26" s="95">
        <v>265.46180697018276218047184749</v>
      </c>
      <c r="I26" s="442">
        <v>192.70867895325229488584199247</v>
      </c>
      <c r="J26" s="441">
        <v>0</v>
      </c>
      <c r="K26" s="95">
        <v>0</v>
      </c>
      <c r="L26" s="442">
        <v>121.47150071464709453374822722</v>
      </c>
      <c r="M26" s="441">
        <v>173.56328398707197163943221255</v>
      </c>
      <c r="N26" s="95">
        <v>211.93478334956551754850674665</v>
      </c>
      <c r="O26" s="442">
        <v>173.29494198090033519095715337</v>
      </c>
      <c r="P26" s="5"/>
      <c r="Q26" s="422">
        <v>2.7210603939300107620847663800</v>
      </c>
      <c r="R26" s="91">
        <v>-5.3060186145379150751561749400</v>
      </c>
      <c r="S26" s="423">
        <v>-3.3476874812829405032413690300</v>
      </c>
      <c r="T26" s="422">
        <v>2.5026965828263490814456895800</v>
      </c>
      <c r="U26" s="91">
        <v>8.189377271716821204309682940</v>
      </c>
      <c r="V26" s="423">
        <v>-1.2784583431141355506100352500</v>
      </c>
      <c r="W26" s="422">
        <v>0</v>
      </c>
      <c r="X26" s="91">
        <v>-100</v>
      </c>
      <c r="Y26" s="423">
        <v>-0.4146585556211959416445987200</v>
      </c>
      <c r="Z26" s="422">
        <v>2.6227943095012794745262546800</v>
      </c>
      <c r="AA26" s="91">
        <v>-3.6586629698525034605044203700</v>
      </c>
      <c r="AB26" s="423">
        <v>-3.0729377317452422200449867600</v>
      </c>
    </row>
    <row r="27" ht="18" customHeight="1">
      <c r="A27" s="58"/>
      <c r="B27" s="1062" t="s">
        <v>47</v>
      </c>
      <c r="C27" s="1062"/>
      <c r="D27" s="441">
        <v>178.81685825499684579560520791</v>
      </c>
      <c r="E27" s="95">
        <v>213.46254511038432257019592191</v>
      </c>
      <c r="F27" s="442">
        <v>181.41134248031378625245231136</v>
      </c>
      <c r="G27" s="441">
        <v>199.76884510256365058389157648</v>
      </c>
      <c r="H27" s="95">
        <v>258.29955748935463584221059131</v>
      </c>
      <c r="I27" s="442">
        <v>190.43785263494936236654884618</v>
      </c>
      <c r="J27" s="441">
        <v>0</v>
      </c>
      <c r="K27" s="95">
        <v>0</v>
      </c>
      <c r="L27" s="442">
        <v>121.96643145282610905298874704</v>
      </c>
      <c r="M27" s="441">
        <v>181.71801450105711918602509818</v>
      </c>
      <c r="N27" s="95">
        <v>217.16494831597712418969505036</v>
      </c>
      <c r="O27" s="442">
        <v>178.65703293851934857562388465</v>
      </c>
      <c r="P27" s="93"/>
      <c r="Q27" s="422">
        <v>13.067387605206054980112689650</v>
      </c>
      <c r="R27" s="91">
        <v>5.5921622628535135059094821100</v>
      </c>
      <c r="S27" s="423">
        <v>2.100216502204830305956952200</v>
      </c>
      <c r="T27" s="422">
        <v>17.456509678995875118024080430</v>
      </c>
      <c r="U27" s="91">
        <v>6.1376300238056493848514689500</v>
      </c>
      <c r="V27" s="423">
        <v>-1.6654563646003205282104594800</v>
      </c>
      <c r="W27" s="422">
        <v>0</v>
      </c>
      <c r="X27" s="91">
        <v>-100</v>
      </c>
      <c r="Y27" s="423">
        <v>0.7342869933004811687207535100</v>
      </c>
      <c r="Z27" s="422">
        <v>13.880305712838408675114017420</v>
      </c>
      <c r="AA27" s="91">
        <v>5.0737313004455731392043342400</v>
      </c>
      <c r="AB27" s="423">
        <v>0.7239624969539351954182918500</v>
      </c>
    </row>
    <row r="28" ht="18" customHeight="1">
      <c r="A28" s="58"/>
      <c r="B28" s="1062" t="s">
        <v>48</v>
      </c>
      <c r="C28" s="1062"/>
      <c r="D28" s="441">
        <v>166.7953187972686015499783927</v>
      </c>
      <c r="E28" s="95">
        <v>206.21083706233991238103622819</v>
      </c>
      <c r="F28" s="442">
        <v>179.77564927836066755872935002</v>
      </c>
      <c r="G28" s="441">
        <v>198.04978281089661211065728682</v>
      </c>
      <c r="H28" s="95">
        <v>262.62907040851221828162423421</v>
      </c>
      <c r="I28" s="442">
        <v>194.16449456566415387562874858</v>
      </c>
      <c r="J28" s="441">
        <v>0</v>
      </c>
      <c r="K28" s="95">
        <v>0</v>
      </c>
      <c r="L28" s="442">
        <v>122.86742636083130139512781176</v>
      </c>
      <c r="M28" s="441">
        <v>169.87507176915086510322803375</v>
      </c>
      <c r="N28" s="95">
        <v>211.41676395049852780407856112</v>
      </c>
      <c r="O28" s="442">
        <v>178.34105850640077793804820663</v>
      </c>
      <c r="P28" s="5"/>
      <c r="Q28" s="422">
        <v>0.9714620770478708706808802300</v>
      </c>
      <c r="R28" s="91">
        <v>-0.5661002724890889429896653200</v>
      </c>
      <c r="S28" s="423">
        <v>-0.906122877044399220506252500</v>
      </c>
      <c r="T28" s="422">
        <v>20.604583274664737280870006060</v>
      </c>
      <c r="U28" s="91">
        <v>-2.6859114687712022211362843900</v>
      </c>
      <c r="V28" s="423">
        <v>-1.1200546450469908122158851400</v>
      </c>
      <c r="W28" s="422">
        <v>0</v>
      </c>
      <c r="X28" s="91">
        <v>-100</v>
      </c>
      <c r="Y28" s="423">
        <v>-0.4557328488225643451855836300</v>
      </c>
      <c r="Z28" s="422">
        <v>2.9128242848164982180001884800</v>
      </c>
      <c r="AA28" s="91">
        <v>-1.367442306193046876202538800</v>
      </c>
      <c r="AB28" s="423">
        <v>-1.3130897825811610740809294100</v>
      </c>
    </row>
    <row r="29" ht="18" customHeight="1">
      <c r="A29" s="58"/>
      <c r="B29" s="1062" t="s">
        <v>49</v>
      </c>
      <c r="C29" s="1062"/>
      <c r="D29" s="441">
        <v>182.01219503956759323688510176</v>
      </c>
      <c r="E29" s="95">
        <v>223.51712567930232600158947241</v>
      </c>
      <c r="F29" s="442">
        <v>183.74913119798594241718532517</v>
      </c>
      <c r="G29" s="441">
        <v>206.53211637513780900070495971</v>
      </c>
      <c r="H29" s="95">
        <v>271.80240580245558373256229526</v>
      </c>
      <c r="I29" s="442">
        <v>194.7336769434674132063416833</v>
      </c>
      <c r="J29" s="441">
        <v>0</v>
      </c>
      <c r="K29" s="95">
        <v>0</v>
      </c>
      <c r="L29" s="442">
        <v>123.37238205789283551234050164</v>
      </c>
      <c r="M29" s="441">
        <v>184.18709293594477405342666436</v>
      </c>
      <c r="N29" s="95">
        <v>227.06919202368898733004212565</v>
      </c>
      <c r="O29" s="442">
        <v>180.99280689201375614911292256</v>
      </c>
      <c r="P29" s="93"/>
      <c r="Q29" s="422">
        <v>5.2430068745885739574549234500</v>
      </c>
      <c r="R29" s="91">
        <v>-2.6539211626329667041638175500</v>
      </c>
      <c r="S29" s="423">
        <v>-1.3418230507598683079605132900</v>
      </c>
      <c r="T29" s="422">
        <v>15.889183895570478534556513920</v>
      </c>
      <c r="U29" s="91">
        <v>7.4923833588521018279694429300</v>
      </c>
      <c r="V29" s="423">
        <v>-2.1817610048508529835243416800</v>
      </c>
      <c r="W29" s="422">
        <v>0</v>
      </c>
      <c r="X29" s="91">
        <v>-100</v>
      </c>
      <c r="Y29" s="423">
        <v>-0.89155834713938207404530500</v>
      </c>
      <c r="Z29" s="422">
        <v>6.1371770683090533008865961600</v>
      </c>
      <c r="AA29" s="91">
        <v>-2.1113029787005234349232353400</v>
      </c>
      <c r="AB29" s="423">
        <v>-1.8114920411230107963068014400</v>
      </c>
    </row>
    <row r="30" ht="18" customHeight="1">
      <c r="A30" s="58"/>
      <c r="B30" s="1063" t="s">
        <v>78</v>
      </c>
      <c r="C30" s="1063"/>
      <c r="D30" s="459">
        <v>175.57452509498473690361209087</v>
      </c>
      <c r="E30" s="460">
        <v>214.17453821421147891829066305</v>
      </c>
      <c r="F30" s="461">
        <v>178.49122548652554415060454902</v>
      </c>
      <c r="G30" s="459">
        <v>197.5653326546609991503044032</v>
      </c>
      <c r="H30" s="460">
        <v>266.10999506244878205889265544</v>
      </c>
      <c r="I30" s="461">
        <v>193.33721882289605073242563854</v>
      </c>
      <c r="J30" s="459">
        <v>0</v>
      </c>
      <c r="K30" s="460">
        <v>0</v>
      </c>
      <c r="L30" s="461">
        <v>122.70489806558417266278946182</v>
      </c>
      <c r="M30" s="459">
        <v>177.84633753792047589402387165</v>
      </c>
      <c r="N30" s="460">
        <v>218.42033156500752881546061911</v>
      </c>
      <c r="O30" s="461">
        <v>176.76792320441301863107946509</v>
      </c>
      <c r="P30" s="5"/>
      <c r="Q30" s="432">
        <v>5.7925537771241247099343986800</v>
      </c>
      <c r="R30" s="433">
        <v>-1.3775056464738609439530720900</v>
      </c>
      <c r="S30" s="434">
        <v>-1.110931191419672702011894200</v>
      </c>
      <c r="T30" s="432">
        <v>13.444577617056754682134879310</v>
      </c>
      <c r="U30" s="433">
        <v>4.8465443306378706697245886500</v>
      </c>
      <c r="V30" s="434">
        <v>-1.6278113144221429297389288200</v>
      </c>
      <c r="W30" s="432">
        <v>0</v>
      </c>
      <c r="X30" s="433">
        <v>-100</v>
      </c>
      <c r="Y30" s="434">
        <v>-0.7017041542921846058170539900</v>
      </c>
      <c r="Z30" s="432">
        <v>6.5431134733916970828339295400</v>
      </c>
      <c r="AA30" s="433">
        <v>-0.9837587176319134207314763100</v>
      </c>
      <c r="AB30" s="434">
        <v>-1.5544387254395762527736191200</v>
      </c>
    </row>
    <row r="31" ht="6" customHeight="1">
      <c r="A31" s="58"/>
      <c r="B31" s="633"/>
      <c r="C31" s="633"/>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64" t="s">
        <v>50</v>
      </c>
      <c r="C32" s="1064"/>
      <c r="D32" s="495">
        <v>232.06892831009910086936935812</v>
      </c>
      <c r="E32" s="496">
        <v>285.7701326333000939444562757</v>
      </c>
      <c r="F32" s="497">
        <v>197.73177154035220616963576333</v>
      </c>
      <c r="G32" s="495">
        <v>251.1138481052279942345215408</v>
      </c>
      <c r="H32" s="496">
        <v>335.31080921796951709469968441</v>
      </c>
      <c r="I32" s="497">
        <v>196.5414905648752027298419433</v>
      </c>
      <c r="J32" s="495">
        <v>0</v>
      </c>
      <c r="K32" s="496">
        <v>0</v>
      </c>
      <c r="L32" s="497">
        <v>127.29986775890315967655989462</v>
      </c>
      <c r="M32" s="495">
        <v>233.41544269689126789287738662</v>
      </c>
      <c r="N32" s="496">
        <v>288.49977304272011655130670211</v>
      </c>
      <c r="O32" s="497">
        <v>191.81816999658852556059393256</v>
      </c>
      <c r="P32" s="93"/>
      <c r="Q32" s="481">
        <v>9.125574746984281895634040640</v>
      </c>
      <c r="R32" s="482">
        <v>-2.2308072322721714532253258500</v>
      </c>
      <c r="S32" s="483">
        <v>0.1122105583038563260462513600</v>
      </c>
      <c r="T32" s="481">
        <v>43.861331576995257200983752780</v>
      </c>
      <c r="U32" s="482">
        <v>18.175402553369808000948661610</v>
      </c>
      <c r="V32" s="483">
        <v>-1.5753768923455084624020337800</v>
      </c>
      <c r="W32" s="481">
        <v>0</v>
      </c>
      <c r="X32" s="482">
        <v>-100</v>
      </c>
      <c r="Y32" s="483">
        <v>-3.9535195276075297607590099600</v>
      </c>
      <c r="Z32" s="481">
        <v>11.583067652379858393081130510</v>
      </c>
      <c r="AA32" s="482">
        <v>-1.1336223930991206619596240500</v>
      </c>
      <c r="AB32" s="483">
        <v>-0.6681555623667333508636316900</v>
      </c>
    </row>
    <row r="33" ht="18" customHeight="1">
      <c r="A33" s="58"/>
      <c r="B33" s="1065" t="s">
        <v>51</v>
      </c>
      <c r="C33" s="1065"/>
      <c r="D33" s="278">
        <v>233.64262761515029950388865923</v>
      </c>
      <c r="E33" s="94">
        <v>288.33317376346555619143169267</v>
      </c>
      <c r="F33" s="279">
        <v>195.60303341277633935212269384</v>
      </c>
      <c r="G33" s="278">
        <v>232.88082891537433465310695712</v>
      </c>
      <c r="H33" s="94">
        <v>309.01999982038364539796732653</v>
      </c>
      <c r="I33" s="279">
        <v>198.80816353182271158976325078</v>
      </c>
      <c r="J33" s="278">
        <v>0</v>
      </c>
      <c r="K33" s="94">
        <v>0</v>
      </c>
      <c r="L33" s="279">
        <v>127.10032888966494879329826382</v>
      </c>
      <c r="M33" s="278">
        <v>233.59062457597147472597178532</v>
      </c>
      <c r="N33" s="94">
        <v>289.36364872176870934844956063</v>
      </c>
      <c r="O33" s="279">
        <v>190.46776184914404253528904313</v>
      </c>
      <c r="P33" s="5"/>
      <c r="Q33" s="273">
        <v>11.880357542299387348980341130</v>
      </c>
      <c r="R33" s="92">
        <v>-1.5212724031610963517097822200</v>
      </c>
      <c r="S33" s="274">
        <v>0.442244445594176650645356600</v>
      </c>
      <c r="T33" s="273">
        <v>26.142596817275690104733388570</v>
      </c>
      <c r="U33" s="92">
        <v>10.963776317849289160927064240</v>
      </c>
      <c r="V33" s="274">
        <v>-1.9081273660936638917750182300</v>
      </c>
      <c r="W33" s="273">
        <v>0</v>
      </c>
      <c r="X33" s="92">
        <v>-100</v>
      </c>
      <c r="Y33" s="274">
        <v>-4.7790023901169630532685136700</v>
      </c>
      <c r="Z33" s="273">
        <v>12.920998206337588459206093130</v>
      </c>
      <c r="AA33" s="92">
        <v>-0.8742623747958871923695927900</v>
      </c>
      <c r="AB33" s="274">
        <v>-0.5149847512438950169176813600</v>
      </c>
    </row>
    <row r="34" ht="18" customHeight="1">
      <c r="A34" s="58"/>
      <c r="B34" s="1066" t="s">
        <v>79</v>
      </c>
      <c r="C34" s="1066"/>
      <c r="D34" s="445">
        <v>232.86270693271172297823202868</v>
      </c>
      <c r="E34" s="446">
        <v>287.08543180236505227350212084</v>
      </c>
      <c r="F34" s="447">
        <v>196.6552452530470201933497953</v>
      </c>
      <c r="G34" s="445">
        <v>242.08898985613909561702719195</v>
      </c>
      <c r="H34" s="446">
        <v>322.51829295575048957963315774</v>
      </c>
      <c r="I34" s="447">
        <v>197.58689930959087819435115554</v>
      </c>
      <c r="J34" s="445">
        <v>0</v>
      </c>
      <c r="K34" s="446">
        <v>0</v>
      </c>
      <c r="L34" s="447">
        <v>127.1998766414713968750048044</v>
      </c>
      <c r="M34" s="635">
        <v>233.50369019538724034689133722</v>
      </c>
      <c r="N34" s="636">
        <v>288.94189196219136245641892644</v>
      </c>
      <c r="O34" s="637">
        <v>191.14551259624484802971224046</v>
      </c>
      <c r="P34" s="93"/>
      <c r="Q34" s="275">
        <v>10.546648748338894892333886700</v>
      </c>
      <c r="R34" s="276">
        <v>-1.865802626080402051017187100</v>
      </c>
      <c r="S34" s="277">
        <v>0.2847054870508778614806555400</v>
      </c>
      <c r="T34" s="275">
        <v>34.841926926569565302915495580</v>
      </c>
      <c r="U34" s="276">
        <v>14.736118889219585152732054400</v>
      </c>
      <c r="V34" s="277">
        <v>-1.7371280448636104794124254200</v>
      </c>
      <c r="W34" s="275">
        <v>0</v>
      </c>
      <c r="X34" s="276">
        <v>-100</v>
      </c>
      <c r="Y34" s="277">
        <v>-4.3714814596942677902536272300</v>
      </c>
      <c r="Z34" s="275">
        <v>12.278267411074643152856296370</v>
      </c>
      <c r="AA34" s="276">
        <v>-1.0007647820093583033181364100</v>
      </c>
      <c r="AB34" s="277">
        <v>-0.5887132917324779264883194900</v>
      </c>
    </row>
    <row r="35" ht="6" customHeight="1">
      <c r="A35" s="58"/>
      <c r="B35" s="633"/>
      <c r="C35" s="633"/>
      <c r="D35" s="95"/>
      <c r="E35" s="95"/>
      <c r="F35" s="95"/>
      <c r="G35" s="95"/>
      <c r="H35" s="95"/>
      <c r="I35" s="95"/>
      <c r="J35" s="95"/>
      <c r="K35" s="95"/>
      <c r="L35" s="95"/>
      <c r="M35" s="638"/>
      <c r="N35" s="638"/>
      <c r="O35" s="638"/>
      <c r="P35" s="93"/>
      <c r="Q35" s="91"/>
      <c r="R35" s="91"/>
      <c r="S35" s="91"/>
      <c r="T35" s="91"/>
      <c r="U35" s="91"/>
      <c r="V35" s="91"/>
      <c r="W35" s="91"/>
      <c r="X35" s="91"/>
      <c r="Y35" s="91"/>
      <c r="Z35" s="91"/>
      <c r="AA35" s="91"/>
      <c r="AB35" s="91"/>
    </row>
    <row r="36" ht="18" customHeight="1">
      <c r="A36" s="58"/>
      <c r="B36" s="998" t="s">
        <v>12</v>
      </c>
      <c r="C36" s="998"/>
      <c r="D36" s="484">
        <v>193.27037213092489474399022138</v>
      </c>
      <c r="E36" s="485">
        <v>237.48466245897486194825915411</v>
      </c>
      <c r="F36" s="486">
        <v>183.99798535566501244422034556</v>
      </c>
      <c r="G36" s="484">
        <v>208.14428020565552699228791774</v>
      </c>
      <c r="H36" s="485">
        <v>278.22800168617757859460719926</v>
      </c>
      <c r="I36" s="486">
        <v>195.48183692042098483417896753</v>
      </c>
      <c r="J36" s="484">
        <v>0</v>
      </c>
      <c r="K36" s="485">
        <v>0</v>
      </c>
      <c r="L36" s="486">
        <v>124.89438322988806319483715376</v>
      </c>
      <c r="M36" s="484">
        <v>194.69180690332882938213978627</v>
      </c>
      <c r="N36" s="485">
        <v>240.44190417949133322533614126</v>
      </c>
      <c r="O36" s="486">
        <v>181.18490064507763622807870595</v>
      </c>
      <c r="P36" s="93"/>
      <c r="Q36" s="470">
        <v>6.6401237447056537003892814400</v>
      </c>
      <c r="R36" s="471">
        <v>-1.4290754693610654974930072900</v>
      </c>
      <c r="S36" s="472">
        <v>-0.7757838739376609994633257600</v>
      </c>
      <c r="T36" s="470">
        <v>19.987022571520039416048012730</v>
      </c>
      <c r="U36" s="471">
        <v>6.6186325142192618102552178200</v>
      </c>
      <c r="V36" s="472">
        <v>-1.3392969033196343806470232900</v>
      </c>
      <c r="W36" s="470">
        <v>-100</v>
      </c>
      <c r="X36" s="471">
        <v>-100</v>
      </c>
      <c r="Y36" s="472">
        <v>1.896328723370212389515666800</v>
      </c>
      <c r="Z36" s="470">
        <v>8.093746079968039254002769300</v>
      </c>
      <c r="AA36" s="471">
        <v>-0.9100402989315107291139448100</v>
      </c>
      <c r="AB36" s="472">
        <v>-1.2266435180303803234709068200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56" t="s">
        <v>10</v>
      </c>
      <c r="C38" s="1056"/>
      <c r="D38" s="1056"/>
      <c r="E38" s="1056"/>
      <c r="F38" s="1056"/>
      <c r="G38" s="1056"/>
      <c r="H38" s="1056"/>
      <c r="I38" s="1056"/>
      <c r="J38" s="1056"/>
      <c r="K38" s="1056"/>
      <c r="L38" s="1056"/>
      <c r="M38" s="1056"/>
      <c r="N38" s="1056"/>
      <c r="O38" s="1056"/>
      <c r="P38" s="413"/>
      <c r="Q38" s="1057"/>
      <c r="R38" s="1057"/>
      <c r="S38" s="1057"/>
      <c r="T38" s="1057"/>
      <c r="U38" s="1057"/>
      <c r="V38" s="1057"/>
      <c r="W38" s="1057"/>
      <c r="X38" s="1057"/>
      <c r="Y38" s="1057"/>
      <c r="Z38" s="1057"/>
      <c r="AA38" s="1057"/>
      <c r="AB38" s="1057"/>
      <c r="AC38" s="9"/>
    </row>
    <row r="39" ht="18" customHeight="1">
      <c r="A39" s="58"/>
      <c r="B39" s="1061" t="s">
        <v>43</v>
      </c>
      <c r="C39" s="1061"/>
      <c r="D39" s="456">
        <v>106.79014549036947776677652491</v>
      </c>
      <c r="E39" s="457">
        <v>162.47940887924448405711458828</v>
      </c>
      <c r="F39" s="458">
        <v>93.66989009822012086941758095</v>
      </c>
      <c r="G39" s="456">
        <v>9.701354303795641236138977284</v>
      </c>
      <c r="H39" s="457">
        <v>13.540906983333055841549060056</v>
      </c>
      <c r="I39" s="458">
        <v>21.817895934385937025472916048</v>
      </c>
      <c r="J39" s="456">
        <v>0</v>
      </c>
      <c r="K39" s="457">
        <v>0</v>
      </c>
      <c r="L39" s="458">
        <v>8.424783757483516642646570087</v>
      </c>
      <c r="M39" s="456">
        <v>116.4914997941651190029155022</v>
      </c>
      <c r="N39" s="457">
        <v>176.02031586257753989866364833</v>
      </c>
      <c r="O39" s="458">
        <v>123.91256979008957453753706708</v>
      </c>
      <c r="P39" s="5"/>
      <c r="Q39" s="429">
        <v>80.41277614510569091250937144</v>
      </c>
      <c r="R39" s="430">
        <v>-4.6645486074215738852229956100</v>
      </c>
      <c r="S39" s="431">
        <v>0.1448521616538155089333891100</v>
      </c>
      <c r="T39" s="429">
        <v>30.947559233044229884422887200</v>
      </c>
      <c r="U39" s="430">
        <v>12.983747798158404252666575510</v>
      </c>
      <c r="V39" s="431">
        <v>-1.4801290473196460703537739500</v>
      </c>
      <c r="W39" s="429">
        <v>0</v>
      </c>
      <c r="X39" s="430">
        <v>-100</v>
      </c>
      <c r="Y39" s="431">
        <v>12.630907624201953234918785280</v>
      </c>
      <c r="Z39" s="429">
        <v>74.910326344925357906132806520</v>
      </c>
      <c r="AA39" s="430">
        <v>-3.5935917776992258632399163100</v>
      </c>
      <c r="AB39" s="431">
        <v>0.6109877094267587724874756400</v>
      </c>
    </row>
    <row r="40" ht="18" customHeight="1">
      <c r="A40" s="58"/>
      <c r="B40" s="1062" t="s">
        <v>46</v>
      </c>
      <c r="C40" s="1062"/>
      <c r="D40" s="441">
        <v>99.28031406970667709954332362</v>
      </c>
      <c r="E40" s="95">
        <v>135.11795327756179012412235634</v>
      </c>
      <c r="F40" s="442">
        <v>91.71792325035849455248842272</v>
      </c>
      <c r="G40" s="441">
        <v>14.200885430736135592731179948</v>
      </c>
      <c r="H40" s="95">
        <v>19.338286251608780627365663373</v>
      </c>
      <c r="I40" s="442">
        <v>28.854691575971140235270794</v>
      </c>
      <c r="J40" s="441">
        <v>0</v>
      </c>
      <c r="K40" s="95">
        <v>0</v>
      </c>
      <c r="L40" s="442">
        <v>7.7405018033538596192069107951</v>
      </c>
      <c r="M40" s="441">
        <v>113.48119950044281269227450357</v>
      </c>
      <c r="N40" s="95">
        <v>154.45623952917057075148801971</v>
      </c>
      <c r="O40" s="442">
        <v>128.31311662968349440696612751</v>
      </c>
      <c r="P40" s="5"/>
      <c r="Q40" s="422">
        <v>86.38725802762588960940529240</v>
      </c>
      <c r="R40" s="91">
        <v>-9.278659851786814335562944540</v>
      </c>
      <c r="S40" s="423">
        <v>-1.8639454594931549173357160300</v>
      </c>
      <c r="T40" s="422">
        <v>68.735985526673806296760176570</v>
      </c>
      <c r="U40" s="91">
        <v>19.123831457471951782363977340</v>
      </c>
      <c r="V40" s="423">
        <v>0.7158034188626079990378540600</v>
      </c>
      <c r="W40" s="422">
        <v>0</v>
      </c>
      <c r="X40" s="91">
        <v>-100</v>
      </c>
      <c r="Y40" s="423">
        <v>17.204251028203332484926293840</v>
      </c>
      <c r="Z40" s="422">
        <v>83.97886287997931099152458383</v>
      </c>
      <c r="AA40" s="91">
        <v>-6.5413610308244602238799005100</v>
      </c>
      <c r="AB40" s="423">
        <v>-0.311349693525022297894966700</v>
      </c>
    </row>
    <row r="41" ht="18" customHeight="1">
      <c r="A41" s="58"/>
      <c r="B41" s="1062" t="s">
        <v>47</v>
      </c>
      <c r="C41" s="1062"/>
      <c r="D41" s="441">
        <v>98.93872507028998879807968582</v>
      </c>
      <c r="E41" s="95">
        <v>139.09362684225455158048586531</v>
      </c>
      <c r="F41" s="442">
        <v>97.83036075352145438558417906</v>
      </c>
      <c r="G41" s="441">
        <v>17.764767862736905990478939404</v>
      </c>
      <c r="H41" s="95">
        <v>15.149055208099069445021108494</v>
      </c>
      <c r="I41" s="442">
        <v>33.54812918568557672583611983</v>
      </c>
      <c r="J41" s="441">
        <v>0</v>
      </c>
      <c r="K41" s="95">
        <v>0</v>
      </c>
      <c r="L41" s="442">
        <v>7.6605740257808874858957127016</v>
      </c>
      <c r="M41" s="441">
        <v>116.70349293302689478855862522</v>
      </c>
      <c r="N41" s="95">
        <v>154.2426820503536210255069738</v>
      </c>
      <c r="O41" s="442">
        <v>139.03906396498791859731601158</v>
      </c>
      <c r="P41" s="93"/>
      <c r="Q41" s="422">
        <v>107.13303626168554729830852440</v>
      </c>
      <c r="R41" s="91">
        <v>4.337281148369181163554590200</v>
      </c>
      <c r="S41" s="423">
        <v>5.1563723257870367129767507600</v>
      </c>
      <c r="T41" s="422">
        <v>156.20568698282976037287775217</v>
      </c>
      <c r="U41" s="91">
        <v>-23.117916882624605621725566440</v>
      </c>
      <c r="V41" s="423">
        <v>-1.2944397409723079807935185700</v>
      </c>
      <c r="W41" s="422">
        <v>0</v>
      </c>
      <c r="X41" s="91">
        <v>-100</v>
      </c>
      <c r="Y41" s="423">
        <v>17.957269978159112241428805460</v>
      </c>
      <c r="Z41" s="422">
        <v>113.35355079849971992044782247</v>
      </c>
      <c r="AA41" s="91">
        <v>0.7096022762883463281390906900</v>
      </c>
      <c r="AB41" s="423">
        <v>4.1368885316573426005103871700</v>
      </c>
    </row>
    <row r="42" ht="18" customHeight="1">
      <c r="A42" s="58"/>
      <c r="B42" s="1062" t="s">
        <v>48</v>
      </c>
      <c r="C42" s="1062"/>
      <c r="D42" s="441">
        <v>97.33620275870592952345969019</v>
      </c>
      <c r="E42" s="95">
        <v>139.19270443742303536996880167</v>
      </c>
      <c r="F42" s="442">
        <v>98.82620598082316308772395963</v>
      </c>
      <c r="G42" s="441">
        <v>12.633431350774758684634375512</v>
      </c>
      <c r="H42" s="95">
        <v>18.020694043582345919638167617</v>
      </c>
      <c r="I42" s="442">
        <v>34.428953050117390195765980788</v>
      </c>
      <c r="J42" s="441">
        <v>0</v>
      </c>
      <c r="K42" s="95">
        <v>0</v>
      </c>
      <c r="L42" s="442">
        <v>7.96118683943929362951268533</v>
      </c>
      <c r="M42" s="441">
        <v>109.9696341094806882080940657</v>
      </c>
      <c r="N42" s="95">
        <v>157.21339848100538128960696928</v>
      </c>
      <c r="O42" s="442">
        <v>141.21634587037984691300262575</v>
      </c>
      <c r="P42" s="5"/>
      <c r="Q42" s="422">
        <v>85.69028660276976321043901127</v>
      </c>
      <c r="R42" s="91">
        <v>-1.1854720575179006211053031700</v>
      </c>
      <c r="S42" s="423">
        <v>1.7661449332235296271269767800</v>
      </c>
      <c r="T42" s="422">
        <v>67.290007974899848129458567010</v>
      </c>
      <c r="U42" s="91">
        <v>-21.521017314701132651281511350</v>
      </c>
      <c r="V42" s="423">
        <v>-4.5352858480449302874720517600</v>
      </c>
      <c r="W42" s="422">
        <v>0</v>
      </c>
      <c r="X42" s="91">
        <v>-100</v>
      </c>
      <c r="Y42" s="423">
        <v>13.617944539431970515674189520</v>
      </c>
      <c r="Z42" s="422">
        <v>83.37321823026696931360783471</v>
      </c>
      <c r="AA42" s="91">
        <v>-4.1503063101149816105464419600</v>
      </c>
      <c r="AB42" s="423">
        <v>0.737393065484147529134827300</v>
      </c>
    </row>
    <row r="43" ht="18" customHeight="1">
      <c r="A43" s="58"/>
      <c r="B43" s="1062" t="s">
        <v>49</v>
      </c>
      <c r="C43" s="1062"/>
      <c r="D43" s="441">
        <v>116.55173958703013384532838431</v>
      </c>
      <c r="E43" s="95">
        <v>166.50531965235797519645676573</v>
      </c>
      <c r="F43" s="442">
        <v>105.47120845501678739776994612</v>
      </c>
      <c r="G43" s="441">
        <v>12.872530417748684517969319537</v>
      </c>
      <c r="H43" s="95">
        <v>16.077613128862285543936847547</v>
      </c>
      <c r="I43" s="442">
        <v>32.106370803387422085662081423</v>
      </c>
      <c r="J43" s="441">
        <v>0</v>
      </c>
      <c r="K43" s="95">
        <v>0</v>
      </c>
      <c r="L43" s="442">
        <v>8.238225184534622380739499753</v>
      </c>
      <c r="M43" s="441">
        <v>129.42427000477881836329770383</v>
      </c>
      <c r="N43" s="95">
        <v>182.58293278122026074039361328</v>
      </c>
      <c r="O43" s="442">
        <v>145.81580444293883186417152731</v>
      </c>
      <c r="P43" s="93"/>
      <c r="Q43" s="422">
        <v>88.46697447951922767384107597</v>
      </c>
      <c r="R43" s="91">
        <v>-2.6263909442978881685614781100</v>
      </c>
      <c r="S43" s="423">
        <v>2.4720347116862155265078560400</v>
      </c>
      <c r="T43" s="422">
        <v>59.592690486666279672424326660</v>
      </c>
      <c r="U43" s="91">
        <v>-21.306109436681832311340446680</v>
      </c>
      <c r="V43" s="423">
        <v>-5.7554618247490654674565287200</v>
      </c>
      <c r="W43" s="422">
        <v>0</v>
      </c>
      <c r="X43" s="91">
        <v>-100</v>
      </c>
      <c r="Y43" s="423">
        <v>10.568572589076060295290610770</v>
      </c>
      <c r="Z43" s="422">
        <v>85.13550269340378433062025555</v>
      </c>
      <c r="AA43" s="91">
        <v>-4.776497734930460133390244200</v>
      </c>
      <c r="AB43" s="423">
        <v>0.949228311793919443097445900</v>
      </c>
    </row>
    <row r="44" ht="18" customHeight="1">
      <c r="A44" s="58"/>
      <c r="B44" s="1063" t="s">
        <v>78</v>
      </c>
      <c r="C44" s="1063"/>
      <c r="D44" s="459">
        <v>103.76081066907709363296979131</v>
      </c>
      <c r="E44" s="460">
        <v>148.44184792131045992583985241</v>
      </c>
      <c r="F44" s="461">
        <v>97.50277130913586868570545448</v>
      </c>
      <c r="G44" s="459">
        <v>13.451486753425283490309273359</v>
      </c>
      <c r="H44" s="460">
        <v>16.420421253690984724427529332</v>
      </c>
      <c r="I44" s="461">
        <v>30.163040618940752533373068681</v>
      </c>
      <c r="J44" s="459">
        <v>0</v>
      </c>
      <c r="K44" s="460">
        <v>0</v>
      </c>
      <c r="L44" s="461">
        <v>8.003723250861118682795624366</v>
      </c>
      <c r="M44" s="459">
        <v>117.21229742250237712327906465</v>
      </c>
      <c r="N44" s="460">
        <v>164.86226917500144465026738173</v>
      </c>
      <c r="O44" s="461">
        <v>135.66953517893773990187414755</v>
      </c>
      <c r="P44" s="5"/>
      <c r="Q44" s="432">
        <v>88.99570856151340439142918474</v>
      </c>
      <c r="R44" s="433">
        <v>-2.9108260252486652085030115800</v>
      </c>
      <c r="S44" s="434">
        <v>1.56083557307067344020476500</v>
      </c>
      <c r="T44" s="432">
        <v>75.201347283074222998472446460</v>
      </c>
      <c r="U44" s="433">
        <v>-10.051108114099297421503458280</v>
      </c>
      <c r="V44" s="434">
        <v>-2.6176489233195948086861598300</v>
      </c>
      <c r="W44" s="432">
        <v>0</v>
      </c>
      <c r="X44" s="433">
        <v>-100</v>
      </c>
      <c r="Y44" s="434">
        <v>14.242485626383423813149551800</v>
      </c>
      <c r="Z44" s="432">
        <v>87.30329428488622275745906370</v>
      </c>
      <c r="AA44" s="433">
        <v>-3.7749954165926009088726011300</v>
      </c>
      <c r="AB44" s="434">
        <v>1.257984695581056124970230700</v>
      </c>
    </row>
    <row r="45" ht="6" customHeight="1">
      <c r="A45" s="58"/>
      <c r="B45" s="633"/>
      <c r="C45" s="633"/>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64" t="s">
        <v>50</v>
      </c>
      <c r="C46" s="1064"/>
      <c r="D46" s="495">
        <v>153.70530324038420907049672352</v>
      </c>
      <c r="E46" s="496">
        <v>226.77022828960367561197854079</v>
      </c>
      <c r="F46" s="497">
        <v>126.24335516441345781927694253</v>
      </c>
      <c r="G46" s="495">
        <v>12.65375372196741428476028705</v>
      </c>
      <c r="H46" s="496">
        <v>15.515791643614889544801897079</v>
      </c>
      <c r="I46" s="497">
        <v>29.352824528273734317816480435</v>
      </c>
      <c r="J46" s="495">
        <v>0</v>
      </c>
      <c r="K46" s="496">
        <v>0</v>
      </c>
      <c r="L46" s="497">
        <v>8.841370866532997096682616336</v>
      </c>
      <c r="M46" s="495">
        <v>166.35905696235162335525701058</v>
      </c>
      <c r="N46" s="496">
        <v>242.28601993321856515678043786</v>
      </c>
      <c r="O46" s="497">
        <v>164.4375505592201892337760393</v>
      </c>
      <c r="P46" s="93"/>
      <c r="Q46" s="481">
        <v>86.64785343652619714246809702</v>
      </c>
      <c r="R46" s="482">
        <v>-3.1038482824766346327691627300</v>
      </c>
      <c r="S46" s="483">
        <v>6.4973884008420215570457688200</v>
      </c>
      <c r="T46" s="481">
        <v>86.47017342945487263970873096</v>
      </c>
      <c r="U46" s="482">
        <v>-1.851599910365957189741035500</v>
      </c>
      <c r="V46" s="483">
        <v>-5.9001422638372437693491281800</v>
      </c>
      <c r="W46" s="481">
        <v>0</v>
      </c>
      <c r="X46" s="482">
        <v>-100</v>
      </c>
      <c r="Y46" s="483">
        <v>10.106630420975366906086097490</v>
      </c>
      <c r="Z46" s="481">
        <v>86.63432668102489511819531442</v>
      </c>
      <c r="AA46" s="482">
        <v>-3.200072181872466555673306300</v>
      </c>
      <c r="AB46" s="483">
        <v>4.229842389415416049902634700</v>
      </c>
    </row>
    <row r="47" ht="18" customHeight="1">
      <c r="A47" s="58"/>
      <c r="B47" s="1065" t="s">
        <v>51</v>
      </c>
      <c r="C47" s="1065"/>
      <c r="D47" s="278">
        <v>157.49722218842834988109348329</v>
      </c>
      <c r="E47" s="94">
        <v>241.19237751919719494238886876</v>
      </c>
      <c r="F47" s="279">
        <v>127.74901298626556654363179914</v>
      </c>
      <c r="G47" s="278">
        <v>11.501379681761379529385357456</v>
      </c>
      <c r="H47" s="94">
        <v>13.551585067435769877930995302</v>
      </c>
      <c r="I47" s="279">
        <v>25.411763397184556705104821769</v>
      </c>
      <c r="J47" s="278">
        <v>0</v>
      </c>
      <c r="K47" s="94">
        <v>0</v>
      </c>
      <c r="L47" s="279">
        <v>8.865367386397363936541753339</v>
      </c>
      <c r="M47" s="278">
        <v>168.99860187018972941047884073</v>
      </c>
      <c r="N47" s="94">
        <v>254.74396258663296482031986407</v>
      </c>
      <c r="O47" s="279">
        <v>162.02614376984748718527837425</v>
      </c>
      <c r="P47" s="5"/>
      <c r="Q47" s="273">
        <v>75.363956619523887694739724660</v>
      </c>
      <c r="R47" s="92">
        <v>-1.0207799483083170886181996600</v>
      </c>
      <c r="S47" s="274">
        <v>4.7102367891128263852976104300</v>
      </c>
      <c r="T47" s="273">
        <v>63.523151146949604106352661820</v>
      </c>
      <c r="U47" s="92">
        <v>-13.844307040325039569219797040</v>
      </c>
      <c r="V47" s="274">
        <v>-8.125119324658544631565065280</v>
      </c>
      <c r="W47" s="273">
        <v>0</v>
      </c>
      <c r="X47" s="92">
        <v>-100</v>
      </c>
      <c r="Y47" s="274">
        <v>7.2162509288171529588747259400</v>
      </c>
      <c r="Z47" s="273">
        <v>74.504004590702356359109345260</v>
      </c>
      <c r="AA47" s="92">
        <v>-1.9141036802614993227046018800</v>
      </c>
      <c r="AB47" s="274">
        <v>2.5935233624653948137982172300</v>
      </c>
    </row>
    <row r="48" ht="18" customHeight="1">
      <c r="A48" s="58"/>
      <c r="B48" s="1066" t="s">
        <v>79</v>
      </c>
      <c r="C48" s="1066"/>
      <c r="D48" s="445">
        <v>155.6012627144062794757951034</v>
      </c>
      <c r="E48" s="446">
        <v>233.9813029044004352771837047</v>
      </c>
      <c r="F48" s="447">
        <v>126.99624609630917146874402412</v>
      </c>
      <c r="G48" s="445">
        <v>12.07756670186439690707282225</v>
      </c>
      <c r="H48" s="446">
        <v>14.533688355525329711366446188</v>
      </c>
      <c r="I48" s="447">
        <v>27.382131622767642168640424294</v>
      </c>
      <c r="J48" s="445">
        <v>0</v>
      </c>
      <c r="K48" s="446">
        <v>0</v>
      </c>
      <c r="L48" s="447">
        <v>8.853370114928434807443753091</v>
      </c>
      <c r="M48" s="445">
        <v>167.67882941627067638286792564</v>
      </c>
      <c r="N48" s="446">
        <v>248.51499125992576498855015089</v>
      </c>
      <c r="O48" s="447">
        <v>163.23174783400524844482820148</v>
      </c>
      <c r="P48" s="93"/>
      <c r="Q48" s="275">
        <v>80.75924853835927062233835015</v>
      </c>
      <c r="R48" s="276">
        <v>-2.0412674435722288297925780800</v>
      </c>
      <c r="S48" s="277">
        <v>5.591728718529300270114064400</v>
      </c>
      <c r="T48" s="275">
        <v>74.790280327601630077897302710</v>
      </c>
      <c r="U48" s="276">
        <v>-7.8328740075767903489814640400</v>
      </c>
      <c r="V48" s="277">
        <v>-6.9490314847406819958103391200</v>
      </c>
      <c r="W48" s="275">
        <v>0</v>
      </c>
      <c r="X48" s="276">
        <v>-100</v>
      </c>
      <c r="Y48" s="277">
        <v>8.641030366836392176523433830</v>
      </c>
      <c r="Z48" s="275">
        <v>80.31572487027111778439443974</v>
      </c>
      <c r="AA48" s="276">
        <v>-2.5451969499329936153155135800</v>
      </c>
      <c r="AB48" s="277">
        <v>3.411216017595578545554549200</v>
      </c>
    </row>
    <row r="49" ht="6" customHeight="1">
      <c r="A49" s="58"/>
      <c r="B49" s="633"/>
      <c r="C49" s="633"/>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98" t="s">
        <v>12</v>
      </c>
      <c r="C50" s="998"/>
      <c r="D50" s="484">
        <v>118.14443752594437525944375259</v>
      </c>
      <c r="E50" s="485">
        <v>172.84910127381472026325350339</v>
      </c>
      <c r="F50" s="486">
        <v>105.91504692253905476217050708</v>
      </c>
      <c r="G50" s="484">
        <v>13.444271481942714819427148194</v>
      </c>
      <c r="H50" s="485">
        <v>15.848464056891188264223215285</v>
      </c>
      <c r="I50" s="486">
        <v>29.266903257094357877337494637</v>
      </c>
      <c r="J50" s="484">
        <v>0</v>
      </c>
      <c r="K50" s="485">
        <v>0</v>
      </c>
      <c r="L50" s="486">
        <v>8.342022810035223652763504344</v>
      </c>
      <c r="M50" s="484">
        <v>131.58870900788709007887090079</v>
      </c>
      <c r="N50" s="485">
        <v>188.69756533070590852747671869</v>
      </c>
      <c r="O50" s="486">
        <v>143.52397298966863629227150607</v>
      </c>
      <c r="P50" s="93"/>
      <c r="Q50" s="470">
        <v>86.85162092157043399136343684</v>
      </c>
      <c r="R50" s="471">
        <v>-2.5659777758279061949892750200</v>
      </c>
      <c r="S50" s="472">
        <v>2.2590463057388541319654699800</v>
      </c>
      <c r="T50" s="470">
        <v>81.57158337249450539969063174</v>
      </c>
      <c r="U50" s="471">
        <v>-9.858761106170560448641945550</v>
      </c>
      <c r="V50" s="472">
        <v>-3.7660285797032961009907733100</v>
      </c>
      <c r="W50" s="470">
        <v>-100</v>
      </c>
      <c r="X50" s="471">
        <v>-100</v>
      </c>
      <c r="Y50" s="472">
        <v>22.760817747131656684921681270</v>
      </c>
      <c r="Z50" s="470">
        <v>84.75946982514273021582185234</v>
      </c>
      <c r="AA50" s="471">
        <v>-3.317286701045977819650463500</v>
      </c>
      <c r="AB50" s="472">
        <v>1.9470809249498039239310366300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24" customHeight="1">
      <c r="B52" s="1067" t="s">
        <v>138</v>
      </c>
      <c r="C52" s="1067"/>
      <c r="D52" s="1067"/>
      <c r="E52" s="1067"/>
      <c r="F52" s="1067"/>
      <c r="G52" s="1067"/>
      <c r="H52" s="1067"/>
      <c r="I52" s="1067"/>
      <c r="J52" s="1067"/>
      <c r="K52" s="1067"/>
      <c r="L52" s="1067"/>
      <c r="M52" s="1067"/>
      <c r="N52" s="1067"/>
      <c r="O52" s="1067"/>
      <c r="P52" s="1067"/>
      <c r="Q52" s="1067"/>
      <c r="R52" s="1067"/>
      <c r="S52" s="1067"/>
      <c r="T52" s="1067"/>
      <c r="U52" s="1067"/>
      <c r="V52" s="1067"/>
      <c r="W52" s="1067"/>
      <c r="X52" s="1067"/>
      <c r="Y52" s="1067"/>
      <c r="Z52" s="1067"/>
      <c r="AA52" s="1067"/>
      <c r="AB52" s="1067"/>
    </row>
    <row r="54">
      <c r="A54" s="237"/>
      <c r="B54" s="237"/>
      <c r="C54" s="237"/>
      <c r="D54" s="237"/>
      <c r="E54" s="237"/>
      <c r="F54" s="237"/>
      <c r="G54" s="237"/>
      <c r="H54" s="237"/>
      <c r="I54" s="237"/>
      <c r="J54" s="237"/>
      <c r="K54" s="237"/>
      <c r="L54" s="237"/>
      <c r="M54" s="237"/>
      <c r="N54" s="237"/>
      <c r="O54" s="237"/>
      <c r="P54" s="237"/>
      <c r="Q54" s="237"/>
      <c r="R54" s="237"/>
      <c r="S54" s="237"/>
      <c r="T54" s="237"/>
      <c r="U54" s="237"/>
      <c r="V54" s="237"/>
      <c r="W54" s="237"/>
      <c r="X54" s="237"/>
      <c r="Y54" s="237"/>
      <c r="Z54" s="237"/>
      <c r="AA54" s="237"/>
      <c r="AB54" s="237"/>
      <c r="AC54" s="237"/>
    </row>
    <row r="55">
      <c r="A55" s="237"/>
      <c r="B55" s="237"/>
      <c r="C55" s="237"/>
      <c r="D55" s="237"/>
      <c r="E55" s="237"/>
      <c r="F55" s="237"/>
      <c r="G55" s="237"/>
      <c r="H55" s="237"/>
      <c r="I55" s="237"/>
      <c r="J55" s="237"/>
      <c r="K55" s="237"/>
      <c r="L55" s="237"/>
      <c r="M55" s="237"/>
      <c r="N55" s="237"/>
      <c r="O55" s="237"/>
      <c r="P55" s="237"/>
      <c r="Q55" s="237"/>
      <c r="R55" s="237"/>
      <c r="S55" s="237"/>
      <c r="T55" s="237"/>
      <c r="U55" s="237"/>
      <c r="V55" s="237"/>
      <c r="W55" s="237"/>
      <c r="X55" s="237"/>
      <c r="Y55" s="237"/>
      <c r="Z55" s="237"/>
      <c r="AA55" s="237"/>
      <c r="AB55" s="237"/>
      <c r="AC55" s="237"/>
    </row>
    <row r="56">
      <c r="A56" s="237"/>
      <c r="B56" s="237"/>
      <c r="C56" s="237"/>
      <c r="D56" s="237"/>
      <c r="E56" s="237"/>
      <c r="F56" s="237"/>
      <c r="G56" s="237"/>
      <c r="H56" s="237"/>
      <c r="I56" s="237"/>
      <c r="J56" s="237"/>
      <c r="K56" s="237"/>
      <c r="L56" s="237"/>
      <c r="M56" s="237"/>
      <c r="N56" s="237"/>
      <c r="O56" s="237"/>
      <c r="P56" s="237"/>
      <c r="Q56" s="237"/>
      <c r="R56" s="237"/>
      <c r="S56" s="237"/>
      <c r="T56" s="237"/>
      <c r="U56" s="237"/>
      <c r="V56" s="237"/>
      <c r="W56" s="237"/>
      <c r="X56" s="237"/>
      <c r="Y56" s="237"/>
      <c r="Z56" s="237"/>
      <c r="AA56" s="237"/>
      <c r="AB56" s="237"/>
      <c r="AC56" s="237"/>
    </row>
    <row r="57">
      <c r="A57" s="237"/>
      <c r="B57" s="237"/>
      <c r="C57" s="237"/>
      <c r="D57" s="237"/>
      <c r="E57" s="237"/>
      <c r="F57" s="237"/>
      <c r="G57" s="237"/>
      <c r="H57" s="237"/>
      <c r="I57" s="237"/>
      <c r="J57" s="237"/>
      <c r="K57" s="237"/>
      <c r="L57" s="237"/>
      <c r="M57" s="237"/>
      <c r="N57" s="237"/>
      <c r="O57" s="237"/>
      <c r="P57" s="237"/>
      <c r="Q57" s="237"/>
      <c r="R57" s="237"/>
      <c r="S57" s="237"/>
      <c r="T57" s="237"/>
      <c r="U57" s="237"/>
      <c r="V57" s="237"/>
      <c r="W57" s="237"/>
      <c r="X57" s="237"/>
      <c r="Y57" s="237"/>
      <c r="Z57" s="237"/>
      <c r="AA57" s="237"/>
      <c r="AB57" s="237"/>
      <c r="AC57" s="237"/>
    </row>
    <row r="58">
      <c r="A58" s="237"/>
      <c r="B58" s="237"/>
      <c r="C58" s="237"/>
      <c r="D58" s="237"/>
      <c r="E58" s="237"/>
      <c r="F58" s="237"/>
      <c r="G58" s="237"/>
      <c r="H58" s="237"/>
      <c r="I58" s="237"/>
      <c r="J58" s="237"/>
      <c r="K58" s="237"/>
      <c r="L58" s="237"/>
      <c r="M58" s="237"/>
      <c r="N58" s="237"/>
      <c r="O58" s="237"/>
      <c r="P58" s="237"/>
      <c r="Q58" s="237"/>
      <c r="R58" s="237"/>
      <c r="S58" s="237"/>
      <c r="T58" s="237"/>
      <c r="U58" s="237"/>
      <c r="V58" s="237"/>
      <c r="W58" s="237"/>
      <c r="X58" s="237"/>
      <c r="Y58" s="237"/>
      <c r="Z58" s="237"/>
      <c r="AA58" s="237"/>
      <c r="AB58" s="237"/>
      <c r="AC58" s="237"/>
    </row>
    <row r="59">
      <c r="A59" s="237"/>
      <c r="B59" s="237"/>
      <c r="C59" s="237"/>
      <c r="D59" s="237"/>
      <c r="E59" s="237"/>
      <c r="F59" s="237"/>
      <c r="G59" s="237"/>
      <c r="H59" s="237"/>
      <c r="I59" s="237"/>
      <c r="J59" s="237"/>
      <c r="K59" s="237"/>
      <c r="L59" s="237"/>
      <c r="M59" s="237"/>
      <c r="N59" s="237"/>
      <c r="O59" s="237"/>
      <c r="P59" s="237"/>
      <c r="Q59" s="237"/>
      <c r="R59" s="237"/>
      <c r="S59" s="237"/>
      <c r="T59" s="237"/>
      <c r="U59" s="237"/>
      <c r="V59" s="237"/>
      <c r="W59" s="237"/>
      <c r="X59" s="237"/>
      <c r="Y59" s="237"/>
      <c r="Z59" s="237"/>
      <c r="AA59" s="237"/>
      <c r="AB59" s="237"/>
      <c r="AC59" s="237"/>
    </row>
    <row r="60">
      <c r="A60" s="237"/>
      <c r="B60" s="237"/>
      <c r="C60" s="237"/>
      <c r="D60" s="237"/>
      <c r="E60" s="237"/>
      <c r="F60" s="237"/>
      <c r="G60" s="237"/>
      <c r="H60" s="237"/>
      <c r="I60" s="237"/>
      <c r="J60" s="237"/>
      <c r="K60" s="237"/>
      <c r="L60" s="237"/>
      <c r="M60" s="237"/>
      <c r="N60" s="237"/>
      <c r="O60" s="237"/>
      <c r="P60" s="237"/>
      <c r="Q60" s="237"/>
      <c r="R60" s="237"/>
      <c r="S60" s="237"/>
      <c r="T60" s="237"/>
      <c r="U60" s="237"/>
      <c r="V60" s="237"/>
      <c r="W60" s="237"/>
      <c r="X60" s="237"/>
      <c r="Y60" s="237"/>
      <c r="Z60" s="237"/>
      <c r="AA60" s="237"/>
      <c r="AB60" s="237"/>
      <c r="AC60" s="237"/>
    </row>
    <row r="61">
      <c r="A61" s="237"/>
      <c r="B61" s="237"/>
      <c r="C61" s="237"/>
      <c r="D61" s="237"/>
      <c r="E61" s="237"/>
      <c r="F61" s="237"/>
      <c r="G61" s="237"/>
      <c r="H61" s="237"/>
      <c r="I61" s="237"/>
      <c r="J61" s="237"/>
      <c r="K61" s="237"/>
      <c r="L61" s="237"/>
      <c r="M61" s="237"/>
      <c r="N61" s="237"/>
      <c r="O61" s="237"/>
      <c r="P61" s="237"/>
      <c r="Q61" s="237"/>
      <c r="R61" s="237"/>
      <c r="S61" s="237"/>
      <c r="T61" s="237"/>
      <c r="U61" s="237"/>
      <c r="V61" s="237"/>
      <c r="W61" s="237"/>
      <c r="X61" s="237"/>
      <c r="Y61" s="237"/>
      <c r="Z61" s="237"/>
      <c r="AA61" s="237"/>
      <c r="AB61" s="237"/>
      <c r="AC61" s="237"/>
    </row>
    <row r="62">
      <c r="A62" s="237"/>
      <c r="B62" s="237"/>
      <c r="C62" s="237"/>
      <c r="D62" s="237"/>
      <c r="E62" s="237"/>
      <c r="F62" s="237"/>
      <c r="G62" s="237"/>
      <c r="H62" s="237"/>
      <c r="I62" s="237"/>
      <c r="J62" s="237"/>
      <c r="K62" s="237"/>
      <c r="L62" s="237"/>
      <c r="M62" s="237"/>
      <c r="N62" s="237"/>
      <c r="O62" s="237"/>
      <c r="P62" s="237"/>
      <c r="Q62" s="237"/>
      <c r="R62" s="237"/>
      <c r="S62" s="237"/>
      <c r="T62" s="237"/>
      <c r="U62" s="237"/>
      <c r="V62" s="237"/>
      <c r="W62" s="237"/>
      <c r="X62" s="237"/>
      <c r="Y62" s="237"/>
      <c r="Z62" s="237"/>
      <c r="AA62" s="237"/>
      <c r="AB62" s="237"/>
      <c r="AC62" s="237"/>
    </row>
    <row r="63">
      <c r="A63" s="237"/>
      <c r="B63" s="237"/>
      <c r="C63" s="237"/>
      <c r="D63" s="237"/>
      <c r="E63" s="237"/>
      <c r="F63" s="237"/>
      <c r="G63" s="237"/>
      <c r="H63" s="237"/>
      <c r="I63" s="237"/>
      <c r="J63" s="237"/>
      <c r="K63" s="237"/>
      <c r="L63" s="237"/>
      <c r="M63" s="237"/>
      <c r="N63" s="237"/>
      <c r="O63" s="237"/>
      <c r="P63" s="237"/>
      <c r="Q63" s="237"/>
      <c r="R63" s="237"/>
      <c r="S63" s="237"/>
      <c r="T63" s="237"/>
      <c r="U63" s="237"/>
      <c r="V63" s="237"/>
      <c r="W63" s="237"/>
      <c r="X63" s="237"/>
      <c r="Y63" s="237"/>
      <c r="Z63" s="237"/>
      <c r="AA63" s="237"/>
      <c r="AB63" s="237"/>
      <c r="AC63" s="237"/>
    </row>
    <row r="64">
      <c r="A64" s="237"/>
      <c r="B64" s="237"/>
      <c r="C64" s="237"/>
      <c r="D64" s="237"/>
      <c r="E64" s="237"/>
      <c r="F64" s="237"/>
      <c r="G64" s="237"/>
      <c r="H64" s="237"/>
      <c r="I64" s="237"/>
      <c r="J64" s="237"/>
      <c r="K64" s="237"/>
      <c r="L64" s="237"/>
      <c r="M64" s="237"/>
      <c r="N64" s="237"/>
      <c r="O64" s="237"/>
      <c r="P64" s="237"/>
      <c r="Q64" s="237"/>
      <c r="R64" s="237"/>
      <c r="S64" s="237"/>
      <c r="T64" s="237"/>
      <c r="U64" s="237"/>
      <c r="V64" s="237"/>
      <c r="W64" s="237"/>
      <c r="X64" s="237"/>
      <c r="Y64" s="237"/>
      <c r="Z64" s="237"/>
      <c r="AA64" s="237"/>
      <c r="AB64" s="237"/>
      <c r="AC64" s="237"/>
    </row>
    <row r="65" s="237" customFormat="1"/>
    <row r="66" s="237" customFormat="1"/>
    <row r="67" s="237" customFormat="1"/>
    <row r="68" s="237" customFormat="1"/>
    <row r="69" s="237" customFormat="1"/>
    <row r="70" s="237" customFormat="1"/>
    <row r="71" s="237" customFormat="1"/>
    <row r="72" s="237" customFormat="1"/>
    <row r="73" s="237" customFormat="1"/>
    <row r="74" s="237" customFormat="1"/>
    <row r="75" s="237" customFormat="1"/>
    <row r="76" s="237" customFormat="1"/>
    <row r="77" s="237" customFormat="1"/>
    <row r="78" s="237" customFormat="1"/>
    <row r="79" s="237" customFormat="1"/>
    <row r="80" s="237" customFormat="1"/>
    <row r="81" s="237" customFormat="1"/>
    <row r="82" s="237" customFormat="1"/>
    <row r="83" s="237" customFormat="1"/>
    <row r="84" s="237" customFormat="1"/>
    <row r="85" s="237" customFormat="1"/>
    <row r="86" s="237" customFormat="1"/>
    <row r="87" s="237" customFormat="1"/>
    <row r="88" s="237" customFormat="1"/>
    <row r="89" s="237" customFormat="1"/>
    <row r="90" s="237" customFormat="1"/>
    <row r="91" s="237" customFormat="1"/>
    <row r="92" s="237" customFormat="1"/>
    <row r="93" s="237" customFormat="1"/>
    <row r="94" s="237" customFormat="1"/>
  </sheetData>
  <mergeCells count="49">
    <mergeCell ref="B43:C43"/>
    <mergeCell ref="B41:C41"/>
    <mergeCell ref="B27:C27"/>
    <mergeCell ref="Q24:AB24"/>
    <mergeCell ref="B36:C36"/>
    <mergeCell ref="B39:C39"/>
    <mergeCell ref="B40:C40"/>
    <mergeCell ref="B42:C42"/>
    <mergeCell ref="Q38:AB38"/>
    <mergeCell ref="B28:C28"/>
    <mergeCell ref="B29:C29"/>
    <mergeCell ref="B30:C30"/>
    <mergeCell ref="B38:O38"/>
    <mergeCell ref="Q10:AB10"/>
    <mergeCell ref="B11:C11"/>
    <mergeCell ref="B12:C12"/>
    <mergeCell ref="B13:C13"/>
    <mergeCell ref="B20:C20"/>
    <mergeCell ref="B16:C16"/>
    <mergeCell ref="B14:C14"/>
    <mergeCell ref="B50:C50"/>
    <mergeCell ref="B44:C44"/>
    <mergeCell ref="B46:C46"/>
    <mergeCell ref="B47:C47"/>
    <mergeCell ref="B48:C48"/>
    <mergeCell ref="B22:C22"/>
    <mergeCell ref="B33:C33"/>
    <mergeCell ref="B34:C34"/>
    <mergeCell ref="B32:C32"/>
    <mergeCell ref="B19:C19"/>
    <mergeCell ref="B25:C25"/>
    <mergeCell ref="B26:C26"/>
    <mergeCell ref="B24:O24"/>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11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7" customWidth="1"/>
  </cols>
  <sheetData>
    <row r="1" ht="30">
      <c r="A1" s="630"/>
      <c r="B1" s="662" t="s">
        <v>205</v>
      </c>
      <c r="Y1" s="5"/>
      <c r="AB1" s="691"/>
      <c r="AD1" s="237"/>
    </row>
    <row r="2" ht="15" customHeight="1">
      <c r="A2" s="11"/>
      <c r="B2" s="11" t="s">
        <v>258</v>
      </c>
    </row>
    <row r="3" ht="17.1" customHeight="1">
      <c r="A3" s="11"/>
      <c r="B3" s="11" t="s">
        <v>259</v>
      </c>
      <c r="R3" s="1059" t="s">
        <v>351</v>
      </c>
      <c r="S3" s="1059"/>
      <c r="T3" s="1059"/>
      <c r="U3" s="1059"/>
      <c r="V3" s="1059"/>
      <c r="W3" s="1059"/>
      <c r="X3" s="1059"/>
      <c r="Y3" s="1059"/>
      <c r="Z3" s="1059"/>
      <c r="AA3" s="1059"/>
      <c r="AB3" s="1059"/>
    </row>
    <row r="4" ht="19.5" customHeight="1">
      <c r="A4" s="4"/>
      <c r="B4" s="211" t="s">
        <v>366</v>
      </c>
      <c r="C4" s="5"/>
      <c r="D4" s="5"/>
      <c r="E4" s="5"/>
      <c r="F4" s="5"/>
      <c r="G4" s="5"/>
      <c r="H4" s="212"/>
      <c r="I4" s="212"/>
      <c r="J4" s="212"/>
      <c r="K4" s="212"/>
      <c r="L4" s="212"/>
      <c r="M4" s="212"/>
      <c r="N4" s="212"/>
      <c r="O4" s="212"/>
      <c r="P4" s="212"/>
      <c r="Q4" s="212"/>
      <c r="R4" s="212"/>
      <c r="S4" s="212"/>
      <c r="T4" s="212"/>
      <c r="U4" s="4"/>
      <c r="V4" s="4"/>
    </row>
    <row r="5" ht="12.75" customHeight="1"/>
    <row r="6" ht="15.75">
      <c r="D6" s="1004" t="s">
        <v>44</v>
      </c>
      <c r="E6" s="1004"/>
      <c r="F6" s="1004"/>
      <c r="G6" s="1004"/>
      <c r="H6" s="1004"/>
      <c r="I6" s="1004"/>
      <c r="J6" s="1004"/>
      <c r="K6" s="1004"/>
      <c r="L6" s="1004"/>
      <c r="M6" s="1004"/>
      <c r="N6" s="1004"/>
      <c r="O6" s="1004"/>
      <c r="Q6" s="979" t="s">
        <v>72</v>
      </c>
      <c r="R6" s="979"/>
      <c r="S6" s="979"/>
      <c r="T6" s="979"/>
      <c r="U6" s="979"/>
      <c r="V6" s="979"/>
      <c r="W6" s="979"/>
      <c r="X6" s="979"/>
      <c r="Y6" s="979"/>
      <c r="Z6" s="979"/>
      <c r="AA6" s="979"/>
      <c r="AB6" s="979"/>
    </row>
    <row r="7" ht="15.75">
      <c r="D7" s="285" t="s">
        <v>11</v>
      </c>
      <c r="E7" s="285"/>
      <c r="F7" s="285"/>
      <c r="G7" s="285" t="s">
        <v>13</v>
      </c>
      <c r="H7" s="285"/>
      <c r="I7" s="285"/>
      <c r="J7" s="285" t="s">
        <v>14</v>
      </c>
      <c r="K7" s="285"/>
      <c r="L7" s="285"/>
      <c r="M7" s="285" t="s">
        <v>12</v>
      </c>
      <c r="N7" s="285"/>
      <c r="O7" s="285"/>
      <c r="Q7" s="285" t="s">
        <v>11</v>
      </c>
      <c r="R7" s="285"/>
      <c r="S7" s="285"/>
      <c r="T7" s="285" t="s">
        <v>13</v>
      </c>
      <c r="U7" s="285"/>
      <c r="V7" s="285"/>
      <c r="W7" s="285" t="s">
        <v>14</v>
      </c>
      <c r="X7" s="285"/>
      <c r="Y7" s="285"/>
      <c r="Z7" s="285" t="s">
        <v>12</v>
      </c>
      <c r="AA7" s="285"/>
      <c r="AB7" s="285"/>
    </row>
    <row r="8" ht="27" customHeight="1">
      <c r="A8" s="57"/>
      <c r="B8" s="1060"/>
      <c r="C8" s="1060"/>
      <c r="D8" s="414" t="s">
        <v>25</v>
      </c>
      <c r="E8" s="415" t="s">
        <v>15</v>
      </c>
      <c r="F8" s="416" t="s">
        <v>26</v>
      </c>
      <c r="G8" s="414" t="s">
        <v>25</v>
      </c>
      <c r="H8" s="415" t="s">
        <v>15</v>
      </c>
      <c r="I8" s="416" t="s">
        <v>26</v>
      </c>
      <c r="J8" s="414" t="s">
        <v>25</v>
      </c>
      <c r="K8" s="415" t="s">
        <v>15</v>
      </c>
      <c r="L8" s="416" t="s">
        <v>26</v>
      </c>
      <c r="M8" s="414" t="s">
        <v>25</v>
      </c>
      <c r="N8" s="415" t="s">
        <v>15</v>
      </c>
      <c r="O8" s="416" t="s">
        <v>26</v>
      </c>
      <c r="P8" s="63"/>
      <c r="Q8" s="414" t="s">
        <v>25</v>
      </c>
      <c r="R8" s="415" t="s">
        <v>15</v>
      </c>
      <c r="S8" s="416" t="s">
        <v>26</v>
      </c>
      <c r="T8" s="414" t="s">
        <v>25</v>
      </c>
      <c r="U8" s="415" t="s">
        <v>15</v>
      </c>
      <c r="V8" s="416" t="s">
        <v>26</v>
      </c>
      <c r="W8" s="414" t="s">
        <v>25</v>
      </c>
      <c r="X8" s="415" t="s">
        <v>15</v>
      </c>
      <c r="Y8" s="416" t="s">
        <v>26</v>
      </c>
      <c r="Z8" s="414" t="s">
        <v>25</v>
      </c>
      <c r="AA8" s="415" t="s">
        <v>15</v>
      </c>
      <c r="AB8" s="416"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93" t="s">
        <v>22</v>
      </c>
      <c r="C10" s="993"/>
      <c r="D10" s="993"/>
      <c r="E10" s="993"/>
      <c r="F10" s="993"/>
      <c r="G10" s="993"/>
      <c r="H10" s="993"/>
      <c r="I10" s="993"/>
      <c r="J10" s="993"/>
      <c r="K10" s="993"/>
      <c r="L10" s="993"/>
      <c r="M10" s="993"/>
      <c r="N10" s="993"/>
      <c r="O10" s="993"/>
      <c r="P10" s="413"/>
      <c r="Q10" s="991"/>
      <c r="R10" s="991"/>
      <c r="S10" s="991"/>
      <c r="T10" s="991"/>
      <c r="U10" s="991"/>
      <c r="V10" s="991"/>
      <c r="W10" s="991"/>
      <c r="X10" s="991"/>
      <c r="Y10" s="991"/>
      <c r="Z10" s="991"/>
      <c r="AA10" s="991"/>
      <c r="AB10" s="991"/>
      <c r="AC10" s="9"/>
    </row>
    <row r="11" ht="18" customHeight="1">
      <c r="A11" s="58"/>
      <c r="B11" s="1061" t="s">
        <v>43</v>
      </c>
      <c r="C11" s="1061"/>
      <c r="D11" s="429">
        <v>67.383937854009673281918867150</v>
      </c>
      <c r="E11" s="430">
        <v>75.351729837231596385950562850</v>
      </c>
      <c r="F11" s="431">
        <v>57.180484066271109646049547350</v>
      </c>
      <c r="G11" s="429">
        <v>3.5538637983996250217490657900</v>
      </c>
      <c r="H11" s="430">
        <v>2.7639839764176827092475388400</v>
      </c>
      <c r="I11" s="431">
        <v>8.859467721101986934125903180</v>
      </c>
      <c r="J11" s="429">
        <v>0</v>
      </c>
      <c r="K11" s="430">
        <v>0</v>
      </c>
      <c r="L11" s="431">
        <v>6.5568211117913469730383217300</v>
      </c>
      <c r="M11" s="429">
        <v>70.937801652409298303667932930</v>
      </c>
      <c r="N11" s="430">
        <v>78.115713813649279095198101700</v>
      </c>
      <c r="O11" s="431">
        <v>72.596772899164443553213772260</v>
      </c>
      <c r="P11" s="5"/>
      <c r="Q11" s="429">
        <v>61.257112508525227586835831860</v>
      </c>
      <c r="R11" s="430">
        <v>5.6829731837699113969483410500</v>
      </c>
      <c r="S11" s="431">
        <v>7.42678978566518511252064700</v>
      </c>
      <c r="T11" s="429">
        <v>-50.690583121791867858636316270</v>
      </c>
      <c r="U11" s="430">
        <v>-49.705415078744083698761936480</v>
      </c>
      <c r="V11" s="431">
        <v>-7.4818461324341668999400386900</v>
      </c>
      <c r="W11" s="429">
        <v>0</v>
      </c>
      <c r="X11" s="430">
        <v>0</v>
      </c>
      <c r="Y11" s="431">
        <v>17.812344067925925030537392450</v>
      </c>
      <c r="Z11" s="429">
        <v>44.788996979797939806200241690</v>
      </c>
      <c r="AA11" s="430">
        <v>1.7192987765194664075492018400</v>
      </c>
      <c r="AB11" s="431">
        <v>6.1840683108906538650271291200</v>
      </c>
    </row>
    <row r="12" ht="18" customHeight="1">
      <c r="A12" s="58"/>
      <c r="B12" s="1062" t="s">
        <v>46</v>
      </c>
      <c r="C12" s="1062"/>
      <c r="D12" s="422">
        <v>67.329500622093007225331890460</v>
      </c>
      <c r="E12" s="91">
        <v>67.933000698099387232915641930</v>
      </c>
      <c r="F12" s="423">
        <v>56.303184379670458248652982700</v>
      </c>
      <c r="G12" s="422">
        <v>7.7972550288738751919552615900</v>
      </c>
      <c r="H12" s="91">
        <v>7.7933271392768365171860818500</v>
      </c>
      <c r="I12" s="423">
        <v>11.059883611042600135946282600</v>
      </c>
      <c r="J12" s="422">
        <v>0</v>
      </c>
      <c r="K12" s="91">
        <v>0</v>
      </c>
      <c r="L12" s="423">
        <v>6.2735253140353051661969824800</v>
      </c>
      <c r="M12" s="422">
        <v>75.126755650966882417287152050</v>
      </c>
      <c r="N12" s="91">
        <v>75.726327837376223750101723780</v>
      </c>
      <c r="O12" s="423">
        <v>73.636593304748363550796247790</v>
      </c>
      <c r="P12" s="5"/>
      <c r="Q12" s="422">
        <v>75.004218122239196197185275490</v>
      </c>
      <c r="R12" s="91">
        <v>2.5563715401637820332715445800</v>
      </c>
      <c r="S12" s="423">
        <v>9.560032636155947794818231560</v>
      </c>
      <c r="T12" s="422">
        <v>-0.4336214454797064365438445700</v>
      </c>
      <c r="U12" s="91">
        <v>28.897672302132664191299397630</v>
      </c>
      <c r="V12" s="423">
        <v>-2.7219826574034080927176913600</v>
      </c>
      <c r="W12" s="422">
        <v>0</v>
      </c>
      <c r="X12" s="91">
        <v>0</v>
      </c>
      <c r="Y12" s="423">
        <v>29.982887431153878537075024460</v>
      </c>
      <c r="Z12" s="422">
        <v>62.245792690225369958828254820</v>
      </c>
      <c r="AA12" s="91">
        <v>4.7596126995217171579866402600</v>
      </c>
      <c r="AB12" s="423">
        <v>8.952373984866881473502541860</v>
      </c>
    </row>
    <row r="13" ht="18" customHeight="1">
      <c r="A13" s="58"/>
      <c r="B13" s="1062" t="s">
        <v>47</v>
      </c>
      <c r="C13" s="1062"/>
      <c r="D13" s="422">
        <v>63.323561529717312983344666730</v>
      </c>
      <c r="E13" s="91">
        <v>65.850549949324695738853539730</v>
      </c>
      <c r="F13" s="423">
        <v>55.81964632808064629879928900</v>
      </c>
      <c r="G13" s="422">
        <v>7.5128905706937804928430377800</v>
      </c>
      <c r="H13" s="91">
        <v>3.4778803045715976637213243900</v>
      </c>
      <c r="I13" s="423">
        <v>13.801365396182010802655277760</v>
      </c>
      <c r="J13" s="422">
        <v>0</v>
      </c>
      <c r="K13" s="91">
        <v>0</v>
      </c>
      <c r="L13" s="423">
        <v>6.2599274387838958995375070300</v>
      </c>
      <c r="M13" s="422">
        <v>70.836452100411093476187704510</v>
      </c>
      <c r="N13" s="91">
        <v>69.328430253896293402574864120</v>
      </c>
      <c r="O13" s="423">
        <v>75.880939163046553000992073790</v>
      </c>
      <c r="P13" s="184"/>
      <c r="Q13" s="422">
        <v>81.98719315784198056959397201</v>
      </c>
      <c r="R13" s="91">
        <v>11.101491978436727263514171890</v>
      </c>
      <c r="S13" s="423">
        <v>10.330485194975445083917029840</v>
      </c>
      <c r="T13" s="422">
        <v>23.027574501073357435245778980</v>
      </c>
      <c r="U13" s="91">
        <v>-53.800990045428151459908604410</v>
      </c>
      <c r="V13" s="423">
        <v>-0.7758860927984497255325358400</v>
      </c>
      <c r="W13" s="422">
        <v>0</v>
      </c>
      <c r="X13" s="91">
        <v>0</v>
      </c>
      <c r="Y13" s="423">
        <v>31.039203730848660877488640820</v>
      </c>
      <c r="Z13" s="422">
        <v>73.184578647936520297925349240</v>
      </c>
      <c r="AA13" s="91">
        <v>3.7871464485852920007398300200</v>
      </c>
      <c r="AB13" s="423">
        <v>9.528614834668786540931960170</v>
      </c>
    </row>
    <row r="14" ht="18" customHeight="1">
      <c r="A14" s="58"/>
      <c r="B14" s="1062" t="s">
        <v>48</v>
      </c>
      <c r="C14" s="1062"/>
      <c r="D14" s="422">
        <v>66.778493025413099022240771350</v>
      </c>
      <c r="E14" s="91">
        <v>66.861182883120612533225251920</v>
      </c>
      <c r="F14" s="423">
        <v>55.270643187495981661623630280</v>
      </c>
      <c r="G14" s="422">
        <v>4.3645613413996859154393256700</v>
      </c>
      <c r="H14" s="91">
        <v>9.722394368279815372544358440</v>
      </c>
      <c r="I14" s="423">
        <v>16.102636111784927656667328870</v>
      </c>
      <c r="J14" s="422">
        <v>0</v>
      </c>
      <c r="K14" s="91">
        <v>0</v>
      </c>
      <c r="L14" s="423">
        <v>6.4203387276106929238331338900</v>
      </c>
      <c r="M14" s="422">
        <v>71.143054366812784937680097020</v>
      </c>
      <c r="N14" s="91">
        <v>76.583577251400427905769610350</v>
      </c>
      <c r="O14" s="423">
        <v>77.793618026891602242124093040</v>
      </c>
      <c r="P14" s="5"/>
      <c r="Q14" s="422">
        <v>79.62247128964052187363399743</v>
      </c>
      <c r="R14" s="91">
        <v>5.9503967763707235172498141200</v>
      </c>
      <c r="S14" s="423">
        <v>4.3732731942796644036278080800</v>
      </c>
      <c r="T14" s="422">
        <v>-42.196323244331603156613483910</v>
      </c>
      <c r="U14" s="91">
        <v>7.0579606622083349157824422300</v>
      </c>
      <c r="V14" s="423">
        <v>10.834834554356355557833280110</v>
      </c>
      <c r="W14" s="422">
        <v>0</v>
      </c>
      <c r="X14" s="91">
        <v>0</v>
      </c>
      <c r="Y14" s="423">
        <v>28.140892601320995639188831480</v>
      </c>
      <c r="Z14" s="422">
        <v>59.057794634101418760935281210</v>
      </c>
      <c r="AA14" s="91">
        <v>6.0897319480067744253492341800</v>
      </c>
      <c r="AB14" s="423">
        <v>7.3109295451779540071734539600</v>
      </c>
    </row>
    <row r="15" ht="18" customHeight="1">
      <c r="A15" s="58"/>
      <c r="B15" s="1062" t="s">
        <v>49</v>
      </c>
      <c r="C15" s="1062"/>
      <c r="D15" s="422">
        <v>75.163485421395518896718735160</v>
      </c>
      <c r="E15" s="91">
        <v>73.841316773432583786461086350</v>
      </c>
      <c r="F15" s="423">
        <v>58.098124633524666368540189810</v>
      </c>
      <c r="G15" s="422">
        <v>3.3143946027030379231806723100</v>
      </c>
      <c r="H15" s="91">
        <v>9.505698926633924003411773930</v>
      </c>
      <c r="I15" s="423">
        <v>17.349466230515740398287189090</v>
      </c>
      <c r="J15" s="422">
        <v>0</v>
      </c>
      <c r="K15" s="91">
        <v>0</v>
      </c>
      <c r="L15" s="423">
        <v>6.5076558538710178358658313100</v>
      </c>
      <c r="M15" s="422">
        <v>78.477880024098556819899407460</v>
      </c>
      <c r="N15" s="91">
        <v>83.34701570006650778987286028</v>
      </c>
      <c r="O15" s="423">
        <v>81.95524671791142460269321021</v>
      </c>
      <c r="P15" s="184"/>
      <c r="Q15" s="422">
        <v>81.87420102169326633443777583</v>
      </c>
      <c r="R15" s="91">
        <v>4.3950928710163952867842463200</v>
      </c>
      <c r="S15" s="423">
        <v>5.6168339288166159174345494200</v>
      </c>
      <c r="T15" s="422">
        <v>-53.982952230424100438806932420</v>
      </c>
      <c r="U15" s="91">
        <v>19.799316119163700145112910710</v>
      </c>
      <c r="V15" s="423">
        <v>15.645241685961564175207031850</v>
      </c>
      <c r="W15" s="422">
        <v>0</v>
      </c>
      <c r="X15" s="91">
        <v>0</v>
      </c>
      <c r="Y15" s="423">
        <v>17.228640771270593135146505550</v>
      </c>
      <c r="Z15" s="422">
        <v>61.710967372705912949809176580</v>
      </c>
      <c r="AA15" s="91">
        <v>5.9488230538690156351244148300</v>
      </c>
      <c r="AB15" s="423">
        <v>8.460981972055494483455236190</v>
      </c>
    </row>
    <row r="16" ht="18" customHeight="1">
      <c r="A16" s="58"/>
      <c r="B16" s="1063" t="s">
        <v>78</v>
      </c>
      <c r="C16" s="1063"/>
      <c r="D16" s="432">
        <v>67.925004263846806989508466170</v>
      </c>
      <c r="E16" s="433">
        <v>69.905177148258183023411100190</v>
      </c>
      <c r="F16" s="434">
        <v>56.523586667630876594037160590</v>
      </c>
      <c r="G16" s="432">
        <v>5.3419915154182399936366478500</v>
      </c>
      <c r="H16" s="433">
        <v>6.6045542666956019564115959200</v>
      </c>
      <c r="I16" s="434">
        <v>13.440121413853582846401833900</v>
      </c>
      <c r="J16" s="432">
        <v>0</v>
      </c>
      <c r="K16" s="433">
        <v>0</v>
      </c>
      <c r="L16" s="434">
        <v>6.4014760187573221254495545600</v>
      </c>
      <c r="M16" s="432">
        <v>73.266995779265046983145114020</v>
      </c>
      <c r="N16" s="433">
        <v>76.509731414953784979822696130</v>
      </c>
      <c r="O16" s="434">
        <v>76.365184100241781565888549050</v>
      </c>
      <c r="P16" s="5"/>
      <c r="Q16" s="432">
        <v>75.479118677704708038396314300</v>
      </c>
      <c r="R16" s="433">
        <v>5.7064581353864301468352448900</v>
      </c>
      <c r="S16" s="434">
        <v>7.426386030491078010448740100</v>
      </c>
      <c r="T16" s="432">
        <v>-25.697762611576440613679518470</v>
      </c>
      <c r="U16" s="433">
        <v>-8.262857982128737109601608340</v>
      </c>
      <c r="V16" s="434">
        <v>4.532194992253196064231347600</v>
      </c>
      <c r="W16" s="432">
        <v>0</v>
      </c>
      <c r="X16" s="433">
        <v>0</v>
      </c>
      <c r="Y16" s="434">
        <v>24.514765187846735483952711070</v>
      </c>
      <c r="Z16" s="631">
        <v>59.630544338361926481224295780</v>
      </c>
      <c r="AA16" s="214">
        <v>4.3349867835148431070278179900</v>
      </c>
      <c r="AB16" s="632">
        <v>8.143545277114666292881420130</v>
      </c>
    </row>
    <row r="17" ht="6" customHeight="1">
      <c r="A17" s="58"/>
      <c r="B17" s="633"/>
      <c r="C17" s="633"/>
      <c r="D17" s="91"/>
      <c r="E17" s="91"/>
      <c r="F17" s="91"/>
      <c r="G17" s="91"/>
      <c r="H17" s="91"/>
      <c r="I17" s="91"/>
      <c r="J17" s="91"/>
      <c r="K17" s="91"/>
      <c r="L17" s="91"/>
      <c r="M17" s="91"/>
      <c r="N17" s="91"/>
      <c r="O17" s="91"/>
      <c r="P17" s="5"/>
      <c r="Q17" s="91"/>
      <c r="R17" s="91"/>
      <c r="S17" s="91"/>
      <c r="T17" s="91"/>
      <c r="U17" s="91"/>
      <c r="V17" s="91"/>
      <c r="W17" s="91"/>
      <c r="X17" s="91"/>
      <c r="Y17" s="91"/>
      <c r="Z17" s="634"/>
      <c r="AA17" s="634"/>
      <c r="AB17" s="634"/>
      <c r="AC17" s="4"/>
    </row>
    <row r="18" ht="18" customHeight="1">
      <c r="A18" s="58"/>
      <c r="B18" s="1064" t="s">
        <v>50</v>
      </c>
      <c r="C18" s="1064"/>
      <c r="D18" s="481">
        <v>77.002017491596207754046441340</v>
      </c>
      <c r="E18" s="482">
        <v>80.51621240381748623583496313</v>
      </c>
      <c r="F18" s="483">
        <v>66.020087967885441017610758490</v>
      </c>
      <c r="G18" s="481">
        <v>3.5014719074418791288185622900</v>
      </c>
      <c r="H18" s="482">
        <v>4.9389988183502640755438412100</v>
      </c>
      <c r="I18" s="483">
        <v>16.187869933402576629553878940</v>
      </c>
      <c r="J18" s="481">
        <v>0</v>
      </c>
      <c r="K18" s="482">
        <v>0</v>
      </c>
      <c r="L18" s="483">
        <v>6.3520592083770162710802439700</v>
      </c>
      <c r="M18" s="481">
        <v>80.50348939903808688286500363</v>
      </c>
      <c r="N18" s="482">
        <v>85.45521122216775031137880434</v>
      </c>
      <c r="O18" s="483">
        <v>88.56001710966503391824488142</v>
      </c>
      <c r="P18" s="184"/>
      <c r="Q18" s="481">
        <v>82.76955722865321694400276177</v>
      </c>
      <c r="R18" s="482">
        <v>6.3996570356393422786223238500</v>
      </c>
      <c r="S18" s="483">
        <v>10.559487506636456812484647810</v>
      </c>
      <c r="T18" s="481">
        <v>-43.730293400662228157873301420</v>
      </c>
      <c r="U18" s="482">
        <v>-23.268309466761099085593758370</v>
      </c>
      <c r="V18" s="483">
        <v>3.7116267134471930895568356300</v>
      </c>
      <c r="W18" s="481">
        <v>0</v>
      </c>
      <c r="X18" s="482">
        <v>0</v>
      </c>
      <c r="Y18" s="483">
        <v>17.428977477673574013608970260</v>
      </c>
      <c r="Z18" s="481">
        <v>66.490106954220255148706316960</v>
      </c>
      <c r="AA18" s="482">
        <v>4.0739478261766253887966077300</v>
      </c>
      <c r="AB18" s="483">
        <v>9.69581734382944182943626700</v>
      </c>
    </row>
    <row r="19" ht="18" customHeight="1">
      <c r="A19" s="58"/>
      <c r="B19" s="1065" t="s">
        <v>51</v>
      </c>
      <c r="C19" s="1065"/>
      <c r="D19" s="273">
        <v>78.406807817575259622706096410</v>
      </c>
      <c r="E19" s="92">
        <v>84.70867994561512409194786875</v>
      </c>
      <c r="F19" s="274">
        <v>67.964597430344393725547074690</v>
      </c>
      <c r="G19" s="273">
        <v>4.2003862163953427035429835200</v>
      </c>
      <c r="H19" s="92">
        <v>4.3505082914754929827100193300</v>
      </c>
      <c r="I19" s="274">
        <v>12.931611487921841183443610780</v>
      </c>
      <c r="J19" s="273">
        <v>0</v>
      </c>
      <c r="K19" s="92">
        <v>0</v>
      </c>
      <c r="L19" s="274">
        <v>6.6766070409745118639929444400</v>
      </c>
      <c r="M19" s="273">
        <v>82.60719403397060232624907993</v>
      </c>
      <c r="N19" s="92">
        <v>89.05918823709061707465788807</v>
      </c>
      <c r="O19" s="274">
        <v>87.57281595924074677298362991</v>
      </c>
      <c r="P19" s="5"/>
      <c r="Q19" s="273">
        <v>72.294756053419394287171949920</v>
      </c>
      <c r="R19" s="92">
        <v>5.453213678878994555259501400</v>
      </c>
      <c r="S19" s="274">
        <v>7.954397043010747907721100590</v>
      </c>
      <c r="T19" s="273">
        <v>-39.291740588662934759462403070</v>
      </c>
      <c r="U19" s="92">
        <v>-32.642574060859793416172881580</v>
      </c>
      <c r="V19" s="274">
        <v>-8.774515982270429364074750680</v>
      </c>
      <c r="W19" s="273">
        <v>0</v>
      </c>
      <c r="X19" s="92">
        <v>0</v>
      </c>
      <c r="Y19" s="274">
        <v>15.333507710413775154481849650</v>
      </c>
      <c r="Z19" s="273">
        <v>57.568119535148989342350923250</v>
      </c>
      <c r="AA19" s="92">
        <v>2.6180603825764535803477195400</v>
      </c>
      <c r="AB19" s="274">
        <v>5.6097324700567713031825610800</v>
      </c>
    </row>
    <row r="20" ht="18" customHeight="1">
      <c r="A20" s="58"/>
      <c r="B20" s="1066" t="s">
        <v>79</v>
      </c>
      <c r="C20" s="1066"/>
      <c r="D20" s="275">
        <v>77.704412654585733688376268860</v>
      </c>
      <c r="E20" s="276">
        <v>82.61244617471630516389141592</v>
      </c>
      <c r="F20" s="277">
        <v>66.992342699114917371578916590</v>
      </c>
      <c r="G20" s="275">
        <v>3.8509290619186109161807729100</v>
      </c>
      <c r="H20" s="276">
        <v>4.6447535549128785291269302700</v>
      </c>
      <c r="I20" s="277">
        <v>14.559740710662208906498744860</v>
      </c>
      <c r="J20" s="275">
        <v>0</v>
      </c>
      <c r="K20" s="276">
        <v>0</v>
      </c>
      <c r="L20" s="277">
        <v>6.5143331246757640675365942100</v>
      </c>
      <c r="M20" s="275">
        <v>81.55534171650434460455704177</v>
      </c>
      <c r="N20" s="276">
        <v>87.25719972962918369301834619</v>
      </c>
      <c r="O20" s="277">
        <v>88.06641653445289034561425568</v>
      </c>
      <c r="P20" s="184"/>
      <c r="Q20" s="275">
        <v>77.330358631581645924268799810</v>
      </c>
      <c r="R20" s="276">
        <v>5.9123151876339948595164531300</v>
      </c>
      <c r="S20" s="277">
        <v>9.227909203976292479375390450</v>
      </c>
      <c r="T20" s="275">
        <v>-41.393428325689650011959296810</v>
      </c>
      <c r="U20" s="276">
        <v>-27.963484141516459855154529080</v>
      </c>
      <c r="V20" s="277">
        <v>-2.2398376833133806914794546500</v>
      </c>
      <c r="W20" s="275">
        <v>0</v>
      </c>
      <c r="X20" s="276">
        <v>0</v>
      </c>
      <c r="Y20" s="277">
        <v>16.353089032438618091084805560</v>
      </c>
      <c r="Z20" s="275">
        <v>61.848821716134162666927510590</v>
      </c>
      <c r="AA20" s="276">
        <v>3.3258464807072265807957988700</v>
      </c>
      <c r="AB20" s="277">
        <v>7.6281392823974096376602968800</v>
      </c>
    </row>
    <row r="21" ht="6" customHeight="1">
      <c r="A21" s="58"/>
      <c r="B21" s="633"/>
      <c r="C21" s="633"/>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98" t="s">
        <v>12</v>
      </c>
      <c r="C22" s="998"/>
      <c r="D22" s="470">
        <v>70.619235836627140974967061920</v>
      </c>
      <c r="E22" s="471">
        <v>73.512054877433672954705941690</v>
      </c>
      <c r="F22" s="472">
        <v>59.542389279186861738649058690</v>
      </c>
      <c r="G22" s="470">
        <v>4.9901185770750988142292490100</v>
      </c>
      <c r="H22" s="471">
        <v>6.0350045394935942701503076800</v>
      </c>
      <c r="I22" s="472">
        <v>13.700692196806012718746977110</v>
      </c>
      <c r="J22" s="470">
        <v>0</v>
      </c>
      <c r="K22" s="471">
        <v>0</v>
      </c>
      <c r="L22" s="472">
        <v>6.4289726600042204592845606600</v>
      </c>
      <c r="M22" s="470">
        <v>75.609354413702239789196310940</v>
      </c>
      <c r="N22" s="471">
        <v>79.54705941692726722485624937</v>
      </c>
      <c r="O22" s="472">
        <v>79.67205413599709491668059646</v>
      </c>
      <c r="P22" s="184"/>
      <c r="Q22" s="470">
        <v>75.881870385561936013125512710</v>
      </c>
      <c r="R22" s="471">
        <v>5.803992740471869328493647900</v>
      </c>
      <c r="S22" s="472">
        <v>7.6651494813516800798863358700</v>
      </c>
      <c r="T22" s="470">
        <v>-28.873239436619718309859154950</v>
      </c>
      <c r="U22" s="471">
        <v>-13.703570140641904075009015410</v>
      </c>
      <c r="V22" s="472">
        <v>2.46053513843697224637601500</v>
      </c>
      <c r="W22" s="470">
        <v>0</v>
      </c>
      <c r="X22" s="471">
        <v>0</v>
      </c>
      <c r="Y22" s="472">
        <v>25.902513747722524987926501660</v>
      </c>
      <c r="Z22" s="470">
        <v>60.300279329608938547486033540</v>
      </c>
      <c r="AA22" s="471">
        <v>4.0200507865316756257626224300</v>
      </c>
      <c r="AB22" s="472">
        <v>7.984081423050420233128827820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56" t="s">
        <v>9</v>
      </c>
      <c r="C24" s="1056"/>
      <c r="D24" s="1056"/>
      <c r="E24" s="1056"/>
      <c r="F24" s="1056"/>
      <c r="G24" s="1056"/>
      <c r="H24" s="1056"/>
      <c r="I24" s="1056"/>
      <c r="J24" s="1056"/>
      <c r="K24" s="1056"/>
      <c r="L24" s="1056"/>
      <c r="M24" s="1056"/>
      <c r="N24" s="1056"/>
      <c r="O24" s="1056"/>
      <c r="P24" s="413"/>
      <c r="Q24" s="1057"/>
      <c r="R24" s="1057"/>
      <c r="S24" s="1057"/>
      <c r="T24" s="1057"/>
      <c r="U24" s="1057"/>
      <c r="V24" s="1057"/>
      <c r="W24" s="1057"/>
      <c r="X24" s="1057"/>
      <c r="Y24" s="1057"/>
      <c r="Z24" s="1057"/>
      <c r="AA24" s="1057"/>
      <c r="AB24" s="1057"/>
      <c r="AC24" s="9"/>
    </row>
    <row r="25" ht="18" customHeight="1">
      <c r="A25" s="58"/>
      <c r="B25" s="1061" t="s">
        <v>43</v>
      </c>
      <c r="C25" s="1061"/>
      <c r="D25" s="456">
        <v>172.24264931477089954636303209</v>
      </c>
      <c r="E25" s="457">
        <v>220.26991585367199864454078253</v>
      </c>
      <c r="F25" s="458">
        <v>171.75725145913752294109827599</v>
      </c>
      <c r="G25" s="456">
        <v>160.99823485262274499994877611</v>
      </c>
      <c r="H25" s="457">
        <v>191.37150768055622477067790024</v>
      </c>
      <c r="I25" s="458">
        <v>187.47937723953788415759209984</v>
      </c>
      <c r="J25" s="456">
        <v>0</v>
      </c>
      <c r="K25" s="457">
        <v>0</v>
      </c>
      <c r="L25" s="458">
        <v>124.56194269332221981992878208</v>
      </c>
      <c r="M25" s="456">
        <v>171.67932318173062797160587357</v>
      </c>
      <c r="N25" s="457">
        <v>219.24739767858347807536448434</v>
      </c>
      <c r="O25" s="458">
        <v>169.41332452906588202161808967</v>
      </c>
      <c r="P25" s="5"/>
      <c r="Q25" s="429">
        <v>-8.244653325582228523657230450</v>
      </c>
      <c r="R25" s="430">
        <v>-8.211891463888195829379260130</v>
      </c>
      <c r="S25" s="431">
        <v>-5.1288662930566744383359374200</v>
      </c>
      <c r="T25" s="429">
        <v>-14.563558021452041861857600800</v>
      </c>
      <c r="U25" s="430">
        <v>-24.144292574971706508018019380</v>
      </c>
      <c r="V25" s="431">
        <v>-4.5021211499284468365799937700</v>
      </c>
      <c r="W25" s="429">
        <v>0</v>
      </c>
      <c r="X25" s="430">
        <v>0</v>
      </c>
      <c r="Y25" s="431">
        <v>0.3805338084058826619599221700</v>
      </c>
      <c r="Z25" s="429">
        <v>-8.596504027366905959846632480</v>
      </c>
      <c r="AA25" s="430">
        <v>-8.972054226271088961081991610</v>
      </c>
      <c r="AB25" s="431">
        <v>-5.1150181569337160759171942500</v>
      </c>
    </row>
    <row r="26" ht="18" customHeight="1">
      <c r="A26" s="58"/>
      <c r="B26" s="1062" t="s">
        <v>46</v>
      </c>
      <c r="C26" s="1062"/>
      <c r="D26" s="441">
        <v>171.3202487304407322834157032</v>
      </c>
      <c r="E26" s="95">
        <v>215.56896009193278291679784941</v>
      </c>
      <c r="F26" s="442">
        <v>174.81510587314851426943271867</v>
      </c>
      <c r="G26" s="441">
        <v>145.84261351338044992736859568</v>
      </c>
      <c r="H26" s="95">
        <v>240.23056450548998136304750477</v>
      </c>
      <c r="I26" s="442">
        <v>182.05143968324385373639690731</v>
      </c>
      <c r="J26" s="441">
        <v>0</v>
      </c>
      <c r="K26" s="95">
        <v>0</v>
      </c>
      <c r="L26" s="442">
        <v>122.18580640637527640998793738</v>
      </c>
      <c r="M26" s="441">
        <v>168.67597615938793545349966195</v>
      </c>
      <c r="N26" s="95">
        <v>218.10699351390234291161467894</v>
      </c>
      <c r="O26" s="442">
        <v>171.41817750467780794193424538</v>
      </c>
      <c r="P26" s="5"/>
      <c r="Q26" s="422">
        <v>-7.8270102898484536474163982700</v>
      </c>
      <c r="R26" s="91">
        <v>-4.4646415558257247441085348400</v>
      </c>
      <c r="S26" s="423">
        <v>-4.6249106921288130158409256300</v>
      </c>
      <c r="T26" s="422">
        <v>-23.830876561587648203606992800</v>
      </c>
      <c r="U26" s="91">
        <v>10.040754534283564993813660880</v>
      </c>
      <c r="V26" s="423">
        <v>-3.802580081858890420584126100</v>
      </c>
      <c r="W26" s="422">
        <v>0</v>
      </c>
      <c r="X26" s="91">
        <v>0</v>
      </c>
      <c r="Y26" s="423">
        <v>2.7893025975436108043015950800</v>
      </c>
      <c r="Z26" s="422">
        <v>-9.710069357813516895167318220</v>
      </c>
      <c r="AA26" s="91">
        <v>-3.0763973381328172142614177900</v>
      </c>
      <c r="AB26" s="423">
        <v>-4.6052803379401829942679257700</v>
      </c>
    </row>
    <row r="27" ht="18" customHeight="1">
      <c r="A27" s="58"/>
      <c r="B27" s="1062" t="s">
        <v>47</v>
      </c>
      <c r="C27" s="1062"/>
      <c r="D27" s="441">
        <v>190.92127817765818741962144382</v>
      </c>
      <c r="E27" s="95">
        <v>222.3620339679312912957776967</v>
      </c>
      <c r="F27" s="442">
        <v>185.39782368989482822845853102</v>
      </c>
      <c r="G27" s="441">
        <v>162.77844053076920114949617361</v>
      </c>
      <c r="H27" s="95">
        <v>194.77819604875843044721255643</v>
      </c>
      <c r="I27" s="442">
        <v>182.30006111282613284817126504</v>
      </c>
      <c r="J27" s="441">
        <v>0</v>
      </c>
      <c r="K27" s="95">
        <v>0</v>
      </c>
      <c r="L27" s="442">
        <v>124.01908092282613806440050707</v>
      </c>
      <c r="M27" s="441">
        <v>187.93645816874287407736719161</v>
      </c>
      <c r="N27" s="95">
        <v>220.97828294007363986673821747</v>
      </c>
      <c r="O27" s="442">
        <v>179.77085288600273103735495496</v>
      </c>
      <c r="P27" s="93"/>
      <c r="Q27" s="422">
        <v>13.160847816910407427611669270</v>
      </c>
      <c r="R27" s="91">
        <v>17.165518685458799338756576720</v>
      </c>
      <c r="S27" s="423">
        <v>8.419792928518180324556249900</v>
      </c>
      <c r="T27" s="422">
        <v>-16.306627216854472518660832200</v>
      </c>
      <c r="U27" s="91">
        <v>-18.441124573011268451773145320</v>
      </c>
      <c r="V27" s="423">
        <v>-2.6984108367863674780700659200</v>
      </c>
      <c r="W27" s="422">
        <v>0</v>
      </c>
      <c r="X27" s="91">
        <v>0</v>
      </c>
      <c r="Y27" s="423">
        <v>5.8654164578579296681239480200</v>
      </c>
      <c r="Z27" s="422">
        <v>8.907493406643346525258641830</v>
      </c>
      <c r="AA27" s="91">
        <v>13.141976257539638313051705150</v>
      </c>
      <c r="AB27" s="423">
        <v>5.3939491614026724609402575900</v>
      </c>
    </row>
    <row r="28" ht="18" customHeight="1">
      <c r="A28" s="58"/>
      <c r="B28" s="1062" t="s">
        <v>48</v>
      </c>
      <c r="C28" s="1062"/>
      <c r="D28" s="441">
        <v>167.53306044683443797505323113</v>
      </c>
      <c r="E28" s="95">
        <v>207.63916190282252291696239763</v>
      </c>
      <c r="F28" s="442">
        <v>177.47104587423668780745823073</v>
      </c>
      <c r="G28" s="441">
        <v>166.51510160535248266138710697</v>
      </c>
      <c r="H28" s="95">
        <v>241.35767426439871125140623684</v>
      </c>
      <c r="I28" s="442">
        <v>187.64773449720472520487965961</v>
      </c>
      <c r="J28" s="441">
        <v>0</v>
      </c>
      <c r="K28" s="95">
        <v>0</v>
      </c>
      <c r="L28" s="442">
        <v>125.5489621686954485184691743</v>
      </c>
      <c r="M28" s="441">
        <v>167.47060960259937906084099138</v>
      </c>
      <c r="N28" s="95">
        <v>211.91977514206588799403258405</v>
      </c>
      <c r="O28" s="442">
        <v>175.29238578086312952646210468</v>
      </c>
      <c r="P28" s="5"/>
      <c r="Q28" s="422">
        <v>-10.740144022127598067552841440</v>
      </c>
      <c r="R28" s="91">
        <v>0.2715582685296963435326158700</v>
      </c>
      <c r="S28" s="423">
        <v>-1.4175019105570067445492570900</v>
      </c>
      <c r="T28" s="422">
        <v>-7.5453788780003110913788852300</v>
      </c>
      <c r="U28" s="91">
        <v>-30.216296174567097256517562250</v>
      </c>
      <c r="V28" s="423">
        <v>-3.1228871367773357297395824500</v>
      </c>
      <c r="W28" s="422">
        <v>0</v>
      </c>
      <c r="X28" s="91">
        <v>0</v>
      </c>
      <c r="Y28" s="423">
        <v>4.1316326618965921145265189200</v>
      </c>
      <c r="Z28" s="422">
        <v>-10.160383634972430466628838420</v>
      </c>
      <c r="AA28" s="91">
        <v>-5.6191695631549971167016498800</v>
      </c>
      <c r="AB28" s="423">
        <v>-1.8816402349220666832310496900</v>
      </c>
    </row>
    <row r="29" ht="18" customHeight="1">
      <c r="A29" s="58"/>
      <c r="B29" s="1062" t="s">
        <v>49</v>
      </c>
      <c r="C29" s="1062"/>
      <c r="D29" s="441">
        <v>182.61059104691961802343679637</v>
      </c>
      <c r="E29" s="95">
        <v>225.15277025127657282912747933</v>
      </c>
      <c r="F29" s="442">
        <v>183.32917890969531152542141559</v>
      </c>
      <c r="G29" s="441">
        <v>174.75095331341606697678441526</v>
      </c>
      <c r="H29" s="95">
        <v>257.20186031120734819934555639</v>
      </c>
      <c r="I29" s="442">
        <v>191.18837158551411329147472643</v>
      </c>
      <c r="J29" s="441">
        <v>0</v>
      </c>
      <c r="K29" s="95">
        <v>0</v>
      </c>
      <c r="L29" s="442">
        <v>124.20213113983894374520506678</v>
      </c>
      <c r="M29" s="441">
        <v>182.27865113117360099793135622</v>
      </c>
      <c r="N29" s="95">
        <v>228.80795812361253261659430146</v>
      </c>
      <c r="O29" s="442">
        <v>180.29794307596694562868346924</v>
      </c>
      <c r="P29" s="93"/>
      <c r="Q29" s="422">
        <v>-9.86523235756628890866044200</v>
      </c>
      <c r="R29" s="91">
        <v>-7.928859608021201283666672920</v>
      </c>
      <c r="S29" s="423">
        <v>-2.4389083105339753854647409800</v>
      </c>
      <c r="T29" s="422">
        <v>-13.900785938279147688449067030</v>
      </c>
      <c r="U29" s="91">
        <v>-0.8820515956954433059584708100</v>
      </c>
      <c r="V29" s="423">
        <v>-2.4617627636039452905404264400</v>
      </c>
      <c r="W29" s="422">
        <v>0</v>
      </c>
      <c r="X29" s="91">
        <v>0</v>
      </c>
      <c r="Y29" s="423">
        <v>0.7402743070739706100659685500</v>
      </c>
      <c r="Z29" s="422">
        <v>-10.053279737638281468050760730</v>
      </c>
      <c r="AA29" s="91">
        <v>-7.0075142220492872109462633900</v>
      </c>
      <c r="AB29" s="423">
        <v>-2.4219804887585923345074465900</v>
      </c>
    </row>
    <row r="30" ht="18" customHeight="1">
      <c r="A30" s="58"/>
      <c r="B30" s="1063" t="s">
        <v>78</v>
      </c>
      <c r="C30" s="1063"/>
      <c r="D30" s="459">
        <v>177.10409117647220503723439348</v>
      </c>
      <c r="E30" s="460">
        <v>218.42452203996404442617351192</v>
      </c>
      <c r="F30" s="461">
        <v>178.65793677055632427450963159</v>
      </c>
      <c r="G30" s="459">
        <v>159.74059468399019346422706673</v>
      </c>
      <c r="H30" s="460">
        <v>236.2640293751894668355569024</v>
      </c>
      <c r="I30" s="461">
        <v>186.45419863025641403907649369</v>
      </c>
      <c r="J30" s="459">
        <v>0</v>
      </c>
      <c r="K30" s="460">
        <v>0</v>
      </c>
      <c r="L30" s="461">
        <v>124.11360264091372391619550257</v>
      </c>
      <c r="M30" s="459">
        <v>175.83809616802006890098666673</v>
      </c>
      <c r="N30" s="460">
        <v>219.96448293261961984207726703</v>
      </c>
      <c r="O30" s="461">
        <v>175.45776716708050728176193352</v>
      </c>
      <c r="P30" s="5"/>
      <c r="Q30" s="432">
        <v>-5.3364612083716001264045244200</v>
      </c>
      <c r="R30" s="433">
        <v>-1.985217401311883560509102300</v>
      </c>
      <c r="S30" s="434">
        <v>-1.1944571603646417889513412300</v>
      </c>
      <c r="T30" s="432">
        <v>-16.495426447400954482772640340</v>
      </c>
      <c r="U30" s="433">
        <v>-11.931916007269921236338256970</v>
      </c>
      <c r="V30" s="434">
        <v>-3.1039611264262405861850177500</v>
      </c>
      <c r="W30" s="432">
        <v>0</v>
      </c>
      <c r="X30" s="433">
        <v>0</v>
      </c>
      <c r="Y30" s="434">
        <v>2.630865061093115148571927800</v>
      </c>
      <c r="Z30" s="432">
        <v>-6.3430917029121206809424075500</v>
      </c>
      <c r="AA30" s="433">
        <v>-3.2307875462150092898020469100</v>
      </c>
      <c r="AB30" s="434">
        <v>-1.7437036302244705406719968900</v>
      </c>
    </row>
    <row r="31" ht="6" customHeight="1">
      <c r="A31" s="58"/>
      <c r="B31" s="633"/>
      <c r="C31" s="633"/>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64" t="s">
        <v>50</v>
      </c>
      <c r="C32" s="1064"/>
      <c r="D32" s="495">
        <v>234.81673835407163811771606103</v>
      </c>
      <c r="E32" s="496">
        <v>277.14140374685360432672095428</v>
      </c>
      <c r="F32" s="497">
        <v>197.53594990739815116043588683</v>
      </c>
      <c r="G32" s="495">
        <v>173.79746119520521924460184452</v>
      </c>
      <c r="H32" s="496">
        <v>287.88896273131628761050904425</v>
      </c>
      <c r="I32" s="497">
        <v>193.16722283245435429417316871</v>
      </c>
      <c r="J32" s="495">
        <v>0</v>
      </c>
      <c r="K32" s="496">
        <v>0</v>
      </c>
      <c r="L32" s="497">
        <v>126.6040056349910988963360522</v>
      </c>
      <c r="M32" s="495">
        <v>232.1627256351306177011601198</v>
      </c>
      <c r="N32" s="496">
        <v>277.76257336735114308732470891</v>
      </c>
      <c r="O32" s="497">
        <v>191.64972367957527428315147649</v>
      </c>
      <c r="P32" s="93"/>
      <c r="Q32" s="481">
        <v>-7.1142129808142973221803737500</v>
      </c>
      <c r="R32" s="482">
        <v>-10.716549037475625762312086580</v>
      </c>
      <c r="S32" s="483">
        <v>-3.3334035025402328918261326800</v>
      </c>
      <c r="T32" s="481">
        <v>-6.0504193741024441336848307100</v>
      </c>
      <c r="U32" s="482">
        <v>-2.072531479397224855555060200</v>
      </c>
      <c r="V32" s="483">
        <v>-1.3562875343360357719914076400</v>
      </c>
      <c r="W32" s="481">
        <v>0</v>
      </c>
      <c r="X32" s="482">
        <v>0</v>
      </c>
      <c r="Y32" s="483">
        <v>-0.1001988617799201471393535300</v>
      </c>
      <c r="Z32" s="481">
        <v>-4.8805124683723032174684678500</v>
      </c>
      <c r="AA32" s="482">
        <v>-10.143720197486688384137143360</v>
      </c>
      <c r="AB32" s="483">
        <v>-2.9617013744273226973225897900</v>
      </c>
    </row>
    <row r="33" ht="18" customHeight="1">
      <c r="A33" s="58"/>
      <c r="B33" s="1065" t="s">
        <v>51</v>
      </c>
      <c r="C33" s="1065"/>
      <c r="D33" s="278">
        <v>233.81360553466481802436117852</v>
      </c>
      <c r="E33" s="94">
        <v>281.17862950871725359057088817</v>
      </c>
      <c r="F33" s="279">
        <v>194.18220739795497467061033173</v>
      </c>
      <c r="G33" s="278">
        <v>161.43348258821973600394265738</v>
      </c>
      <c r="H33" s="94">
        <v>279.22662595931753776217009236</v>
      </c>
      <c r="I33" s="279">
        <v>194.38224626859492914357256621</v>
      </c>
      <c r="J33" s="278">
        <v>0</v>
      </c>
      <c r="K33" s="94">
        <v>0</v>
      </c>
      <c r="L33" s="279">
        <v>130.76181518615819874760396813</v>
      </c>
      <c r="M33" s="278">
        <v>230.13324240987178813304879366</v>
      </c>
      <c r="N33" s="94">
        <v>281.08327485980617926971359218</v>
      </c>
      <c r="O33" s="279">
        <v>189.37653559654887968660512962</v>
      </c>
      <c r="P33" s="5"/>
      <c r="Q33" s="273">
        <v>-5.2738192526130610606291513100</v>
      </c>
      <c r="R33" s="92">
        <v>-4.7879015337650123527273260300</v>
      </c>
      <c r="S33" s="274">
        <v>-2.7938215613602574498952115200</v>
      </c>
      <c r="T33" s="273">
        <v>-18.115711554295328074559181720</v>
      </c>
      <c r="U33" s="92">
        <v>-3.5048804876429206047627211400</v>
      </c>
      <c r="V33" s="274">
        <v>-2.0070435575248312097349212500</v>
      </c>
      <c r="W33" s="273">
        <v>0</v>
      </c>
      <c r="X33" s="92">
        <v>0</v>
      </c>
      <c r="Y33" s="274">
        <v>2.7995475960652994927660360600</v>
      </c>
      <c r="Z33" s="273">
        <v>-4.2205554413946811090187495800</v>
      </c>
      <c r="AA33" s="92">
        <v>-4.677271994473924422989850300</v>
      </c>
      <c r="AB33" s="274">
        <v>-2.6132225607737590575817576800</v>
      </c>
    </row>
    <row r="34" ht="18" customHeight="1">
      <c r="A34" s="58"/>
      <c r="B34" s="1066" t="s">
        <v>79</v>
      </c>
      <c r="C34" s="1066"/>
      <c r="D34" s="445">
        <v>234.31063812436935948489568332</v>
      </c>
      <c r="E34" s="446">
        <v>279.21123753561851163438732947</v>
      </c>
      <c r="F34" s="447">
        <v>195.83474234877406762033496192</v>
      </c>
      <c r="G34" s="445">
        <v>167.05447989308868547787622935</v>
      </c>
      <c r="H34" s="446">
        <v>283.83217397981486537715072077</v>
      </c>
      <c r="I34" s="447">
        <v>193.70680012772114278941347141</v>
      </c>
      <c r="J34" s="445">
        <v>0</v>
      </c>
      <c r="K34" s="446">
        <v>0</v>
      </c>
      <c r="L34" s="447">
        <v>128.73469652790847844131492102</v>
      </c>
      <c r="M34" s="635">
        <v>231.13489648838744790916809259</v>
      </c>
      <c r="N34" s="636">
        <v>279.45721277941171171232456311</v>
      </c>
      <c r="O34" s="637">
        <v>190.51950009679936565905509676</v>
      </c>
      <c r="P34" s="93"/>
      <c r="Q34" s="275">
        <v>-6.1636220155106525593017251300</v>
      </c>
      <c r="R34" s="276">
        <v>-7.7405800861915476251361070400</v>
      </c>
      <c r="S34" s="277">
        <v>-3.0517021758398684870644655900</v>
      </c>
      <c r="T34" s="275">
        <v>-12.715749632143563500624315250</v>
      </c>
      <c r="U34" s="276">
        <v>-2.6876517406608355610607788200</v>
      </c>
      <c r="V34" s="277">
        <v>-1.6865639896865579390052321600</v>
      </c>
      <c r="W34" s="275">
        <v>0</v>
      </c>
      <c r="X34" s="276">
        <v>0</v>
      </c>
      <c r="Y34" s="277">
        <v>1.3871345654367659676469077700</v>
      </c>
      <c r="Z34" s="275">
        <v>-4.5282498473015160298789852600</v>
      </c>
      <c r="AA34" s="276">
        <v>-7.4031299846610626807286713100</v>
      </c>
      <c r="AB34" s="277">
        <v>-2.7768839188255018716616523200</v>
      </c>
    </row>
    <row r="35" ht="6" customHeight="1">
      <c r="A35" s="58"/>
      <c r="B35" s="633"/>
      <c r="C35" s="633"/>
      <c r="D35" s="95"/>
      <c r="E35" s="95"/>
      <c r="F35" s="95"/>
      <c r="G35" s="95"/>
      <c r="H35" s="95"/>
      <c r="I35" s="95"/>
      <c r="J35" s="95"/>
      <c r="K35" s="95"/>
      <c r="L35" s="95"/>
      <c r="M35" s="638"/>
      <c r="N35" s="638"/>
      <c r="O35" s="638"/>
      <c r="P35" s="93"/>
      <c r="Q35" s="91"/>
      <c r="R35" s="91"/>
      <c r="S35" s="91"/>
      <c r="T35" s="91"/>
      <c r="U35" s="91"/>
      <c r="V35" s="91"/>
      <c r="W35" s="91"/>
      <c r="X35" s="91"/>
      <c r="Y35" s="91"/>
      <c r="Z35" s="91"/>
      <c r="AA35" s="91"/>
      <c r="AB35" s="91"/>
    </row>
    <row r="36" ht="18" customHeight="1">
      <c r="A36" s="58"/>
      <c r="B36" s="998" t="s">
        <v>12</v>
      </c>
      <c r="C36" s="998"/>
      <c r="D36" s="484">
        <v>195.07964085820895522388059701</v>
      </c>
      <c r="E36" s="485">
        <v>237.78603437051912046621939069</v>
      </c>
      <c r="F36" s="486">
        <v>183.97616480843886544378915543</v>
      </c>
      <c r="G36" s="484">
        <v>158.93894389438943894389438944</v>
      </c>
      <c r="H36" s="485">
        <v>245.97451071196747076062305931</v>
      </c>
      <c r="I36" s="486">
        <v>189.38403311612358947575421914</v>
      </c>
      <c r="J36" s="484">
        <v>0</v>
      </c>
      <c r="K36" s="485">
        <v>0</v>
      </c>
      <c r="L36" s="486">
        <v>125.19409484346883904055967134</v>
      </c>
      <c r="M36" s="484">
        <v>192.69440209104770202570246134</v>
      </c>
      <c r="N36" s="485">
        <v>238.40727030625832223701731026</v>
      </c>
      <c r="O36" s="486">
        <v>180.16282291743912430885765497</v>
      </c>
      <c r="P36" s="93"/>
      <c r="Q36" s="470">
        <v>-5.4850082148799330619089843100</v>
      </c>
      <c r="R36" s="471">
        <v>-4.1215028891747391346940694500</v>
      </c>
      <c r="S36" s="472">
        <v>-1.7665182349851531780165445300</v>
      </c>
      <c r="T36" s="470">
        <v>-16.921692169216921692169216920</v>
      </c>
      <c r="U36" s="471">
        <v>-10.837686967298379532138636290</v>
      </c>
      <c r="V36" s="472">
        <v>-2.6082037359265606716739500300</v>
      </c>
      <c r="W36" s="470">
        <v>0</v>
      </c>
      <c r="X36" s="471">
        <v>0</v>
      </c>
      <c r="Y36" s="472">
        <v>3.1887702602250936777884696300</v>
      </c>
      <c r="Z36" s="470">
        <v>-5.6143334766376459539165373800</v>
      </c>
      <c r="AA36" s="471">
        <v>-4.8486711793368540421605047600</v>
      </c>
      <c r="AB36" s="472">
        <v>-2.0956909687737337802430304400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56" t="s">
        <v>10</v>
      </c>
      <c r="C38" s="1056"/>
      <c r="D38" s="1056"/>
      <c r="E38" s="1056"/>
      <c r="F38" s="1056"/>
      <c r="G38" s="1056"/>
      <c r="H38" s="1056"/>
      <c r="I38" s="1056"/>
      <c r="J38" s="1056"/>
      <c r="K38" s="1056"/>
      <c r="L38" s="1056"/>
      <c r="M38" s="1056"/>
      <c r="N38" s="1056"/>
      <c r="O38" s="1056"/>
      <c r="P38" s="413"/>
      <c r="Q38" s="1057"/>
      <c r="R38" s="1057"/>
      <c r="S38" s="1057"/>
      <c r="T38" s="1057"/>
      <c r="U38" s="1057"/>
      <c r="V38" s="1057"/>
      <c r="W38" s="1057"/>
      <c r="X38" s="1057"/>
      <c r="Y38" s="1057"/>
      <c r="Z38" s="1057"/>
      <c r="AA38" s="1057"/>
      <c r="AB38" s="1057"/>
      <c r="AC38" s="9"/>
    </row>
    <row r="39" ht="18" customHeight="1">
      <c r="A39" s="58"/>
      <c r="B39" s="1061" t="s">
        <v>43</v>
      </c>
      <c r="C39" s="1061"/>
      <c r="D39" s="456">
        <v>116.06387977236504130985077695</v>
      </c>
      <c r="E39" s="457">
        <v>165.97719190675629382720612262</v>
      </c>
      <c r="F39" s="458">
        <v>98.21162780325733428285709301</v>
      </c>
      <c r="G39" s="456">
        <v>5.7216579844897676191124403331</v>
      </c>
      <c r="H39" s="457">
        <v>5.2894778077195090183400890297</v>
      </c>
      <c r="I39" s="458">
        <v>16.609674910259884165473185869</v>
      </c>
      <c r="J39" s="456">
        <v>0</v>
      </c>
      <c r="K39" s="457">
        <v>0</v>
      </c>
      <c r="L39" s="458">
        <v>8.167303755773190459468250915</v>
      </c>
      <c r="M39" s="456">
        <v>121.78553775685480892896321728</v>
      </c>
      <c r="N39" s="457">
        <v>171.26666971447580284554621167</v>
      </c>
      <c r="O39" s="458">
        <v>122.98860646929040890779852979</v>
      </c>
      <c r="P39" s="5"/>
      <c r="Q39" s="429">
        <v>47.962022619353226596683288640</v>
      </c>
      <c r="R39" s="430">
        <v>-2.9955978698913410188025700600</v>
      </c>
      <c r="S39" s="431">
        <v>1.9170133746353529577151674800</v>
      </c>
      <c r="T39" s="429">
        <v>-57.871788658889375294311544210</v>
      </c>
      <c r="U39" s="430">
        <v>-61.848686811499715400677906890</v>
      </c>
      <c r="V39" s="431">
        <v>-11.647125505229191596281506730</v>
      </c>
      <c r="W39" s="429">
        <v>0</v>
      </c>
      <c r="X39" s="430">
        <v>0</v>
      </c>
      <c r="Y39" s="431">
        <v>18.260659867579845537895601620</v>
      </c>
      <c r="Z39" s="429">
        <v>32.342205023245462075176162580</v>
      </c>
      <c r="AA39" s="430">
        <v>-7.4070118682925644642551203300</v>
      </c>
      <c r="AB39" s="431">
        <v>0.7527339370176966786421945400</v>
      </c>
    </row>
    <row r="40" ht="18" customHeight="1">
      <c r="A40" s="58"/>
      <c r="B40" s="1062" t="s">
        <v>46</v>
      </c>
      <c r="C40" s="1062"/>
      <c r="D40" s="441">
        <v>115.34906793473338015587960691</v>
      </c>
      <c r="E40" s="95">
        <v>146.44246316413828688501950424</v>
      </c>
      <c r="F40" s="442">
        <v>98.42647138327492813883579747</v>
      </c>
      <c r="G40" s="441">
        <v>11.371720516413147003523393855</v>
      </c>
      <c r="H40" s="95">
        <v>18.72195378044429779048588552</v>
      </c>
      <c r="I40" s="442">
        <v>20.134677341194191453353799253</v>
      </c>
      <c r="J40" s="441">
        <v>0</v>
      </c>
      <c r="K40" s="95">
        <v>0</v>
      </c>
      <c r="L40" s="442">
        <v>7.6653574950621245774389577363</v>
      </c>
      <c r="M40" s="441">
        <v>126.72078845114652715940300077</v>
      </c>
      <c r="N40" s="95">
        <v>165.16441694458258467550538977</v>
      </c>
      <c r="O40" s="442">
        <v>126.22650621953124416962855445</v>
      </c>
      <c r="P40" s="5"/>
      <c r="Q40" s="422">
        <v>61.306619962142702041849999330</v>
      </c>
      <c r="R40" s="91">
        <v>-2.0224028417653970309125363600</v>
      </c>
      <c r="S40" s="423">
        <v>4.4929789724665543252668101100</v>
      </c>
      <c r="T40" s="422">
        <v>-24.161162215650513716318085860</v>
      </c>
      <c r="U40" s="91">
        <v>41.839971178395020526271781730</v>
      </c>
      <c r="V40" s="423">
        <v>-6.4210571689002231970585933900</v>
      </c>
      <c r="W40" s="422">
        <v>0</v>
      </c>
      <c r="X40" s="91">
        <v>0</v>
      </c>
      <c r="Y40" s="423">
        <v>33.608503486633241277994816170</v>
      </c>
      <c r="Z40" s="422">
        <v>46.491613689870153440983063740</v>
      </c>
      <c r="AA40" s="91">
        <v>1.536790762995382313347894800</v>
      </c>
      <c r="AB40" s="423">
        <v>3.934811728022751933321323400</v>
      </c>
    </row>
    <row r="41" ht="18" customHeight="1">
      <c r="A41" s="58"/>
      <c r="B41" s="1062" t="s">
        <v>47</v>
      </c>
      <c r="C41" s="1062"/>
      <c r="D41" s="441">
        <v>120.89815306015213535830605251</v>
      </c>
      <c r="E41" s="95">
        <v>146.42662224638694166584871499</v>
      </c>
      <c r="F41" s="442">
        <v>103.48840948365780907514899145</v>
      </c>
      <c r="G41" s="441">
        <v>12.229366109758542328581411349</v>
      </c>
      <c r="H41" s="95">
        <v>6.7741525179796233071163887852</v>
      </c>
      <c r="I41" s="442">
        <v>25.159897551644244221025014917</v>
      </c>
      <c r="J41" s="441">
        <v>0</v>
      </c>
      <c r="K41" s="95">
        <v>0</v>
      </c>
      <c r="L41" s="442">
        <v>7.763504476015597511727306186</v>
      </c>
      <c r="M41" s="441">
        <v>133.12751916991067768688746386</v>
      </c>
      <c r="N41" s="95">
        <v>153.20077476436656497296510376</v>
      </c>
      <c r="O41" s="442">
        <v>136.41181151131765080790131254</v>
      </c>
      <c r="P41" s="93"/>
      <c r="Q41" s="422">
        <v>105.93825069561235322592951361</v>
      </c>
      <c r="R41" s="91">
        <v>30.172639343818792763380945080</v>
      </c>
      <c r="S41" s="423">
        <v>19.620083585421785486697008600</v>
      </c>
      <c r="T41" s="422">
        <v>2.9659265532454163050983779200</v>
      </c>
      <c r="U41" s="91">
        <v>-62.320607022648622671132142010</v>
      </c>
      <c r="V41" s="423">
        <v>-3.4533603351756255046681840200</v>
      </c>
      <c r="W41" s="422">
        <v>0</v>
      </c>
      <c r="X41" s="91">
        <v>0</v>
      </c>
      <c r="Y41" s="423">
        <v>38.725198752723840424041314150</v>
      </c>
      <c r="Z41" s="422">
        <v>88.61098357232452676754422062</v>
      </c>
      <c r="AA41" s="91">
        <v>17.426828593236264994130827130</v>
      </c>
      <c r="AB41" s="423">
        <v>15.436532636039366658473977410</v>
      </c>
    </row>
    <row r="42" ht="18" customHeight="1">
      <c r="A42" s="58"/>
      <c r="B42" s="1062" t="s">
        <v>48</v>
      </c>
      <c r="C42" s="1062"/>
      <c r="D42" s="441">
        <v>111.8760530857504464311047867</v>
      </c>
      <c r="E42" s="95">
        <v>138.82999977682506863956349134</v>
      </c>
      <c r="F42" s="442">
        <v>98.08938852626666832013524655</v>
      </c>
      <c r="G42" s="441">
        <v>7.2676537522596222532187059457</v>
      </c>
      <c r="H42" s="95">
        <v>23.465744930093041607178628671</v>
      </c>
      <c r="I42" s="442">
        <v>30.21623185809319133161751075</v>
      </c>
      <c r="J42" s="441">
        <v>0</v>
      </c>
      <c r="K42" s="95">
        <v>0</v>
      </c>
      <c r="L42" s="442">
        <v>8.060668640230051579827785528</v>
      </c>
      <c r="M42" s="441">
        <v>119.14370683801006868432349265</v>
      </c>
      <c r="N42" s="95">
        <v>162.29574470691811024674212001</v>
      </c>
      <c r="O42" s="442">
        <v>136.36628902458991123158054283</v>
      </c>
      <c r="P42" s="5"/>
      <c r="Q42" s="422">
        <v>60.330759177028334256077054540</v>
      </c>
      <c r="R42" s="91">
        <v>6.2381138393569790649750606300</v>
      </c>
      <c r="S42" s="423">
        <v>2.8937800526398659787658342300</v>
      </c>
      <c r="T42" s="422">
        <v>-46.557829660961381862010654440</v>
      </c>
      <c r="U42" s="91">
        <v>-25.290989809936070009083268480</v>
      </c>
      <c r="V42" s="423">
        <v>7.3735877629899192325305187500</v>
      </c>
      <c r="W42" s="422">
        <v>0</v>
      </c>
      <c r="X42" s="91">
        <v>0</v>
      </c>
      <c r="Y42" s="423">
        <v>33.435203573283007551015282650</v>
      </c>
      <c r="Z42" s="422">
        <v>42.896912497950121571617475370</v>
      </c>
      <c r="AA42" s="91">
        <v>0.1283700207516547460260222600</v>
      </c>
      <c r="AB42" s="423">
        <v>5.2917239183870140888748320900</v>
      </c>
    </row>
    <row r="43" ht="18" customHeight="1">
      <c r="A43" s="58"/>
      <c r="B43" s="1062" t="s">
        <v>49</v>
      </c>
      <c r="C43" s="1062"/>
      <c r="D43" s="441">
        <v>137.25648497947561775763514264</v>
      </c>
      <c r="E43" s="95">
        <v>166.25577030540401659796907263</v>
      </c>
      <c r="F43" s="442">
        <v>106.51081485257219915605699344</v>
      </c>
      <c r="G43" s="441">
        <v>5.7919361647919677385923138308</v>
      </c>
      <c r="H43" s="95">
        <v>24.448834474884921485152634991</v>
      </c>
      <c r="I43" s="442">
        <v>33.170161964901722326482270667</v>
      </c>
      <c r="J43" s="441">
        <v>0</v>
      </c>
      <c r="K43" s="95">
        <v>0</v>
      </c>
      <c r="L43" s="442">
        <v>8.08264725775428735216168187</v>
      </c>
      <c r="M43" s="441">
        <v>143.04842114426758549622745647</v>
      </c>
      <c r="N43" s="95">
        <v>190.70460478028893808312170762</v>
      </c>
      <c r="O43" s="442">
        <v>147.76362407522820883470094598</v>
      </c>
      <c r="P43" s="93"/>
      <c r="Q43" s="422">
        <v>63.931888492436024206621987260</v>
      </c>
      <c r="R43" s="91">
        <v>-3.8822474803898443179408763700</v>
      </c>
      <c r="S43" s="423">
        <v>3.0409361888038400910764016100</v>
      </c>
      <c r="T43" s="422">
        <v>-60.379683535988505252387536160</v>
      </c>
      <c r="U43" s="91">
        <v>18.742624339702388302787173790</v>
      </c>
      <c r="V43" s="423">
        <v>12.798330188256774998952978130</v>
      </c>
      <c r="W43" s="422">
        <v>0</v>
      </c>
      <c r="X43" s="91">
        <v>0</v>
      </c>
      <c r="Y43" s="423">
        <v>18.096454279432350714323052560</v>
      </c>
      <c r="Z43" s="422">
        <v>45.453711456286816998079557660</v>
      </c>
      <c r="AA43" s="91">
        <v>-1.4755557897246895766719759300</v>
      </c>
      <c r="AB43" s="423">
        <v>5.8340781507763360993625174300</v>
      </c>
    </row>
    <row r="44" ht="18" customHeight="1">
      <c r="A44" s="58"/>
      <c r="B44" s="1063" t="s">
        <v>78</v>
      </c>
      <c r="C44" s="1063"/>
      <c r="D44" s="459">
        <v>120.29796148306588194733937585</v>
      </c>
      <c r="E44" s="460">
        <v>152.69004906727310364649603765</v>
      </c>
      <c r="F44" s="461">
        <v>100.98387372910657599582716028</v>
      </c>
      <c r="G44" s="459">
        <v>8.53332901469739625133255849</v>
      </c>
      <c r="H44" s="460">
        <v>15.604186032766026288101114229</v>
      </c>
      <c r="I44" s="461">
        <v>25.059670677134186055975729912</v>
      </c>
      <c r="J44" s="459">
        <v>0</v>
      </c>
      <c r="K44" s="460">
        <v>0</v>
      </c>
      <c r="L44" s="461">
        <v>7.945102509073846466058167809</v>
      </c>
      <c r="M44" s="459">
        <v>128.83129049776327819867193434</v>
      </c>
      <c r="N44" s="460">
        <v>168.29423510003912993459715187</v>
      </c>
      <c r="O44" s="461">
        <v>133.988646915314608517861058</v>
      </c>
      <c r="P44" s="5"/>
      <c r="Q44" s="432">
        <v>66.114743580676633122317741130</v>
      </c>
      <c r="R44" s="433">
        <v>3.6079551341722775316468549300</v>
      </c>
      <c r="S44" s="434">
        <v>6.1432238704289160501643931700</v>
      </c>
      <c r="T44" s="432">
        <v>-37.954233528757100696678631100</v>
      </c>
      <c r="U44" s="433">
        <v>-19.208856715171059154990125610</v>
      </c>
      <c r="V44" s="434">
        <v>1.2875562950935795062179987900</v>
      </c>
      <c r="W44" s="432">
        <v>0</v>
      </c>
      <c r="X44" s="433">
        <v>0</v>
      </c>
      <c r="Y44" s="434">
        <v>27.790580641075928374627762700</v>
      </c>
      <c r="Z44" s="432">
        <v>49.505032525121837111855278300</v>
      </c>
      <c r="AA44" s="433">
        <v>0.9641450241679696607662290300</v>
      </c>
      <c r="AB44" s="434">
        <v>6.2578423522641738966846553300</v>
      </c>
    </row>
    <row r="45" ht="6" customHeight="1">
      <c r="A45" s="58"/>
      <c r="B45" s="633"/>
      <c r="C45" s="633"/>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64" t="s">
        <v>50</v>
      </c>
      <c r="C46" s="1064"/>
      <c r="D46" s="495">
        <v>180.8136259405979438959398636</v>
      </c>
      <c r="E46" s="496">
        <v>223.14376129973804131859417263</v>
      </c>
      <c r="F46" s="497">
        <v>130.41340789706237876205854813</v>
      </c>
      <c r="G46" s="495">
        <v>6.0854692795973118902856428789</v>
      </c>
      <c r="H46" s="496">
        <v>14.218832467460543574828120675</v>
      </c>
      <c r="I46" s="497">
        <v>31.269658786083635479817478372</v>
      </c>
      <c r="J46" s="495">
        <v>0</v>
      </c>
      <c r="K46" s="496">
        <v>0</v>
      </c>
      <c r="L46" s="497">
        <v>8.041961398111608668508365973</v>
      </c>
      <c r="M46" s="495">
        <v>186.89909522019525578622550649</v>
      </c>
      <c r="N46" s="496">
        <v>237.3625937671985848934222933</v>
      </c>
      <c r="O46" s="497">
        <v>169.72502808125762291038439246</v>
      </c>
      <c r="P46" s="93"/>
      <c r="Q46" s="481">
        <v>69.766941663315553894711109070</v>
      </c>
      <c r="R46" s="482">
        <v>-5.0027143862908325830037159400</v>
      </c>
      <c r="S46" s="483">
        <v>6.8740936776997059621433129900</v>
      </c>
      <c r="T46" s="481">
        <v>-47.134846630499162274561939520</v>
      </c>
      <c r="U46" s="482">
        <v>-24.858597907736135612204060700</v>
      </c>
      <c r="V46" s="483">
        <v>2.3049988486755867425388875900</v>
      </c>
      <c r="W46" s="481">
        <v>0</v>
      </c>
      <c r="X46" s="482">
        <v>0</v>
      </c>
      <c r="Y46" s="483">
        <v>17.311314978841146309221231980</v>
      </c>
      <c r="Z46" s="481">
        <v>58.364536525713152519035037870</v>
      </c>
      <c r="AA46" s="482">
        <v>-6.4830222397890112286427362100</v>
      </c>
      <c r="AB46" s="483">
        <v>6.4469548138679598210336091100</v>
      </c>
    </row>
    <row r="47" ht="18" customHeight="1">
      <c r="A47" s="58"/>
      <c r="B47" s="1065" t="s">
        <v>51</v>
      </c>
      <c r="C47" s="1065"/>
      <c r="D47" s="278">
        <v>183.32578434290815444850787887</v>
      </c>
      <c r="E47" s="94">
        <v>238.18270534600622171054767349</v>
      </c>
      <c r="F47" s="279">
        <v>131.9751555393765279259461449</v>
      </c>
      <c r="G47" s="278">
        <v>6.7808297512825573253890560718</v>
      </c>
      <c r="H47" s="94">
        <v>12.147777514367370779654773809</v>
      </c>
      <c r="I47" s="279">
        <v>25.136756888950146330036430138</v>
      </c>
      <c r="J47" s="278">
        <v>0</v>
      </c>
      <c r="K47" s="94">
        <v>0</v>
      </c>
      <c r="L47" s="279">
        <v>8.730452559625116805681357726</v>
      </c>
      <c r="M47" s="278">
        <v>190.10661409419071177389693493</v>
      </c>
      <c r="N47" s="94">
        <v>250.3304828603735924902024473</v>
      </c>
      <c r="O47" s="279">
        <v>165.84236498795179106166393276</v>
      </c>
      <c r="P47" s="5"/>
      <c r="Q47" s="273">
        <v>63.208242037431454808083785610</v>
      </c>
      <c r="R47" s="92">
        <v>0.404217643743451366741878600</v>
      </c>
      <c r="S47" s="274">
        <v>4.9383438219866534312909299400</v>
      </c>
      <c r="T47" s="273">
        <v>-50.289473753254104406744885370</v>
      </c>
      <c r="U47" s="92">
        <v>-35.003371339579249782501449760</v>
      </c>
      <c r="V47" s="274">
        <v>-10.605451182069115260563639720</v>
      </c>
      <c r="W47" s="273">
        <v>0</v>
      </c>
      <c r="X47" s="92">
        <v>0</v>
      </c>
      <c r="Y47" s="274">
        <v>18.562324152978450833996168870</v>
      </c>
      <c r="Z47" s="273">
        <v>50.917869692204983163564506230</v>
      </c>
      <c r="AA47" s="92">
        <v>-2.1816654169701361891557962500</v>
      </c>
      <c r="AB47" s="274">
        <v>2.8499151147764376400052615900</v>
      </c>
    </row>
    <row r="48" ht="18" customHeight="1">
      <c r="A48" s="58"/>
      <c r="B48" s="1066" t="s">
        <v>79</v>
      </c>
      <c r="C48" s="1066"/>
      <c r="D48" s="445">
        <v>182.06970514175304917222387122</v>
      </c>
      <c r="E48" s="446">
        <v>230.66323332287213151457092301</v>
      </c>
      <c r="F48" s="447">
        <v>131.19428171821945334400234653</v>
      </c>
      <c r="G48" s="445">
        <v>6.4331495154399346078373494748</v>
      </c>
      <c r="H48" s="446">
        <v>13.18330499091395717724144724</v>
      </c>
      <c r="I48" s="447">
        <v>28.20320783751689090492695426</v>
      </c>
      <c r="J48" s="445">
        <v>0</v>
      </c>
      <c r="K48" s="446">
        <v>0</v>
      </c>
      <c r="L48" s="447">
        <v>8.386206978868362737094861851</v>
      </c>
      <c r="M48" s="445">
        <v>188.50285465719298378006122069</v>
      </c>
      <c r="N48" s="446">
        <v>243.84653831378608869181237024</v>
      </c>
      <c r="O48" s="447">
        <v>167.78369653460470698602416264</v>
      </c>
      <c r="P48" s="93"/>
      <c r="Q48" s="275">
        <v>66.400385606781484838610118520</v>
      </c>
      <c r="R48" s="276">
        <v>-2.2859123906044282056141224400</v>
      </c>
      <c r="S48" s="277">
        <v>5.8945987221741519868143463800</v>
      </c>
      <c r="T48" s="275">
        <v>-48.845693247777722224993032900</v>
      </c>
      <c r="U48" s="276">
        <v>-29.899574813898411573213113550</v>
      </c>
      <c r="V48" s="277">
        <v>-3.8886253772057455062880962400</v>
      </c>
      <c r="W48" s="275">
        <v>0</v>
      </c>
      <c r="X48" s="276">
        <v>0</v>
      </c>
      <c r="Y48" s="277">
        <v>17.967062948360988920234184790</v>
      </c>
      <c r="Z48" s="275">
        <v>54.519902693914014530003229800</v>
      </c>
      <c r="AA48" s="276">
        <v>-4.3235002420108674960928675800</v>
      </c>
      <c r="AB48" s="277">
        <v>4.6394307905334030603727253700</v>
      </c>
    </row>
    <row r="49" ht="6" customHeight="1">
      <c r="A49" s="58"/>
      <c r="B49" s="633"/>
      <c r="C49" s="633"/>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98" t="s">
        <v>12</v>
      </c>
      <c r="C50" s="998"/>
      <c r="D50" s="484">
        <v>137.76375164690382081686429513</v>
      </c>
      <c r="E50" s="485">
        <v>174.80140007732931106803765306</v>
      </c>
      <c r="F50" s="486">
        <v>109.54380423115905496553285638</v>
      </c>
      <c r="G50" s="484">
        <v>7.931241765480895915678524374</v>
      </c>
      <c r="H50" s="485">
        <v>14.844572887464394167511625666</v>
      </c>
      <c r="I50" s="486">
        <v>25.946923447137259635211678824</v>
      </c>
      <c r="J50" s="484">
        <v>0</v>
      </c>
      <c r="K50" s="485">
        <v>0</v>
      </c>
      <c r="L50" s="486">
        <v>8.048694129426365223336530447</v>
      </c>
      <c r="M50" s="484">
        <v>145.6949934123847167325428195</v>
      </c>
      <c r="N50" s="485">
        <v>189.64597296479370523554927872</v>
      </c>
      <c r="O50" s="486">
        <v>143.53942180772267982408106566</v>
      </c>
      <c r="P50" s="93"/>
      <c r="Q50" s="470">
        <v>66.234735346429387625321687990</v>
      </c>
      <c r="R50" s="471">
        <v>1.4432781228110899805010007100</v>
      </c>
      <c r="S50" s="472">
        <v>5.763224983039579579877998700</v>
      </c>
      <c r="T50" s="470">
        <v>-40.909090909090909090909090910</v>
      </c>
      <c r="U50" s="471">
        <v>-23.056107072753343750597820650</v>
      </c>
      <c r="V50" s="472">
        <v>-0.2118443668940873069543028900</v>
      </c>
      <c r="W50" s="470">
        <v>0</v>
      </c>
      <c r="X50" s="471">
        <v>0</v>
      </c>
      <c r="Y50" s="472">
        <v>29.917255662985710890685452980</v>
      </c>
      <c r="Z50" s="470">
        <v>51.300487084063047285464098080</v>
      </c>
      <c r="AA50" s="471">
        <v>-1.0235394366864442897413396200</v>
      </c>
      <c r="AB50" s="472">
        <v>5.7210687809542773909618224400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24" customHeight="1">
      <c r="B52" s="1067" t="s">
        <v>138</v>
      </c>
      <c r="C52" s="1067"/>
      <c r="D52" s="1067"/>
      <c r="E52" s="1067"/>
      <c r="F52" s="1067"/>
      <c r="G52" s="1067"/>
      <c r="H52" s="1067"/>
      <c r="I52" s="1067"/>
      <c r="J52" s="1067"/>
      <c r="K52" s="1067"/>
      <c r="L52" s="1067"/>
      <c r="M52" s="1067"/>
      <c r="N52" s="1067"/>
      <c r="O52" s="1067"/>
      <c r="P52" s="1067"/>
      <c r="Q52" s="1067"/>
      <c r="R52" s="1067"/>
      <c r="S52" s="1067"/>
      <c r="T52" s="1067"/>
      <c r="U52" s="1067"/>
      <c r="V52" s="1067"/>
      <c r="W52" s="1067"/>
      <c r="X52" s="1067"/>
      <c r="Y52" s="1067"/>
      <c r="Z52" s="1067"/>
      <c r="AA52" s="1067"/>
      <c r="AB52" s="1067"/>
    </row>
    <row r="54">
      <c r="A54" s="237"/>
      <c r="B54" s="237"/>
      <c r="C54" s="237"/>
      <c r="D54" s="237"/>
      <c r="E54" s="237"/>
      <c r="F54" s="237"/>
      <c r="G54" s="237"/>
      <c r="H54" s="237"/>
      <c r="I54" s="237"/>
      <c r="J54" s="237"/>
      <c r="K54" s="237"/>
      <c r="L54" s="237"/>
      <c r="M54" s="237"/>
      <c r="N54" s="237"/>
      <c r="O54" s="237"/>
      <c r="P54" s="237"/>
      <c r="Q54" s="237"/>
      <c r="R54" s="237"/>
      <c r="S54" s="237"/>
      <c r="T54" s="237"/>
      <c r="U54" s="237"/>
      <c r="V54" s="237"/>
      <c r="W54" s="237"/>
      <c r="X54" s="237"/>
      <c r="Y54" s="237"/>
      <c r="Z54" s="237"/>
      <c r="AA54" s="237"/>
      <c r="AB54" s="237"/>
      <c r="AC54" s="237"/>
    </row>
    <row r="55">
      <c r="A55" s="237"/>
      <c r="B55" s="237"/>
      <c r="C55" s="237"/>
      <c r="D55" s="237"/>
      <c r="E55" s="237"/>
      <c r="F55" s="237"/>
      <c r="G55" s="237"/>
      <c r="H55" s="237"/>
      <c r="I55" s="237"/>
      <c r="J55" s="237"/>
      <c r="K55" s="237"/>
      <c r="L55" s="237"/>
      <c r="M55" s="237"/>
      <c r="N55" s="237"/>
      <c r="O55" s="237"/>
      <c r="P55" s="237"/>
      <c r="Q55" s="237"/>
      <c r="R55" s="237"/>
      <c r="S55" s="237"/>
      <c r="T55" s="237"/>
      <c r="U55" s="237"/>
      <c r="V55" s="237"/>
      <c r="W55" s="237"/>
      <c r="X55" s="237"/>
      <c r="Y55" s="237"/>
      <c r="Z55" s="237"/>
      <c r="AA55" s="237"/>
      <c r="AB55" s="237"/>
      <c r="AC55" s="237"/>
    </row>
    <row r="56">
      <c r="A56" s="237"/>
      <c r="B56" s="237"/>
      <c r="C56" s="237"/>
      <c r="D56" s="237"/>
      <c r="E56" s="237"/>
      <c r="F56" s="237"/>
      <c r="G56" s="237"/>
      <c r="H56" s="237"/>
      <c r="I56" s="237"/>
      <c r="J56" s="237"/>
      <c r="K56" s="237"/>
      <c r="L56" s="237"/>
      <c r="M56" s="237"/>
      <c r="N56" s="237"/>
      <c r="O56" s="237"/>
      <c r="P56" s="237"/>
      <c r="Q56" s="237"/>
      <c r="R56" s="237"/>
      <c r="S56" s="237"/>
      <c r="T56" s="237"/>
      <c r="U56" s="237"/>
      <c r="V56" s="237"/>
      <c r="W56" s="237"/>
      <c r="X56" s="237"/>
      <c r="Y56" s="237"/>
      <c r="Z56" s="237"/>
      <c r="AA56" s="237"/>
      <c r="AB56" s="237"/>
      <c r="AC56" s="237"/>
    </row>
    <row r="57">
      <c r="A57" s="237"/>
      <c r="B57" s="237"/>
      <c r="C57" s="237"/>
      <c r="D57" s="237"/>
      <c r="E57" s="237"/>
      <c r="F57" s="237"/>
      <c r="G57" s="237"/>
      <c r="H57" s="237"/>
      <c r="I57" s="237"/>
      <c r="J57" s="237"/>
      <c r="K57" s="237"/>
      <c r="L57" s="237"/>
      <c r="M57" s="237"/>
      <c r="N57" s="237"/>
      <c r="O57" s="237"/>
      <c r="P57" s="237"/>
      <c r="Q57" s="237"/>
      <c r="R57" s="237"/>
      <c r="S57" s="237"/>
      <c r="T57" s="237"/>
      <c r="U57" s="237"/>
      <c r="V57" s="237"/>
      <c r="W57" s="237"/>
      <c r="X57" s="237"/>
      <c r="Y57" s="237"/>
      <c r="Z57" s="237"/>
      <c r="AA57" s="237"/>
      <c r="AB57" s="237"/>
      <c r="AC57" s="237"/>
    </row>
    <row r="58">
      <c r="A58" s="237"/>
      <c r="B58" s="237"/>
      <c r="C58" s="237"/>
      <c r="D58" s="237"/>
      <c r="E58" s="237"/>
      <c r="F58" s="237"/>
      <c r="G58" s="237"/>
      <c r="H58" s="237"/>
      <c r="I58" s="237"/>
      <c r="J58" s="237"/>
      <c r="K58" s="237"/>
      <c r="L58" s="237"/>
      <c r="M58" s="237"/>
      <c r="N58" s="237"/>
      <c r="O58" s="237"/>
      <c r="P58" s="237"/>
      <c r="Q58" s="237"/>
      <c r="R58" s="237"/>
      <c r="S58" s="237"/>
      <c r="T58" s="237"/>
      <c r="U58" s="237"/>
      <c r="V58" s="237"/>
      <c r="W58" s="237"/>
      <c r="X58" s="237"/>
      <c r="Y58" s="237"/>
      <c r="Z58" s="237"/>
      <c r="AA58" s="237"/>
      <c r="AB58" s="237"/>
      <c r="AC58" s="237"/>
    </row>
    <row r="59">
      <c r="A59" s="237"/>
      <c r="B59" s="237"/>
      <c r="C59" s="237"/>
      <c r="D59" s="237"/>
      <c r="E59" s="237"/>
      <c r="F59" s="237"/>
      <c r="G59" s="237"/>
      <c r="H59" s="237"/>
      <c r="I59" s="237"/>
      <c r="J59" s="237"/>
      <c r="K59" s="237"/>
      <c r="L59" s="237"/>
      <c r="M59" s="237"/>
      <c r="N59" s="237"/>
      <c r="O59" s="237"/>
      <c r="P59" s="237"/>
      <c r="Q59" s="237"/>
      <c r="R59" s="237"/>
      <c r="S59" s="237"/>
      <c r="T59" s="237"/>
      <c r="U59" s="237"/>
      <c r="V59" s="237"/>
      <c r="W59" s="237"/>
      <c r="X59" s="237"/>
      <c r="Y59" s="237"/>
      <c r="Z59" s="237"/>
      <c r="AA59" s="237"/>
      <c r="AB59" s="237"/>
      <c r="AC59" s="237"/>
    </row>
    <row r="60">
      <c r="A60" s="237"/>
      <c r="B60" s="237"/>
      <c r="C60" s="237"/>
      <c r="D60" s="237"/>
      <c r="E60" s="237"/>
      <c r="F60" s="237"/>
      <c r="G60" s="237"/>
      <c r="H60" s="237"/>
      <c r="I60" s="237"/>
      <c r="J60" s="237"/>
      <c r="K60" s="237"/>
      <c r="L60" s="237"/>
      <c r="M60" s="237"/>
      <c r="N60" s="237"/>
      <c r="O60" s="237"/>
      <c r="P60" s="237"/>
      <c r="Q60" s="237"/>
      <c r="R60" s="237"/>
      <c r="S60" s="237"/>
      <c r="T60" s="237"/>
      <c r="U60" s="237"/>
      <c r="V60" s="237"/>
      <c r="W60" s="237"/>
      <c r="X60" s="237"/>
      <c r="Y60" s="237"/>
      <c r="Z60" s="237"/>
      <c r="AA60" s="237"/>
      <c r="AB60" s="237"/>
      <c r="AC60" s="237"/>
    </row>
    <row r="61">
      <c r="A61" s="237"/>
      <c r="B61" s="237"/>
      <c r="C61" s="237"/>
      <c r="D61" s="237"/>
      <c r="E61" s="237"/>
      <c r="F61" s="237"/>
      <c r="G61" s="237"/>
      <c r="H61" s="237"/>
      <c r="I61" s="237"/>
      <c r="J61" s="237"/>
      <c r="K61" s="237"/>
      <c r="L61" s="237"/>
      <c r="M61" s="237"/>
      <c r="N61" s="237"/>
      <c r="O61" s="237"/>
      <c r="P61" s="237"/>
      <c r="Q61" s="237"/>
      <c r="R61" s="237"/>
      <c r="S61" s="237"/>
      <c r="T61" s="237"/>
      <c r="U61" s="237"/>
      <c r="V61" s="237"/>
      <c r="W61" s="237"/>
      <c r="X61" s="237"/>
      <c r="Y61" s="237"/>
      <c r="Z61" s="237"/>
      <c r="AA61" s="237"/>
      <c r="AB61" s="237"/>
      <c r="AC61" s="237"/>
    </row>
    <row r="62">
      <c r="A62" s="237"/>
      <c r="B62" s="237"/>
      <c r="C62" s="237"/>
      <c r="D62" s="237"/>
      <c r="E62" s="237"/>
      <c r="F62" s="237"/>
      <c r="G62" s="237"/>
      <c r="H62" s="237"/>
      <c r="I62" s="237"/>
      <c r="J62" s="237"/>
      <c r="K62" s="237"/>
      <c r="L62" s="237"/>
      <c r="M62" s="237"/>
      <c r="N62" s="237"/>
      <c r="O62" s="237"/>
      <c r="P62" s="237"/>
      <c r="Q62" s="237"/>
      <c r="R62" s="237"/>
      <c r="S62" s="237"/>
      <c r="T62" s="237"/>
      <c r="U62" s="237"/>
      <c r="V62" s="237"/>
      <c r="W62" s="237"/>
      <c r="X62" s="237"/>
      <c r="Y62" s="237"/>
      <c r="Z62" s="237"/>
      <c r="AA62" s="237"/>
      <c r="AB62" s="237"/>
      <c r="AC62" s="237"/>
    </row>
    <row r="63">
      <c r="A63" s="237"/>
      <c r="B63" s="237"/>
      <c r="C63" s="237"/>
      <c r="D63" s="237"/>
      <c r="E63" s="237"/>
      <c r="F63" s="237"/>
      <c r="G63" s="237"/>
      <c r="H63" s="237"/>
      <c r="I63" s="237"/>
      <c r="J63" s="237"/>
      <c r="K63" s="237"/>
      <c r="L63" s="237"/>
      <c r="M63" s="237"/>
      <c r="N63" s="237"/>
      <c r="O63" s="237"/>
      <c r="P63" s="237"/>
      <c r="Q63" s="237"/>
      <c r="R63" s="237"/>
      <c r="S63" s="237"/>
      <c r="T63" s="237"/>
      <c r="U63" s="237"/>
      <c r="V63" s="237"/>
      <c r="W63" s="237"/>
      <c r="X63" s="237"/>
      <c r="Y63" s="237"/>
      <c r="Z63" s="237"/>
      <c r="AA63" s="237"/>
      <c r="AB63" s="237"/>
      <c r="AC63" s="237"/>
    </row>
    <row r="64">
      <c r="A64" s="237"/>
      <c r="B64" s="237"/>
      <c r="C64" s="237"/>
      <c r="D64" s="237"/>
      <c r="E64" s="237"/>
      <c r="F64" s="237"/>
      <c r="G64" s="237"/>
      <c r="H64" s="237"/>
      <c r="I64" s="237"/>
      <c r="J64" s="237"/>
      <c r="K64" s="237"/>
      <c r="L64" s="237"/>
      <c r="M64" s="237"/>
      <c r="N64" s="237"/>
      <c r="O64" s="237"/>
      <c r="P64" s="237"/>
      <c r="Q64" s="237"/>
      <c r="R64" s="237"/>
      <c r="S64" s="237"/>
      <c r="T64" s="237"/>
      <c r="U64" s="237"/>
      <c r="V64" s="237"/>
      <c r="W64" s="237"/>
      <c r="X64" s="237"/>
      <c r="Y64" s="237"/>
      <c r="Z64" s="237"/>
      <c r="AA64" s="237"/>
      <c r="AB64" s="237"/>
      <c r="AC64" s="237"/>
    </row>
    <row r="65" s="237" customFormat="1"/>
    <row r="66" s="237" customFormat="1"/>
    <row r="67" s="237" customFormat="1"/>
    <row r="68" s="237" customFormat="1"/>
    <row r="69" s="237" customFormat="1"/>
    <row r="70" s="237" customFormat="1"/>
    <row r="71" s="237" customFormat="1"/>
    <row r="72" s="237" customFormat="1"/>
    <row r="73" s="237" customFormat="1"/>
    <row r="74" s="237" customFormat="1"/>
    <row r="75" s="237" customFormat="1"/>
    <row r="76" s="237" customFormat="1"/>
    <row r="77" s="237" customFormat="1"/>
    <row r="78" s="237" customFormat="1"/>
    <row r="79" s="237" customFormat="1"/>
    <row r="80" s="237" customFormat="1"/>
    <row r="81" s="237" customFormat="1"/>
    <row r="82" s="237" customFormat="1"/>
    <row r="83" s="237" customFormat="1"/>
    <row r="84" s="237" customFormat="1"/>
    <row r="85" s="237" customFormat="1"/>
    <row r="86" s="237" customFormat="1"/>
    <row r="87" s="237" customFormat="1"/>
    <row r="88" s="237" customFormat="1"/>
    <row r="89" s="237" customFormat="1"/>
    <row r="90" s="237" customFormat="1"/>
    <row r="91" s="237" customFormat="1"/>
    <row r="92" s="237" customFormat="1"/>
    <row r="93" s="237" customFormat="1"/>
    <row r="94" s="237" customFormat="1"/>
  </sheetData>
  <mergeCells count="49">
    <mergeCell ref="B43:C43"/>
    <mergeCell ref="B41:C41"/>
    <mergeCell ref="B27:C27"/>
    <mergeCell ref="Q24:AB24"/>
    <mergeCell ref="B36:C36"/>
    <mergeCell ref="B39:C39"/>
    <mergeCell ref="B40:C40"/>
    <mergeCell ref="B42:C42"/>
    <mergeCell ref="Q38:AB38"/>
    <mergeCell ref="B28:C28"/>
    <mergeCell ref="B29:C29"/>
    <mergeCell ref="B30:C30"/>
    <mergeCell ref="B38:O38"/>
    <mergeCell ref="Q10:AB10"/>
    <mergeCell ref="B11:C11"/>
    <mergeCell ref="B12:C12"/>
    <mergeCell ref="B13:C13"/>
    <mergeCell ref="B20:C20"/>
    <mergeCell ref="B16:C16"/>
    <mergeCell ref="B14:C14"/>
    <mergeCell ref="B50:C50"/>
    <mergeCell ref="B44:C44"/>
    <mergeCell ref="B46:C46"/>
    <mergeCell ref="B47:C47"/>
    <mergeCell ref="B48:C48"/>
    <mergeCell ref="B22:C22"/>
    <mergeCell ref="B33:C33"/>
    <mergeCell ref="B34:C34"/>
    <mergeCell ref="B32:C32"/>
    <mergeCell ref="B19:C19"/>
    <mergeCell ref="B25:C25"/>
    <mergeCell ref="B26:C26"/>
    <mergeCell ref="B24:O24"/>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12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7" customWidth="1"/>
  </cols>
  <sheetData>
    <row r="1" ht="30">
      <c r="A1" s="630"/>
      <c r="B1" s="662" t="s">
        <v>207</v>
      </c>
      <c r="Y1" s="5"/>
      <c r="AB1" s="691"/>
      <c r="AD1" s="237"/>
    </row>
    <row r="2" ht="15" customHeight="1">
      <c r="A2" s="11"/>
      <c r="B2" s="11" t="s">
        <v>258</v>
      </c>
    </row>
    <row r="3" ht="17.1" customHeight="1">
      <c r="A3" s="11"/>
      <c r="B3" s="11" t="s">
        <v>259</v>
      </c>
      <c r="R3" s="1059" t="s">
        <v>351</v>
      </c>
      <c r="S3" s="1059"/>
      <c r="T3" s="1059"/>
      <c r="U3" s="1059"/>
      <c r="V3" s="1059"/>
      <c r="W3" s="1059"/>
      <c r="X3" s="1059"/>
      <c r="Y3" s="1059"/>
      <c r="Z3" s="1059"/>
      <c r="AA3" s="1059"/>
      <c r="AB3" s="1059"/>
    </row>
    <row r="4" ht="19.5" customHeight="1">
      <c r="A4" s="4"/>
      <c r="B4" s="211" t="s">
        <v>366</v>
      </c>
      <c r="C4" s="5"/>
      <c r="D4" s="5"/>
      <c r="E4" s="5"/>
      <c r="F4" s="5"/>
      <c r="G4" s="5"/>
      <c r="H4" s="212"/>
      <c r="I4" s="212"/>
      <c r="J4" s="212"/>
      <c r="K4" s="212"/>
      <c r="L4" s="212"/>
      <c r="M4" s="212"/>
      <c r="N4" s="212"/>
      <c r="O4" s="212"/>
      <c r="P4" s="212"/>
      <c r="Q4" s="212"/>
      <c r="R4" s="212"/>
      <c r="S4" s="212"/>
      <c r="T4" s="212"/>
      <c r="U4" s="4"/>
      <c r="V4" s="4"/>
    </row>
    <row r="5" ht="12.75" customHeight="1"/>
    <row r="6" ht="15.75">
      <c r="D6" s="1004" t="s">
        <v>45</v>
      </c>
      <c r="E6" s="1004"/>
      <c r="F6" s="1004"/>
      <c r="G6" s="1004"/>
      <c r="H6" s="1004"/>
      <c r="I6" s="1004"/>
      <c r="J6" s="1004"/>
      <c r="K6" s="1004"/>
      <c r="L6" s="1004"/>
      <c r="M6" s="1004"/>
      <c r="N6" s="1004"/>
      <c r="O6" s="1004"/>
      <c r="Q6" s="979" t="s">
        <v>72</v>
      </c>
      <c r="R6" s="979"/>
      <c r="S6" s="979"/>
      <c r="T6" s="979"/>
      <c r="U6" s="979"/>
      <c r="V6" s="979"/>
      <c r="W6" s="979"/>
      <c r="X6" s="979"/>
      <c r="Y6" s="979"/>
      <c r="Z6" s="979"/>
      <c r="AA6" s="979"/>
      <c r="AB6" s="979"/>
    </row>
    <row r="7" ht="15.75">
      <c r="D7" s="285" t="s">
        <v>11</v>
      </c>
      <c r="E7" s="285"/>
      <c r="F7" s="285"/>
      <c r="G7" s="285" t="s">
        <v>13</v>
      </c>
      <c r="H7" s="285"/>
      <c r="I7" s="285"/>
      <c r="J7" s="285" t="s">
        <v>14</v>
      </c>
      <c r="K7" s="285"/>
      <c r="L7" s="285"/>
      <c r="M7" s="285" t="s">
        <v>12</v>
      </c>
      <c r="N7" s="285"/>
      <c r="O7" s="285"/>
      <c r="Q7" s="285" t="s">
        <v>11</v>
      </c>
      <c r="R7" s="285"/>
      <c r="S7" s="285"/>
      <c r="T7" s="285" t="s">
        <v>13</v>
      </c>
      <c r="U7" s="285"/>
      <c r="V7" s="285"/>
      <c r="W7" s="285" t="s">
        <v>14</v>
      </c>
      <c r="X7" s="285"/>
      <c r="Y7" s="285"/>
      <c r="Z7" s="285" t="s">
        <v>12</v>
      </c>
      <c r="AA7" s="285"/>
      <c r="AB7" s="285"/>
    </row>
    <row r="8" ht="27" customHeight="1">
      <c r="A8" s="57"/>
      <c r="B8" s="1060"/>
      <c r="C8" s="1060"/>
      <c r="D8" s="414" t="s">
        <v>25</v>
      </c>
      <c r="E8" s="415" t="s">
        <v>15</v>
      </c>
      <c r="F8" s="416" t="s">
        <v>26</v>
      </c>
      <c r="G8" s="414" t="s">
        <v>25</v>
      </c>
      <c r="H8" s="415" t="s">
        <v>15</v>
      </c>
      <c r="I8" s="416" t="s">
        <v>26</v>
      </c>
      <c r="J8" s="414" t="s">
        <v>25</v>
      </c>
      <c r="K8" s="415" t="s">
        <v>15</v>
      </c>
      <c r="L8" s="416" t="s">
        <v>26</v>
      </c>
      <c r="M8" s="414" t="s">
        <v>25</v>
      </c>
      <c r="N8" s="415" t="s">
        <v>15</v>
      </c>
      <c r="O8" s="416" t="s">
        <v>26</v>
      </c>
      <c r="P8" s="63"/>
      <c r="Q8" s="414" t="s">
        <v>25</v>
      </c>
      <c r="R8" s="415" t="s">
        <v>15</v>
      </c>
      <c r="S8" s="416" t="s">
        <v>26</v>
      </c>
      <c r="T8" s="414" t="s">
        <v>25</v>
      </c>
      <c r="U8" s="415" t="s">
        <v>15</v>
      </c>
      <c r="V8" s="416" t="s">
        <v>26</v>
      </c>
      <c r="W8" s="414" t="s">
        <v>25</v>
      </c>
      <c r="X8" s="415" t="s">
        <v>15</v>
      </c>
      <c r="Y8" s="416" t="s">
        <v>26</v>
      </c>
      <c r="Z8" s="414" t="s">
        <v>25</v>
      </c>
      <c r="AA8" s="415" t="s">
        <v>15</v>
      </c>
      <c r="AB8" s="416"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93" t="s">
        <v>22</v>
      </c>
      <c r="C10" s="993"/>
      <c r="D10" s="993"/>
      <c r="E10" s="993"/>
      <c r="F10" s="993"/>
      <c r="G10" s="993"/>
      <c r="H10" s="993"/>
      <c r="I10" s="993"/>
      <c r="J10" s="993"/>
      <c r="K10" s="993"/>
      <c r="L10" s="993"/>
      <c r="M10" s="993"/>
      <c r="N10" s="993"/>
      <c r="O10" s="993"/>
      <c r="P10" s="413"/>
      <c r="Q10" s="991"/>
      <c r="R10" s="991"/>
      <c r="S10" s="991"/>
      <c r="T10" s="991"/>
      <c r="U10" s="991"/>
      <c r="V10" s="991"/>
      <c r="W10" s="991"/>
      <c r="X10" s="991"/>
      <c r="Y10" s="991"/>
      <c r="Z10" s="991"/>
      <c r="AA10" s="991"/>
      <c r="AB10" s="991"/>
      <c r="AC10" s="9"/>
    </row>
    <row r="11" ht="18" customHeight="1">
      <c r="A11" s="58"/>
      <c r="B11" s="1061" t="s">
        <v>43</v>
      </c>
      <c r="C11" s="1061"/>
      <c r="D11" s="429">
        <v>60.207470880104522117391979430</v>
      </c>
      <c r="E11" s="430">
        <v>73.875337540439430165153852260</v>
      </c>
      <c r="F11" s="431">
        <v>54.149594839141811987247972030</v>
      </c>
      <c r="G11" s="429">
        <v>4.7477751982028561737013812200</v>
      </c>
      <c r="H11" s="430">
        <v>4.9320472705562501646347200600</v>
      </c>
      <c r="I11" s="431">
        <v>11.161889937590739964645830450</v>
      </c>
      <c r="J11" s="429">
        <v>0</v>
      </c>
      <c r="K11" s="430">
        <v>0</v>
      </c>
      <c r="L11" s="431">
        <v>6.8081844063440317819023968200</v>
      </c>
      <c r="M11" s="429">
        <v>64.955246078307378291093360650</v>
      </c>
      <c r="N11" s="430">
        <v>78.807384810995680329788572340</v>
      </c>
      <c r="O11" s="431">
        <v>72.119669183076583733796199290</v>
      </c>
      <c r="P11" s="5"/>
      <c r="Q11" s="429">
        <v>67.529268259087247675947171980</v>
      </c>
      <c r="R11" s="430">
        <v>-1.823792867740701458224343400</v>
      </c>
      <c r="S11" s="431">
        <v>2.3325638675998958654825266300</v>
      </c>
      <c r="T11" s="429">
        <v>14.934789787272213855915018360</v>
      </c>
      <c r="U11" s="430">
        <v>5.547474902027392269533914600</v>
      </c>
      <c r="V11" s="431">
        <v>0.4179766202226026942210462800</v>
      </c>
      <c r="W11" s="429">
        <v>0</v>
      </c>
      <c r="X11" s="430">
        <v>-100</v>
      </c>
      <c r="Y11" s="431">
        <v>15.170890367607814515458459210</v>
      </c>
      <c r="Z11" s="429">
        <v>62.107177215999052587611531840</v>
      </c>
      <c r="AA11" s="430">
        <v>-1.4696895783007652394199151900</v>
      </c>
      <c r="AB11" s="431">
        <v>3.1133625752256294812211096300</v>
      </c>
    </row>
    <row r="12" ht="18" customHeight="1">
      <c r="A12" s="58"/>
      <c r="B12" s="1062" t="s">
        <v>46</v>
      </c>
      <c r="C12" s="1062"/>
      <c r="D12" s="422">
        <v>57.632994737791259649918264060</v>
      </c>
      <c r="E12" s="91">
        <v>65.594364681945215013084242850</v>
      </c>
      <c r="F12" s="423">
        <v>52.697701201983386259472594140</v>
      </c>
      <c r="G12" s="422">
        <v>7.750188210565242481534810900</v>
      </c>
      <c r="H12" s="91">
        <v>7.2847715731027545864355145600</v>
      </c>
      <c r="I12" s="423">
        <v>14.973218504066843957583510350</v>
      </c>
      <c r="J12" s="422">
        <v>0</v>
      </c>
      <c r="K12" s="91">
        <v>0</v>
      </c>
      <c r="L12" s="423">
        <v>6.3722780716584215429041729100</v>
      </c>
      <c r="M12" s="422">
        <v>65.383182948356502131453074960</v>
      </c>
      <c r="N12" s="91">
        <v>72.879136255047969599519757420</v>
      </c>
      <c r="O12" s="423">
        <v>74.043197777708651759960277390</v>
      </c>
      <c r="P12" s="5"/>
      <c r="Q12" s="422">
        <v>81.44989675227289496952716440</v>
      </c>
      <c r="R12" s="91">
        <v>-4.195241533965959014806425600</v>
      </c>
      <c r="S12" s="423">
        <v>1.5351334935751834562246160300</v>
      </c>
      <c r="T12" s="422">
        <v>64.616142942472020820268546170</v>
      </c>
      <c r="U12" s="91">
        <v>10.106772459086560527908069630</v>
      </c>
      <c r="V12" s="423">
        <v>2.0200877422558393018748102600</v>
      </c>
      <c r="W12" s="422">
        <v>0</v>
      </c>
      <c r="X12" s="91">
        <v>-100</v>
      </c>
      <c r="Y12" s="423">
        <v>17.692272103786661975695488230</v>
      </c>
      <c r="Z12" s="422">
        <v>79.27680114138708565850337832</v>
      </c>
      <c r="AA12" s="91">
        <v>-2.9921715328383827121448987800</v>
      </c>
      <c r="AB12" s="423">
        <v>2.8491403469727220098421788300</v>
      </c>
    </row>
    <row r="13" ht="18" customHeight="1">
      <c r="A13" s="58"/>
      <c r="B13" s="1062" t="s">
        <v>47</v>
      </c>
      <c r="C13" s="1062"/>
      <c r="D13" s="422">
        <v>55.329640636679317105831270120</v>
      </c>
      <c r="E13" s="91">
        <v>65.160671053709861022997964510</v>
      </c>
      <c r="F13" s="423">
        <v>53.927367173382618650628831280</v>
      </c>
      <c r="G13" s="422">
        <v>8.892661843049784549821222440</v>
      </c>
      <c r="H13" s="91">
        <v>5.8649172129237624574287999900</v>
      </c>
      <c r="I13" s="423">
        <v>17.616313522498093678478558770</v>
      </c>
      <c r="J13" s="422">
        <v>0</v>
      </c>
      <c r="K13" s="91">
        <v>0</v>
      </c>
      <c r="L13" s="423">
        <v>6.280887236373580694034927600</v>
      </c>
      <c r="M13" s="422">
        <v>64.222302479729101655652492560</v>
      </c>
      <c r="N13" s="91">
        <v>71.025588266633623480426764490</v>
      </c>
      <c r="O13" s="423">
        <v>77.824567932254293023142317650</v>
      </c>
      <c r="P13" s="184"/>
      <c r="Q13" s="422">
        <v>83.19432388844575204126350900</v>
      </c>
      <c r="R13" s="91">
        <v>-1.1884225946245155933887033400</v>
      </c>
      <c r="S13" s="423">
        <v>2.9932902478382202416683489700</v>
      </c>
      <c r="T13" s="422">
        <v>118.12812902667553469482862259</v>
      </c>
      <c r="U13" s="91">
        <v>-27.563783834129815476213028560</v>
      </c>
      <c r="V13" s="423">
        <v>0.3773003971052644578460098800</v>
      </c>
      <c r="W13" s="422">
        <v>0</v>
      </c>
      <c r="X13" s="91">
        <v>-100</v>
      </c>
      <c r="Y13" s="423">
        <v>17.097438716178213679285623960</v>
      </c>
      <c r="Z13" s="422">
        <v>87.34894454577065362685363174</v>
      </c>
      <c r="AA13" s="91">
        <v>-4.1533968292022769257360080900</v>
      </c>
      <c r="AB13" s="423">
        <v>3.3883953233140724804940610400</v>
      </c>
    </row>
    <row r="14" ht="18" customHeight="1">
      <c r="A14" s="58"/>
      <c r="B14" s="1062" t="s">
        <v>48</v>
      </c>
      <c r="C14" s="1062"/>
      <c r="D14" s="422">
        <v>58.356675391479801440678507950</v>
      </c>
      <c r="E14" s="91">
        <v>67.500188845721758447889849790</v>
      </c>
      <c r="F14" s="423">
        <v>54.971964433182402763218590530</v>
      </c>
      <c r="G14" s="422">
        <v>6.3789170437200160552357841100</v>
      </c>
      <c r="H14" s="91">
        <v>6.8616524498036935843277692500</v>
      </c>
      <c r="I14" s="423">
        <v>17.731848001939367054968905800</v>
      </c>
      <c r="J14" s="422">
        <v>0</v>
      </c>
      <c r="K14" s="91">
        <v>0</v>
      </c>
      <c r="L14" s="423">
        <v>6.4794934469118390265689065400</v>
      </c>
      <c r="M14" s="422">
        <v>64.735592435199817495914292070</v>
      </c>
      <c r="N14" s="91">
        <v>74.361841295525452032217619040</v>
      </c>
      <c r="O14" s="423">
        <v>79.183305882033608844756402860</v>
      </c>
      <c r="P14" s="5"/>
      <c r="Q14" s="422">
        <v>83.90373159207683213204548265</v>
      </c>
      <c r="R14" s="91">
        <v>-0.6228980123741910928547127200</v>
      </c>
      <c r="S14" s="423">
        <v>2.6967032553910280034022941600</v>
      </c>
      <c r="T14" s="422">
        <v>38.709494641603942271807896500</v>
      </c>
      <c r="U14" s="91">
        <v>-19.354963017390445135054115070</v>
      </c>
      <c r="V14" s="423">
        <v>-3.4539169603483874203735865600</v>
      </c>
      <c r="W14" s="422">
        <v>0</v>
      </c>
      <c r="X14" s="91">
        <v>-100</v>
      </c>
      <c r="Y14" s="423">
        <v>14.138109396979038104157738620</v>
      </c>
      <c r="Z14" s="422">
        <v>78.183058821485863375522882370</v>
      </c>
      <c r="AA14" s="91">
        <v>-2.8214456453223134714930841400</v>
      </c>
      <c r="AB14" s="423">
        <v>2.0777657782048848957198164700</v>
      </c>
    </row>
    <row r="15" ht="18" customHeight="1">
      <c r="A15" s="58"/>
      <c r="B15" s="1062" t="s">
        <v>49</v>
      </c>
      <c r="C15" s="1062"/>
      <c r="D15" s="422">
        <v>64.035126636263562125146258880</v>
      </c>
      <c r="E15" s="91">
        <v>74.493316405319343714446410060</v>
      </c>
      <c r="F15" s="423">
        <v>57.399568513536921561194157640</v>
      </c>
      <c r="G15" s="422">
        <v>6.2327015496066793230462213300</v>
      </c>
      <c r="H15" s="91">
        <v>5.9151842609323339703398268900</v>
      </c>
      <c r="I15" s="423">
        <v>16.487323254676761644347337480</v>
      </c>
      <c r="J15" s="422">
        <v>0</v>
      </c>
      <c r="K15" s="91">
        <v>0</v>
      </c>
      <c r="L15" s="423">
        <v>6.6775278608698761769513318100</v>
      </c>
      <c r="M15" s="422">
        <v>70.267828185870241448192480210</v>
      </c>
      <c r="N15" s="91">
        <v>80.40850066625167768478623695</v>
      </c>
      <c r="O15" s="423">
        <v>80.56441962908355938249282694</v>
      </c>
      <c r="P15" s="184"/>
      <c r="Q15" s="422">
        <v>79.077907479499692716905296210</v>
      </c>
      <c r="R15" s="91">
        <v>0.0282807676116799598840800100</v>
      </c>
      <c r="S15" s="423">
        <v>3.865729005319369307534552400</v>
      </c>
      <c r="T15" s="422">
        <v>37.711462901039756551432687610</v>
      </c>
      <c r="U15" s="91">
        <v>-26.791193846165985470372951350</v>
      </c>
      <c r="V15" s="423">
        <v>-3.6534094833535431023817589600</v>
      </c>
      <c r="W15" s="422">
        <v>0</v>
      </c>
      <c r="X15" s="91">
        <v>-100</v>
      </c>
      <c r="Y15" s="423">
        <v>11.563223823411476993821891350</v>
      </c>
      <c r="Z15" s="422">
        <v>74.430400173778910007154075790</v>
      </c>
      <c r="AA15" s="91">
        <v>-2.7226787538606427413638340400</v>
      </c>
      <c r="AB15" s="423">
        <v>2.8116532273544340847341522700</v>
      </c>
    </row>
    <row r="16" ht="18" customHeight="1">
      <c r="A16" s="58"/>
      <c r="B16" s="1063" t="s">
        <v>78</v>
      </c>
      <c r="C16" s="1063"/>
      <c r="D16" s="432">
        <v>59.097873460254632049334796200</v>
      </c>
      <c r="E16" s="433">
        <v>69.308821281474181976738538600</v>
      </c>
      <c r="F16" s="434">
        <v>54.626086544795691707229887870</v>
      </c>
      <c r="G16" s="432">
        <v>6.8086270868878237072844249600</v>
      </c>
      <c r="H16" s="433">
        <v>6.1705390847260578166363739400</v>
      </c>
      <c r="I16" s="434">
        <v>15.601259189815489532828480440</v>
      </c>
      <c r="J16" s="432">
        <v>0</v>
      </c>
      <c r="K16" s="433">
        <v>0</v>
      </c>
      <c r="L16" s="434">
        <v>6.5227414528988342959048879400</v>
      </c>
      <c r="M16" s="432">
        <v>65.906500547142455756619221150</v>
      </c>
      <c r="N16" s="433">
        <v>75.479360366200239793374912520</v>
      </c>
      <c r="O16" s="434">
        <v>76.750087187510015535963256220</v>
      </c>
      <c r="P16" s="5"/>
      <c r="Q16" s="432">
        <v>78.647458458820732426010087100</v>
      </c>
      <c r="R16" s="433">
        <v>-1.5547369683009666010256200400</v>
      </c>
      <c r="S16" s="434">
        <v>2.7017817001210597196655215900</v>
      </c>
      <c r="T16" s="432">
        <v>54.437832960587567734026083920</v>
      </c>
      <c r="U16" s="433">
        <v>-14.209006639033148385519550660</v>
      </c>
      <c r="V16" s="434">
        <v>-1.0062169217981117478096469800</v>
      </c>
      <c r="W16" s="432">
        <v>0</v>
      </c>
      <c r="X16" s="433">
        <v>-100</v>
      </c>
      <c r="Y16" s="434">
        <v>15.049794816112721228811349300</v>
      </c>
      <c r="Z16" s="631">
        <v>75.800470043203443980784764170</v>
      </c>
      <c r="AA16" s="214">
        <v>-2.8189685477969416536985160100</v>
      </c>
      <c r="AB16" s="632">
        <v>2.8568311101166915754229588200</v>
      </c>
    </row>
    <row r="17" ht="6" customHeight="1">
      <c r="A17" s="58"/>
      <c r="B17" s="633"/>
      <c r="C17" s="633"/>
      <c r="D17" s="91"/>
      <c r="E17" s="91"/>
      <c r="F17" s="91"/>
      <c r="G17" s="91"/>
      <c r="H17" s="91"/>
      <c r="I17" s="91"/>
      <c r="J17" s="91"/>
      <c r="K17" s="91"/>
      <c r="L17" s="91"/>
      <c r="M17" s="91"/>
      <c r="N17" s="91"/>
      <c r="O17" s="91"/>
      <c r="P17" s="5"/>
      <c r="Q17" s="91"/>
      <c r="R17" s="91"/>
      <c r="S17" s="91"/>
      <c r="T17" s="91"/>
      <c r="U17" s="91"/>
      <c r="V17" s="91"/>
      <c r="W17" s="91"/>
      <c r="X17" s="91"/>
      <c r="Y17" s="91"/>
      <c r="Z17" s="634"/>
      <c r="AA17" s="634"/>
      <c r="AB17" s="634"/>
      <c r="AC17" s="4"/>
    </row>
    <row r="18" ht="18" customHeight="1">
      <c r="A18" s="58"/>
      <c r="B18" s="1064" t="s">
        <v>50</v>
      </c>
      <c r="C18" s="1064"/>
      <c r="D18" s="481">
        <v>66.232607854765239244150087920</v>
      </c>
      <c r="E18" s="482">
        <v>79.35406902043012737133979777</v>
      </c>
      <c r="F18" s="483">
        <v>63.845761447927089718728168970</v>
      </c>
      <c r="G18" s="481">
        <v>5.039050541197123653568779400</v>
      </c>
      <c r="H18" s="482">
        <v>4.6272864509801160668852970500</v>
      </c>
      <c r="I18" s="483">
        <v>14.934670762855966223263804980</v>
      </c>
      <c r="J18" s="481">
        <v>0</v>
      </c>
      <c r="K18" s="482">
        <v>0</v>
      </c>
      <c r="L18" s="483">
        <v>6.9453103307836272499979402400</v>
      </c>
      <c r="M18" s="481">
        <v>71.271658395962362897718867310</v>
      </c>
      <c r="N18" s="482">
        <v>83.98135547141024343822509482</v>
      </c>
      <c r="O18" s="483">
        <v>85.72574254156668319198991419</v>
      </c>
      <c r="P18" s="184"/>
      <c r="Q18" s="481">
        <v>71.039514677730727601252881330</v>
      </c>
      <c r="R18" s="482">
        <v>-0.8929612953628079660224668200</v>
      </c>
      <c r="S18" s="483">
        <v>6.3780210295321897956653884600</v>
      </c>
      <c r="T18" s="481">
        <v>29.617994902024915629351476410</v>
      </c>
      <c r="U18" s="482">
        <v>-16.946845139530002004862589620</v>
      </c>
      <c r="V18" s="483">
        <v>-4.3939872309812258007910027400</v>
      </c>
      <c r="W18" s="481">
        <v>0</v>
      </c>
      <c r="X18" s="482">
        <v>-100</v>
      </c>
      <c r="Y18" s="483">
        <v>14.638901789456341229512881670</v>
      </c>
      <c r="Z18" s="481">
        <v>67.260437096474048737672155260</v>
      </c>
      <c r="AA18" s="482">
        <v>-2.0901441306868590776242308400</v>
      </c>
      <c r="AB18" s="483">
        <v>4.9309443306042890435944446700</v>
      </c>
    </row>
    <row r="19" ht="18" customHeight="1">
      <c r="A19" s="58"/>
      <c r="B19" s="1065" t="s">
        <v>51</v>
      </c>
      <c r="C19" s="1065"/>
      <c r="D19" s="273">
        <v>67.409455113582028358187500890</v>
      </c>
      <c r="E19" s="92">
        <v>83.65058184982198179648120671</v>
      </c>
      <c r="F19" s="274">
        <v>65.310343483620686747554023310</v>
      </c>
      <c r="G19" s="273">
        <v>4.9387404430533101069797868300</v>
      </c>
      <c r="H19" s="92">
        <v>4.385342397033383608924910100</v>
      </c>
      <c r="I19" s="274">
        <v>12.782052278812464898185918710</v>
      </c>
      <c r="J19" s="273">
        <v>0</v>
      </c>
      <c r="K19" s="92">
        <v>0</v>
      </c>
      <c r="L19" s="274">
        <v>6.9750939779969707622710246200</v>
      </c>
      <c r="M19" s="273">
        <v>72.348195556635338465167287720</v>
      </c>
      <c r="N19" s="92">
        <v>88.03592424685536540540611682</v>
      </c>
      <c r="O19" s="274">
        <v>85.06748974043012240801096664</v>
      </c>
      <c r="P19" s="5"/>
      <c r="Q19" s="273">
        <v>56.742399176926846275769599590</v>
      </c>
      <c r="R19" s="92">
        <v>0.5082239251726935503670468100</v>
      </c>
      <c r="S19" s="274">
        <v>4.2492004903678374562823421800</v>
      </c>
      <c r="T19" s="273">
        <v>29.633569684490996887386409780</v>
      </c>
      <c r="U19" s="92">
        <v>-22.356920592818520836565864260</v>
      </c>
      <c r="V19" s="274">
        <v>-6.337927691285528251284002900</v>
      </c>
      <c r="W19" s="273">
        <v>0</v>
      </c>
      <c r="X19" s="92">
        <v>-100</v>
      </c>
      <c r="Y19" s="274">
        <v>12.597277512338436602681145310</v>
      </c>
      <c r="Z19" s="273">
        <v>54.536363796426728365451397360</v>
      </c>
      <c r="AA19" s="92">
        <v>-1.0490124264167067897963176500</v>
      </c>
      <c r="AB19" s="274">
        <v>3.1245993237641450389211699400</v>
      </c>
    </row>
    <row r="20" ht="18" customHeight="1">
      <c r="A20" s="58"/>
      <c r="B20" s="1066" t="s">
        <v>79</v>
      </c>
      <c r="C20" s="1066"/>
      <c r="D20" s="275">
        <v>66.821031484173633801168794380</v>
      </c>
      <c r="E20" s="276">
        <v>81.50232543512605458391050223</v>
      </c>
      <c r="F20" s="277">
        <v>64.578112794752146755365386500</v>
      </c>
      <c r="G20" s="275">
        <v>4.9888954921252168802742831100</v>
      </c>
      <c r="H20" s="276">
        <v>4.5063144240067498379051035700</v>
      </c>
      <c r="I20" s="277">
        <v>13.858272850298487425946189900</v>
      </c>
      <c r="J20" s="275">
        <v>0</v>
      </c>
      <c r="K20" s="276">
        <v>0</v>
      </c>
      <c r="L20" s="277">
        <v>6.9602033812365673630721372600</v>
      </c>
      <c r="M20" s="275">
        <v>71.809926976298850681443077490</v>
      </c>
      <c r="N20" s="276">
        <v>86.00863985913280442181560581</v>
      </c>
      <c r="O20" s="277">
        <v>85.39658902628720154438371366</v>
      </c>
      <c r="P20" s="184"/>
      <c r="Q20" s="275">
        <v>63.514001179592891139254726990</v>
      </c>
      <c r="R20" s="276">
        <v>-0.1788008891775567418495965100</v>
      </c>
      <c r="S20" s="277">
        <v>5.2919567402665248395710032500</v>
      </c>
      <c r="T20" s="275">
        <v>29.626062391400421897424089490</v>
      </c>
      <c r="U20" s="276">
        <v>-19.670347154227229597215335630</v>
      </c>
      <c r="V20" s="277">
        <v>-5.3040414310876808116373224100</v>
      </c>
      <c r="W20" s="275">
        <v>0</v>
      </c>
      <c r="X20" s="276">
        <v>-100</v>
      </c>
      <c r="Y20" s="277">
        <v>13.607354819625398643343859160</v>
      </c>
      <c r="Z20" s="275">
        <v>60.597174349063346707526061660</v>
      </c>
      <c r="AA20" s="276">
        <v>-1.5600445443067152984657831700</v>
      </c>
      <c r="AB20" s="277">
        <v>4.0236168766895188558192371400</v>
      </c>
    </row>
    <row r="21" ht="6" customHeight="1">
      <c r="A21" s="58"/>
      <c r="B21" s="633"/>
      <c r="C21" s="633"/>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98" t="s">
        <v>12</v>
      </c>
      <c r="C22" s="998"/>
      <c r="D22" s="470">
        <v>61.129099211290992112909921130</v>
      </c>
      <c r="E22" s="471">
        <v>72.783269236881416266725995610</v>
      </c>
      <c r="F22" s="472">
        <v>57.563155769236847692776815440</v>
      </c>
      <c r="G22" s="470">
        <v>6.4591116645911166459111664600</v>
      </c>
      <c r="H22" s="471">
        <v>5.6962146012776912563964021200</v>
      </c>
      <c r="I22" s="472">
        <v>14.971673950971040118350236100</v>
      </c>
      <c r="J22" s="470">
        <v>0</v>
      </c>
      <c r="K22" s="471">
        <v>0</v>
      </c>
      <c r="L22" s="472">
        <v>6.6792617844794494086341576400</v>
      </c>
      <c r="M22" s="470">
        <v>67.588210875882108758821087590</v>
      </c>
      <c r="N22" s="471">
        <v>78.479483838159107523122397740</v>
      </c>
      <c r="O22" s="472">
        <v>79.214091504687337219761209180</v>
      </c>
      <c r="P22" s="184"/>
      <c r="Q22" s="470">
        <v>75.216995592474665066020888880</v>
      </c>
      <c r="R22" s="471">
        <v>-1.1533850492732832263206768200</v>
      </c>
      <c r="S22" s="472">
        <v>3.0585579792546059553576016400</v>
      </c>
      <c r="T22" s="470">
        <v>51.326017998543198853356516950</v>
      </c>
      <c r="U22" s="471">
        <v>-15.454515999529729634654852750</v>
      </c>
      <c r="V22" s="472">
        <v>-2.459674014288789215585796300</v>
      </c>
      <c r="W22" s="470">
        <v>-100</v>
      </c>
      <c r="X22" s="471">
        <v>-100</v>
      </c>
      <c r="Y22" s="472">
        <v>20.476193092691978882215176840</v>
      </c>
      <c r="Z22" s="470">
        <v>70.925216791411027384578705630</v>
      </c>
      <c r="AA22" s="471">
        <v>-2.4293545071332890029180349800</v>
      </c>
      <c r="AB22" s="472">
        <v>3.2131381943667422946844708300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56" t="s">
        <v>9</v>
      </c>
      <c r="C24" s="1056"/>
      <c r="D24" s="1056"/>
      <c r="E24" s="1056"/>
      <c r="F24" s="1056"/>
      <c r="G24" s="1056"/>
      <c r="H24" s="1056"/>
      <c r="I24" s="1056"/>
      <c r="J24" s="1056"/>
      <c r="K24" s="1056"/>
      <c r="L24" s="1056"/>
      <c r="M24" s="1056"/>
      <c r="N24" s="1056"/>
      <c r="O24" s="1056"/>
      <c r="P24" s="413"/>
      <c r="Q24" s="1057"/>
      <c r="R24" s="1057"/>
      <c r="S24" s="1057"/>
      <c r="T24" s="1057"/>
      <c r="U24" s="1057"/>
      <c r="V24" s="1057"/>
      <c r="W24" s="1057"/>
      <c r="X24" s="1057"/>
      <c r="Y24" s="1057"/>
      <c r="Z24" s="1057"/>
      <c r="AA24" s="1057"/>
      <c r="AB24" s="1057"/>
      <c r="AC24" s="9"/>
    </row>
    <row r="25" ht="18" customHeight="1">
      <c r="A25" s="58"/>
      <c r="B25" s="1061" t="s">
        <v>43</v>
      </c>
      <c r="C25" s="1061"/>
      <c r="D25" s="456">
        <v>177.37025643051573173659900844</v>
      </c>
      <c r="E25" s="457">
        <v>219.937281220952934138039354</v>
      </c>
      <c r="F25" s="458">
        <v>172.98354747893926243440577992</v>
      </c>
      <c r="G25" s="456">
        <v>204.33474414432744152486066212</v>
      </c>
      <c r="H25" s="457">
        <v>274.54941610496515501688467676</v>
      </c>
      <c r="I25" s="458">
        <v>195.467757309702191744946102</v>
      </c>
      <c r="J25" s="456">
        <v>0</v>
      </c>
      <c r="K25" s="457">
        <v>0</v>
      </c>
      <c r="L25" s="458">
        <v>123.7449407162517260124634866</v>
      </c>
      <c r="M25" s="456">
        <v>179.34117231074415262757914654</v>
      </c>
      <c r="N25" s="457">
        <v>223.35510343951691025304238804</v>
      </c>
      <c r="O25" s="458">
        <v>171.81522210748933909903472843</v>
      </c>
      <c r="P25" s="5"/>
      <c r="Q25" s="429">
        <v>7.6903027273382759377622065200</v>
      </c>
      <c r="R25" s="430">
        <v>-2.8935276913416638710824631300</v>
      </c>
      <c r="S25" s="431">
        <v>-2.1378451035162077047529849800</v>
      </c>
      <c r="T25" s="429">
        <v>13.932047446564571202616894620</v>
      </c>
      <c r="U25" s="430">
        <v>7.0454294648295498832509179700</v>
      </c>
      <c r="V25" s="431">
        <v>-1.8902050523491628556994405700</v>
      </c>
      <c r="W25" s="429">
        <v>0</v>
      </c>
      <c r="X25" s="430">
        <v>-100</v>
      </c>
      <c r="Y25" s="431">
        <v>-2.2054034099229640441890032400</v>
      </c>
      <c r="Z25" s="429">
        <v>7.8979532854777929098580897800</v>
      </c>
      <c r="AA25" s="430">
        <v>-2.1555825718079902660138534700</v>
      </c>
      <c r="AB25" s="431">
        <v>-2.4268191855088429494902407300</v>
      </c>
    </row>
    <row r="26" ht="18" customHeight="1">
      <c r="A26" s="58"/>
      <c r="B26" s="1062" t="s">
        <v>46</v>
      </c>
      <c r="C26" s="1062"/>
      <c r="D26" s="441">
        <v>172.2629797764202024566149713</v>
      </c>
      <c r="E26" s="95">
        <v>205.99018518240618794034206925</v>
      </c>
      <c r="F26" s="442">
        <v>174.04539696867555593443453824</v>
      </c>
      <c r="G26" s="441">
        <v>183.23278151332051420619666263</v>
      </c>
      <c r="H26" s="95">
        <v>265.46180697018276218047184749</v>
      </c>
      <c r="I26" s="442">
        <v>192.70867895325229488584199247</v>
      </c>
      <c r="J26" s="441">
        <v>0</v>
      </c>
      <c r="K26" s="95">
        <v>0</v>
      </c>
      <c r="L26" s="442">
        <v>121.47150071464709453374822722</v>
      </c>
      <c r="M26" s="441">
        <v>173.56328398707197163943221255</v>
      </c>
      <c r="N26" s="95">
        <v>211.93478334956551754850674665</v>
      </c>
      <c r="O26" s="442">
        <v>173.29494198090033519095715337</v>
      </c>
      <c r="P26" s="5"/>
      <c r="Q26" s="422">
        <v>2.7210603939300107620847663800</v>
      </c>
      <c r="R26" s="91">
        <v>-5.3060186145379150751561749400</v>
      </c>
      <c r="S26" s="423">
        <v>-3.3476874812829405032413690300</v>
      </c>
      <c r="T26" s="422">
        <v>2.5026965828263490814456895800</v>
      </c>
      <c r="U26" s="91">
        <v>8.189377271716821204309682940</v>
      </c>
      <c r="V26" s="423">
        <v>-1.2784583431141355506100352500</v>
      </c>
      <c r="W26" s="422">
        <v>0</v>
      </c>
      <c r="X26" s="91">
        <v>-100</v>
      </c>
      <c r="Y26" s="423">
        <v>-0.4146585556211959416445987200</v>
      </c>
      <c r="Z26" s="422">
        <v>2.6227943095012794745262546800</v>
      </c>
      <c r="AA26" s="91">
        <v>-3.6586629698525034605044203700</v>
      </c>
      <c r="AB26" s="423">
        <v>-3.0729377317452422200449867600</v>
      </c>
    </row>
    <row r="27" ht="18" customHeight="1">
      <c r="A27" s="58"/>
      <c r="B27" s="1062" t="s">
        <v>47</v>
      </c>
      <c r="C27" s="1062"/>
      <c r="D27" s="441">
        <v>178.81685825499684579560520791</v>
      </c>
      <c r="E27" s="95">
        <v>213.46254511038432257019592191</v>
      </c>
      <c r="F27" s="442">
        <v>181.41134248031378625245231136</v>
      </c>
      <c r="G27" s="441">
        <v>199.76884510256365058389157648</v>
      </c>
      <c r="H27" s="95">
        <v>258.29955748935463584221059131</v>
      </c>
      <c r="I27" s="442">
        <v>190.43785263494936236654884618</v>
      </c>
      <c r="J27" s="441">
        <v>0</v>
      </c>
      <c r="K27" s="95">
        <v>0</v>
      </c>
      <c r="L27" s="442">
        <v>121.96643145282610905298874704</v>
      </c>
      <c r="M27" s="441">
        <v>181.71801450105711918602509818</v>
      </c>
      <c r="N27" s="95">
        <v>217.16494831597712418969505036</v>
      </c>
      <c r="O27" s="442">
        <v>178.65703293851934857562388465</v>
      </c>
      <c r="P27" s="93"/>
      <c r="Q27" s="422">
        <v>13.067387605206054980112689650</v>
      </c>
      <c r="R27" s="91">
        <v>5.5921622628535135059094821100</v>
      </c>
      <c r="S27" s="423">
        <v>2.100216502204830305956952200</v>
      </c>
      <c r="T27" s="422">
        <v>17.456509678995875118024080430</v>
      </c>
      <c r="U27" s="91">
        <v>6.1376300238056493848514689500</v>
      </c>
      <c r="V27" s="423">
        <v>-1.6654563646003205282104594800</v>
      </c>
      <c r="W27" s="422">
        <v>0</v>
      </c>
      <c r="X27" s="91">
        <v>-100</v>
      </c>
      <c r="Y27" s="423">
        <v>0.7342869933004811687207535100</v>
      </c>
      <c r="Z27" s="422">
        <v>13.880305712838408675114017420</v>
      </c>
      <c r="AA27" s="91">
        <v>5.0737313004455731392043342400</v>
      </c>
      <c r="AB27" s="423">
        <v>0.7239624969539351954182918500</v>
      </c>
    </row>
    <row r="28" ht="18" customHeight="1">
      <c r="A28" s="58"/>
      <c r="B28" s="1062" t="s">
        <v>48</v>
      </c>
      <c r="C28" s="1062"/>
      <c r="D28" s="441">
        <v>166.7953187972686015499783927</v>
      </c>
      <c r="E28" s="95">
        <v>206.21083706233991238103622819</v>
      </c>
      <c r="F28" s="442">
        <v>179.77564927836066755872935002</v>
      </c>
      <c r="G28" s="441">
        <v>198.04978281089661211065728682</v>
      </c>
      <c r="H28" s="95">
        <v>262.62907040851221828162423421</v>
      </c>
      <c r="I28" s="442">
        <v>194.16449456566415387562874858</v>
      </c>
      <c r="J28" s="441">
        <v>0</v>
      </c>
      <c r="K28" s="95">
        <v>0</v>
      </c>
      <c r="L28" s="442">
        <v>122.86742636083130139512781176</v>
      </c>
      <c r="M28" s="441">
        <v>169.87507176915086510322803375</v>
      </c>
      <c r="N28" s="95">
        <v>211.41676395049852780407856112</v>
      </c>
      <c r="O28" s="442">
        <v>178.34105850640077793804820663</v>
      </c>
      <c r="P28" s="5"/>
      <c r="Q28" s="422">
        <v>0.9714620770478708706808802300</v>
      </c>
      <c r="R28" s="91">
        <v>-0.5661002724890889429896653200</v>
      </c>
      <c r="S28" s="423">
        <v>-0.906122877044399220506252500</v>
      </c>
      <c r="T28" s="422">
        <v>20.604583274664737280870006060</v>
      </c>
      <c r="U28" s="91">
        <v>-2.6859114687712022211362843900</v>
      </c>
      <c r="V28" s="423">
        <v>-1.1200546450469908122158851400</v>
      </c>
      <c r="W28" s="422">
        <v>0</v>
      </c>
      <c r="X28" s="91">
        <v>-100</v>
      </c>
      <c r="Y28" s="423">
        <v>-0.4557328488225643451855836300</v>
      </c>
      <c r="Z28" s="422">
        <v>2.9128242848164982180001884800</v>
      </c>
      <c r="AA28" s="91">
        <v>-1.367442306193046876202538800</v>
      </c>
      <c r="AB28" s="423">
        <v>-1.3130897825811610740809294100</v>
      </c>
    </row>
    <row r="29" ht="18" customHeight="1">
      <c r="A29" s="58"/>
      <c r="B29" s="1062" t="s">
        <v>49</v>
      </c>
      <c r="C29" s="1062"/>
      <c r="D29" s="441">
        <v>182.01219503956759323688510176</v>
      </c>
      <c r="E29" s="95">
        <v>223.51712567930232600158947241</v>
      </c>
      <c r="F29" s="442">
        <v>183.74913119798594241718532517</v>
      </c>
      <c r="G29" s="441">
        <v>206.53211637513780900070495971</v>
      </c>
      <c r="H29" s="95">
        <v>271.80240580245558373256229526</v>
      </c>
      <c r="I29" s="442">
        <v>194.7336769434674132063416833</v>
      </c>
      <c r="J29" s="441">
        <v>0</v>
      </c>
      <c r="K29" s="95">
        <v>0</v>
      </c>
      <c r="L29" s="442">
        <v>123.37238205789283551234050164</v>
      </c>
      <c r="M29" s="441">
        <v>184.18709293594477405342666436</v>
      </c>
      <c r="N29" s="95">
        <v>227.06919202368898733004212565</v>
      </c>
      <c r="O29" s="442">
        <v>180.99280689201375614911292256</v>
      </c>
      <c r="P29" s="93"/>
      <c r="Q29" s="422">
        <v>5.2430068745885739574549234500</v>
      </c>
      <c r="R29" s="91">
        <v>-2.6539211626329667041638175500</v>
      </c>
      <c r="S29" s="423">
        <v>-1.3418230507598683079605132900</v>
      </c>
      <c r="T29" s="422">
        <v>15.889183895570478534556513920</v>
      </c>
      <c r="U29" s="91">
        <v>7.4923833588521018279694429300</v>
      </c>
      <c r="V29" s="423">
        <v>-2.1817610048508529835243416800</v>
      </c>
      <c r="W29" s="422">
        <v>0</v>
      </c>
      <c r="X29" s="91">
        <v>-100</v>
      </c>
      <c r="Y29" s="423">
        <v>-0.89155834713938207404530500</v>
      </c>
      <c r="Z29" s="422">
        <v>6.1371770683090533008865961600</v>
      </c>
      <c r="AA29" s="91">
        <v>-2.1113029787005234349232353400</v>
      </c>
      <c r="AB29" s="423">
        <v>-1.8114920411230107963068014400</v>
      </c>
    </row>
    <row r="30" ht="18" customHeight="1">
      <c r="A30" s="58"/>
      <c r="B30" s="1063" t="s">
        <v>78</v>
      </c>
      <c r="C30" s="1063"/>
      <c r="D30" s="459">
        <v>175.57452509498473690361209087</v>
      </c>
      <c r="E30" s="460">
        <v>214.17453821421147891829066305</v>
      </c>
      <c r="F30" s="461">
        <v>178.49122548652554415060454902</v>
      </c>
      <c r="G30" s="459">
        <v>197.5653326546609991503044032</v>
      </c>
      <c r="H30" s="460">
        <v>266.10999506244878205889265544</v>
      </c>
      <c r="I30" s="461">
        <v>193.33721882289605073242563854</v>
      </c>
      <c r="J30" s="459">
        <v>0</v>
      </c>
      <c r="K30" s="460">
        <v>0</v>
      </c>
      <c r="L30" s="461">
        <v>122.70489806558417266278946182</v>
      </c>
      <c r="M30" s="459">
        <v>177.84633753792047589402387165</v>
      </c>
      <c r="N30" s="460">
        <v>218.42033156500752881546061911</v>
      </c>
      <c r="O30" s="461">
        <v>176.76792320441301863107946509</v>
      </c>
      <c r="P30" s="5"/>
      <c r="Q30" s="432">
        <v>5.7925537771241247099343986800</v>
      </c>
      <c r="R30" s="433">
        <v>-1.3775056464738609439530720900</v>
      </c>
      <c r="S30" s="434">
        <v>-1.110931191419672702011894200</v>
      </c>
      <c r="T30" s="432">
        <v>13.444577617056754682134879310</v>
      </c>
      <c r="U30" s="433">
        <v>4.8465443306378706697245886500</v>
      </c>
      <c r="V30" s="434">
        <v>-1.6278113144221429297389288200</v>
      </c>
      <c r="W30" s="432">
        <v>0</v>
      </c>
      <c r="X30" s="433">
        <v>-100</v>
      </c>
      <c r="Y30" s="434">
        <v>-0.7017041542921846058170539900</v>
      </c>
      <c r="Z30" s="432">
        <v>6.5431134733916970828339295400</v>
      </c>
      <c r="AA30" s="433">
        <v>-0.9837587176319134207314763100</v>
      </c>
      <c r="AB30" s="434">
        <v>-1.5544387254395762527736191200</v>
      </c>
    </row>
    <row r="31" ht="6" customHeight="1">
      <c r="A31" s="58"/>
      <c r="B31" s="633"/>
      <c r="C31" s="633"/>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64" t="s">
        <v>50</v>
      </c>
      <c r="C32" s="1064"/>
      <c r="D32" s="495">
        <v>232.06892831009910086936935812</v>
      </c>
      <c r="E32" s="496">
        <v>285.7701326333000939444562757</v>
      </c>
      <c r="F32" s="497">
        <v>197.73177154035220616963576333</v>
      </c>
      <c r="G32" s="495">
        <v>251.1138481052279942345215408</v>
      </c>
      <c r="H32" s="496">
        <v>335.31080921796951709469968441</v>
      </c>
      <c r="I32" s="497">
        <v>196.5414905648752027298419433</v>
      </c>
      <c r="J32" s="495">
        <v>0</v>
      </c>
      <c r="K32" s="496">
        <v>0</v>
      </c>
      <c r="L32" s="497">
        <v>127.29986775890315967655989462</v>
      </c>
      <c r="M32" s="495">
        <v>233.41544269689126789287738662</v>
      </c>
      <c r="N32" s="496">
        <v>288.49977304272011655130670211</v>
      </c>
      <c r="O32" s="497">
        <v>191.81816999658852556059393256</v>
      </c>
      <c r="P32" s="93"/>
      <c r="Q32" s="481">
        <v>9.125574746984281895634040640</v>
      </c>
      <c r="R32" s="482">
        <v>-2.2308072322721714532253258500</v>
      </c>
      <c r="S32" s="483">
        <v>0.1122105583038563260462513600</v>
      </c>
      <c r="T32" s="481">
        <v>43.861331576995257200983752780</v>
      </c>
      <c r="U32" s="482">
        <v>18.175402553369808000948661610</v>
      </c>
      <c r="V32" s="483">
        <v>-1.5753768923455084624020337800</v>
      </c>
      <c r="W32" s="481">
        <v>0</v>
      </c>
      <c r="X32" s="482">
        <v>-100</v>
      </c>
      <c r="Y32" s="483">
        <v>-3.9535195276075297607590099600</v>
      </c>
      <c r="Z32" s="481">
        <v>11.583067652379858393081130510</v>
      </c>
      <c r="AA32" s="482">
        <v>-1.1336223930991206619596240500</v>
      </c>
      <c r="AB32" s="483">
        <v>-0.6681555623667333508636316900</v>
      </c>
    </row>
    <row r="33" ht="18" customHeight="1">
      <c r="A33" s="58"/>
      <c r="B33" s="1065" t="s">
        <v>51</v>
      </c>
      <c r="C33" s="1065"/>
      <c r="D33" s="278">
        <v>233.64262761515029950388865923</v>
      </c>
      <c r="E33" s="94">
        <v>288.33317376346555619143169267</v>
      </c>
      <c r="F33" s="279">
        <v>195.60303341277633935212269384</v>
      </c>
      <c r="G33" s="278">
        <v>232.88082891537433465310695712</v>
      </c>
      <c r="H33" s="94">
        <v>309.01999982038364539796732653</v>
      </c>
      <c r="I33" s="279">
        <v>198.80816353182271158976325078</v>
      </c>
      <c r="J33" s="278">
        <v>0</v>
      </c>
      <c r="K33" s="94">
        <v>0</v>
      </c>
      <c r="L33" s="279">
        <v>127.10032888966494879329826382</v>
      </c>
      <c r="M33" s="278">
        <v>233.59062457597147472597178532</v>
      </c>
      <c r="N33" s="94">
        <v>289.36364872176870934844956063</v>
      </c>
      <c r="O33" s="279">
        <v>190.46776184914404253528904313</v>
      </c>
      <c r="P33" s="5"/>
      <c r="Q33" s="273">
        <v>11.880357542299387348980341130</v>
      </c>
      <c r="R33" s="92">
        <v>-1.5212724031610963517097822200</v>
      </c>
      <c r="S33" s="274">
        <v>0.442244445594176650645356600</v>
      </c>
      <c r="T33" s="273">
        <v>26.142596817275690104733388570</v>
      </c>
      <c r="U33" s="92">
        <v>10.963776317849289160927064240</v>
      </c>
      <c r="V33" s="274">
        <v>-1.9081273660936638917750182300</v>
      </c>
      <c r="W33" s="273">
        <v>0</v>
      </c>
      <c r="X33" s="92">
        <v>-100</v>
      </c>
      <c r="Y33" s="274">
        <v>-4.7790023901169630532685136700</v>
      </c>
      <c r="Z33" s="273">
        <v>12.920998206337588459206093130</v>
      </c>
      <c r="AA33" s="92">
        <v>-0.8742623747958871923695927900</v>
      </c>
      <c r="AB33" s="274">
        <v>-0.5149847512438950169176813600</v>
      </c>
    </row>
    <row r="34" ht="18" customHeight="1">
      <c r="A34" s="58"/>
      <c r="B34" s="1066" t="s">
        <v>79</v>
      </c>
      <c r="C34" s="1066"/>
      <c r="D34" s="445">
        <v>232.86270693271172297823202868</v>
      </c>
      <c r="E34" s="446">
        <v>287.08543180236505227350212084</v>
      </c>
      <c r="F34" s="447">
        <v>196.6552452530470201933497953</v>
      </c>
      <c r="G34" s="445">
        <v>242.08898985613909561702719195</v>
      </c>
      <c r="H34" s="446">
        <v>322.51829295575048957963315774</v>
      </c>
      <c r="I34" s="447">
        <v>197.58689930959087819435115554</v>
      </c>
      <c r="J34" s="445">
        <v>0</v>
      </c>
      <c r="K34" s="446">
        <v>0</v>
      </c>
      <c r="L34" s="447">
        <v>127.1998766414713968750048044</v>
      </c>
      <c r="M34" s="635">
        <v>233.50369019538724034689133722</v>
      </c>
      <c r="N34" s="636">
        <v>288.94189196219136245641892644</v>
      </c>
      <c r="O34" s="637">
        <v>191.14551259624484802971224046</v>
      </c>
      <c r="P34" s="93"/>
      <c r="Q34" s="275">
        <v>10.546648748338894892333886700</v>
      </c>
      <c r="R34" s="276">
        <v>-1.865802626080402051017187100</v>
      </c>
      <c r="S34" s="277">
        <v>0.2847054870508778614806555400</v>
      </c>
      <c r="T34" s="275">
        <v>34.841926926569565302915495580</v>
      </c>
      <c r="U34" s="276">
        <v>14.736118889219585152732054400</v>
      </c>
      <c r="V34" s="277">
        <v>-1.7371280448636104794124254200</v>
      </c>
      <c r="W34" s="275">
        <v>0</v>
      </c>
      <c r="X34" s="276">
        <v>-100</v>
      </c>
      <c r="Y34" s="277">
        <v>-4.3714814596942677902536272300</v>
      </c>
      <c r="Z34" s="275">
        <v>12.278267411074643152856296370</v>
      </c>
      <c r="AA34" s="276">
        <v>-1.0007647820093583033181364100</v>
      </c>
      <c r="AB34" s="277">
        <v>-0.5887132917324779264883194900</v>
      </c>
    </row>
    <row r="35" ht="6" customHeight="1">
      <c r="A35" s="58"/>
      <c r="B35" s="633"/>
      <c r="C35" s="633"/>
      <c r="D35" s="95"/>
      <c r="E35" s="95"/>
      <c r="F35" s="95"/>
      <c r="G35" s="95"/>
      <c r="H35" s="95"/>
      <c r="I35" s="95"/>
      <c r="J35" s="95"/>
      <c r="K35" s="95"/>
      <c r="L35" s="95"/>
      <c r="M35" s="638"/>
      <c r="N35" s="638"/>
      <c r="O35" s="638"/>
      <c r="P35" s="93"/>
      <c r="Q35" s="91"/>
      <c r="R35" s="91"/>
      <c r="S35" s="91"/>
      <c r="T35" s="91"/>
      <c r="U35" s="91"/>
      <c r="V35" s="91"/>
      <c r="W35" s="91"/>
      <c r="X35" s="91"/>
      <c r="Y35" s="91"/>
      <c r="Z35" s="91"/>
      <c r="AA35" s="91"/>
      <c r="AB35" s="91"/>
    </row>
    <row r="36" ht="18" customHeight="1">
      <c r="A36" s="58"/>
      <c r="B36" s="998" t="s">
        <v>12</v>
      </c>
      <c r="C36" s="998"/>
      <c r="D36" s="484">
        <v>193.27037213092489474399022138</v>
      </c>
      <c r="E36" s="485">
        <v>237.48466245897486194825915411</v>
      </c>
      <c r="F36" s="486">
        <v>183.99798535566501244422034556</v>
      </c>
      <c r="G36" s="484">
        <v>208.14428020565552699228791774</v>
      </c>
      <c r="H36" s="485">
        <v>278.22800168617757859460719926</v>
      </c>
      <c r="I36" s="486">
        <v>195.48183692042098483417896753</v>
      </c>
      <c r="J36" s="484">
        <v>0</v>
      </c>
      <c r="K36" s="485">
        <v>0</v>
      </c>
      <c r="L36" s="486">
        <v>124.89438322988806319483715376</v>
      </c>
      <c r="M36" s="484">
        <v>194.69180690332882938213978627</v>
      </c>
      <c r="N36" s="485">
        <v>240.44190417949133322533614126</v>
      </c>
      <c r="O36" s="486">
        <v>181.18490064507763622807870595</v>
      </c>
      <c r="P36" s="93"/>
      <c r="Q36" s="470">
        <v>6.6401237447056537003892814400</v>
      </c>
      <c r="R36" s="471">
        <v>-1.4290754693610654974930072900</v>
      </c>
      <c r="S36" s="472">
        <v>-0.7757838739376609994633257600</v>
      </c>
      <c r="T36" s="470">
        <v>19.987022571520039416048012730</v>
      </c>
      <c r="U36" s="471">
        <v>6.6186325142192618102552178200</v>
      </c>
      <c r="V36" s="472">
        <v>-1.3392969033196343806470232900</v>
      </c>
      <c r="W36" s="470">
        <v>-100</v>
      </c>
      <c r="X36" s="471">
        <v>-100</v>
      </c>
      <c r="Y36" s="472">
        <v>1.896328723370212389515666800</v>
      </c>
      <c r="Z36" s="470">
        <v>8.093746079968039254002769300</v>
      </c>
      <c r="AA36" s="471">
        <v>-0.9100402989315107291139448100</v>
      </c>
      <c r="AB36" s="472">
        <v>-1.2266435180303803234709068200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56" t="s">
        <v>10</v>
      </c>
      <c r="C38" s="1056"/>
      <c r="D38" s="1056"/>
      <c r="E38" s="1056"/>
      <c r="F38" s="1056"/>
      <c r="G38" s="1056"/>
      <c r="H38" s="1056"/>
      <c r="I38" s="1056"/>
      <c r="J38" s="1056"/>
      <c r="K38" s="1056"/>
      <c r="L38" s="1056"/>
      <c r="M38" s="1056"/>
      <c r="N38" s="1056"/>
      <c r="O38" s="1056"/>
      <c r="P38" s="413"/>
      <c r="Q38" s="1057"/>
      <c r="R38" s="1057"/>
      <c r="S38" s="1057"/>
      <c r="T38" s="1057"/>
      <c r="U38" s="1057"/>
      <c r="V38" s="1057"/>
      <c r="W38" s="1057"/>
      <c r="X38" s="1057"/>
      <c r="Y38" s="1057"/>
      <c r="Z38" s="1057"/>
      <c r="AA38" s="1057"/>
      <c r="AB38" s="1057"/>
      <c r="AC38" s="9"/>
    </row>
    <row r="39" ht="18" customHeight="1">
      <c r="A39" s="58"/>
      <c r="B39" s="1061" t="s">
        <v>43</v>
      </c>
      <c r="C39" s="1061"/>
      <c r="D39" s="456">
        <v>106.79014549036947776677652491</v>
      </c>
      <c r="E39" s="457">
        <v>162.47940887924448405711458828</v>
      </c>
      <c r="F39" s="458">
        <v>93.66989009822012086941758095</v>
      </c>
      <c r="G39" s="456">
        <v>9.701354303795641236138977284</v>
      </c>
      <c r="H39" s="457">
        <v>13.540906983333055841549060056</v>
      </c>
      <c r="I39" s="458">
        <v>21.817895934385937025472916048</v>
      </c>
      <c r="J39" s="456">
        <v>0</v>
      </c>
      <c r="K39" s="457">
        <v>0</v>
      </c>
      <c r="L39" s="458">
        <v>8.424783757483516642646570087</v>
      </c>
      <c r="M39" s="456">
        <v>116.4914997941651190029155022</v>
      </c>
      <c r="N39" s="457">
        <v>176.02031586257753989866364833</v>
      </c>
      <c r="O39" s="458">
        <v>123.91256979008957453753706708</v>
      </c>
      <c r="P39" s="5"/>
      <c r="Q39" s="429">
        <v>80.41277614510569091250937144</v>
      </c>
      <c r="R39" s="430">
        <v>-4.6645486074215738852229956100</v>
      </c>
      <c r="S39" s="431">
        <v>0.1448521616538155089333891100</v>
      </c>
      <c r="T39" s="429">
        <v>30.947559233044229884422887200</v>
      </c>
      <c r="U39" s="430">
        <v>12.983747798158404252666575510</v>
      </c>
      <c r="V39" s="431">
        <v>-1.4801290473196460703537739500</v>
      </c>
      <c r="W39" s="429">
        <v>0</v>
      </c>
      <c r="X39" s="430">
        <v>-100</v>
      </c>
      <c r="Y39" s="431">
        <v>12.630907624201953234918785280</v>
      </c>
      <c r="Z39" s="429">
        <v>74.910326344925357906132806520</v>
      </c>
      <c r="AA39" s="430">
        <v>-3.5935917776992258632399163100</v>
      </c>
      <c r="AB39" s="431">
        <v>0.6109877094267587724874756400</v>
      </c>
    </row>
    <row r="40" ht="18" customHeight="1">
      <c r="A40" s="58"/>
      <c r="B40" s="1062" t="s">
        <v>46</v>
      </c>
      <c r="C40" s="1062"/>
      <c r="D40" s="441">
        <v>99.28031406970667709954332362</v>
      </c>
      <c r="E40" s="95">
        <v>135.11795327756179012412235634</v>
      </c>
      <c r="F40" s="442">
        <v>91.71792325035849455248842272</v>
      </c>
      <c r="G40" s="441">
        <v>14.200885430736135592731179948</v>
      </c>
      <c r="H40" s="95">
        <v>19.338286251608780627365663373</v>
      </c>
      <c r="I40" s="442">
        <v>28.854691575971140235270794</v>
      </c>
      <c r="J40" s="441">
        <v>0</v>
      </c>
      <c r="K40" s="95">
        <v>0</v>
      </c>
      <c r="L40" s="442">
        <v>7.7405018033538596192069107951</v>
      </c>
      <c r="M40" s="441">
        <v>113.48119950044281269227450357</v>
      </c>
      <c r="N40" s="95">
        <v>154.45623952917057075148801971</v>
      </c>
      <c r="O40" s="442">
        <v>128.31311662968349440696612751</v>
      </c>
      <c r="P40" s="5"/>
      <c r="Q40" s="422">
        <v>86.38725802762588960940529240</v>
      </c>
      <c r="R40" s="91">
        <v>-9.278659851786814335562944540</v>
      </c>
      <c r="S40" s="423">
        <v>-1.8639454594931549173357160300</v>
      </c>
      <c r="T40" s="422">
        <v>68.735985526673806296760176570</v>
      </c>
      <c r="U40" s="91">
        <v>19.123831457471951782363977340</v>
      </c>
      <c r="V40" s="423">
        <v>0.7158034188626079990378540600</v>
      </c>
      <c r="W40" s="422">
        <v>0</v>
      </c>
      <c r="X40" s="91">
        <v>-100</v>
      </c>
      <c r="Y40" s="423">
        <v>17.204251028203332484926293840</v>
      </c>
      <c r="Z40" s="422">
        <v>83.97886287997931099152458383</v>
      </c>
      <c r="AA40" s="91">
        <v>-6.5413610308244602238799005100</v>
      </c>
      <c r="AB40" s="423">
        <v>-0.311349693525022297894966700</v>
      </c>
    </row>
    <row r="41" ht="18" customHeight="1">
      <c r="A41" s="58"/>
      <c r="B41" s="1062" t="s">
        <v>47</v>
      </c>
      <c r="C41" s="1062"/>
      <c r="D41" s="441">
        <v>98.93872507028998879807968582</v>
      </c>
      <c r="E41" s="95">
        <v>139.09362684225455158048586531</v>
      </c>
      <c r="F41" s="442">
        <v>97.83036075352145438558417906</v>
      </c>
      <c r="G41" s="441">
        <v>17.764767862736905990478939404</v>
      </c>
      <c r="H41" s="95">
        <v>15.149055208099069445021108494</v>
      </c>
      <c r="I41" s="442">
        <v>33.54812918568557672583611983</v>
      </c>
      <c r="J41" s="441">
        <v>0</v>
      </c>
      <c r="K41" s="95">
        <v>0</v>
      </c>
      <c r="L41" s="442">
        <v>7.6605740257808874858957127016</v>
      </c>
      <c r="M41" s="441">
        <v>116.70349293302689478855862522</v>
      </c>
      <c r="N41" s="95">
        <v>154.2426820503536210255069738</v>
      </c>
      <c r="O41" s="442">
        <v>139.03906396498791859731601158</v>
      </c>
      <c r="P41" s="93"/>
      <c r="Q41" s="422">
        <v>107.13303626168554729830852440</v>
      </c>
      <c r="R41" s="91">
        <v>4.337281148369181163554590200</v>
      </c>
      <c r="S41" s="423">
        <v>5.1563723257870367129767507600</v>
      </c>
      <c r="T41" s="422">
        <v>156.20568698282976037287775217</v>
      </c>
      <c r="U41" s="91">
        <v>-23.117916882624605621725566440</v>
      </c>
      <c r="V41" s="423">
        <v>-1.2944397409723079807935185700</v>
      </c>
      <c r="W41" s="422">
        <v>0</v>
      </c>
      <c r="X41" s="91">
        <v>-100</v>
      </c>
      <c r="Y41" s="423">
        <v>17.957269978159112241428805460</v>
      </c>
      <c r="Z41" s="422">
        <v>113.35355079849971992044782247</v>
      </c>
      <c r="AA41" s="91">
        <v>0.7096022762883463281390906900</v>
      </c>
      <c r="AB41" s="423">
        <v>4.1368885316573426005103871700</v>
      </c>
    </row>
    <row r="42" ht="18" customHeight="1">
      <c r="A42" s="58"/>
      <c r="B42" s="1062" t="s">
        <v>48</v>
      </c>
      <c r="C42" s="1062"/>
      <c r="D42" s="441">
        <v>97.33620275870592952345969019</v>
      </c>
      <c r="E42" s="95">
        <v>139.19270443742303536996880167</v>
      </c>
      <c r="F42" s="442">
        <v>98.82620598082316308772395963</v>
      </c>
      <c r="G42" s="441">
        <v>12.633431350774758684634375512</v>
      </c>
      <c r="H42" s="95">
        <v>18.020694043582345919638167617</v>
      </c>
      <c r="I42" s="442">
        <v>34.428953050117390195765980788</v>
      </c>
      <c r="J42" s="441">
        <v>0</v>
      </c>
      <c r="K42" s="95">
        <v>0</v>
      </c>
      <c r="L42" s="442">
        <v>7.96118683943929362951268533</v>
      </c>
      <c r="M42" s="441">
        <v>109.9696341094806882080940657</v>
      </c>
      <c r="N42" s="95">
        <v>157.21339848100538128960696928</v>
      </c>
      <c r="O42" s="442">
        <v>141.21634587037984691300262575</v>
      </c>
      <c r="P42" s="5"/>
      <c r="Q42" s="422">
        <v>85.69028660276976321043901127</v>
      </c>
      <c r="R42" s="91">
        <v>-1.1854720575179006211053031700</v>
      </c>
      <c r="S42" s="423">
        <v>1.7661449332235296271269767800</v>
      </c>
      <c r="T42" s="422">
        <v>67.290007974899848129458567010</v>
      </c>
      <c r="U42" s="91">
        <v>-21.521017314701132651281511350</v>
      </c>
      <c r="V42" s="423">
        <v>-4.5352858480449302874720517600</v>
      </c>
      <c r="W42" s="422">
        <v>0</v>
      </c>
      <c r="X42" s="91">
        <v>-100</v>
      </c>
      <c r="Y42" s="423">
        <v>13.617944539431970515674189520</v>
      </c>
      <c r="Z42" s="422">
        <v>83.37321823026696931360783471</v>
      </c>
      <c r="AA42" s="91">
        <v>-4.1503063101149816105464419600</v>
      </c>
      <c r="AB42" s="423">
        <v>0.737393065484147529134827300</v>
      </c>
    </row>
    <row r="43" ht="18" customHeight="1">
      <c r="A43" s="58"/>
      <c r="B43" s="1062" t="s">
        <v>49</v>
      </c>
      <c r="C43" s="1062"/>
      <c r="D43" s="441">
        <v>116.55173958703013384532838431</v>
      </c>
      <c r="E43" s="95">
        <v>166.50531965235797519645676573</v>
      </c>
      <c r="F43" s="442">
        <v>105.47120845501678739776994612</v>
      </c>
      <c r="G43" s="441">
        <v>12.872530417748684517969319537</v>
      </c>
      <c r="H43" s="95">
        <v>16.077613128862285543936847547</v>
      </c>
      <c r="I43" s="442">
        <v>32.106370803387422085662081423</v>
      </c>
      <c r="J43" s="441">
        <v>0</v>
      </c>
      <c r="K43" s="95">
        <v>0</v>
      </c>
      <c r="L43" s="442">
        <v>8.238225184534622380739499753</v>
      </c>
      <c r="M43" s="441">
        <v>129.42427000477881836329770383</v>
      </c>
      <c r="N43" s="95">
        <v>182.58293278122026074039361328</v>
      </c>
      <c r="O43" s="442">
        <v>145.81580444293883186417152731</v>
      </c>
      <c r="P43" s="93"/>
      <c r="Q43" s="422">
        <v>88.46697447951922767384107597</v>
      </c>
      <c r="R43" s="91">
        <v>-2.6263909442978881685614781100</v>
      </c>
      <c r="S43" s="423">
        <v>2.4720347116862155265078560400</v>
      </c>
      <c r="T43" s="422">
        <v>59.592690486666279672424326660</v>
      </c>
      <c r="U43" s="91">
        <v>-21.306109436681832311340446680</v>
      </c>
      <c r="V43" s="423">
        <v>-5.7554618247490654674565287200</v>
      </c>
      <c r="W43" s="422">
        <v>0</v>
      </c>
      <c r="X43" s="91">
        <v>-100</v>
      </c>
      <c r="Y43" s="423">
        <v>10.568572589076060295290610770</v>
      </c>
      <c r="Z43" s="422">
        <v>85.13550269340378433062025555</v>
      </c>
      <c r="AA43" s="91">
        <v>-4.776497734930460133390244200</v>
      </c>
      <c r="AB43" s="423">
        <v>0.949228311793919443097445900</v>
      </c>
    </row>
    <row r="44" ht="18" customHeight="1">
      <c r="A44" s="58"/>
      <c r="B44" s="1063" t="s">
        <v>78</v>
      </c>
      <c r="C44" s="1063"/>
      <c r="D44" s="459">
        <v>103.76081066907709363296979131</v>
      </c>
      <c r="E44" s="460">
        <v>148.44184792131045992583985241</v>
      </c>
      <c r="F44" s="461">
        <v>97.50277130913586868570545448</v>
      </c>
      <c r="G44" s="459">
        <v>13.451486753425283490309273359</v>
      </c>
      <c r="H44" s="460">
        <v>16.420421253690984724427529332</v>
      </c>
      <c r="I44" s="461">
        <v>30.163040618940752533373068681</v>
      </c>
      <c r="J44" s="459">
        <v>0</v>
      </c>
      <c r="K44" s="460">
        <v>0</v>
      </c>
      <c r="L44" s="461">
        <v>8.003723250861118682795624366</v>
      </c>
      <c r="M44" s="459">
        <v>117.21229742250237712327906465</v>
      </c>
      <c r="N44" s="460">
        <v>164.86226917500144465026738173</v>
      </c>
      <c r="O44" s="461">
        <v>135.66953517893773990187414755</v>
      </c>
      <c r="P44" s="5"/>
      <c r="Q44" s="432">
        <v>88.99570856151340439142918474</v>
      </c>
      <c r="R44" s="433">
        <v>-2.9108260252486652085030115800</v>
      </c>
      <c r="S44" s="434">
        <v>1.56083557307067344020476500</v>
      </c>
      <c r="T44" s="432">
        <v>75.201347283074222998472446460</v>
      </c>
      <c r="U44" s="433">
        <v>-10.051108114099297421503458280</v>
      </c>
      <c r="V44" s="434">
        <v>-2.6176489233195948086861598300</v>
      </c>
      <c r="W44" s="432">
        <v>0</v>
      </c>
      <c r="X44" s="433">
        <v>-100</v>
      </c>
      <c r="Y44" s="434">
        <v>14.242485626383423813149551800</v>
      </c>
      <c r="Z44" s="432">
        <v>87.30329428488622275745906370</v>
      </c>
      <c r="AA44" s="433">
        <v>-3.7749954165926009088726011300</v>
      </c>
      <c r="AB44" s="434">
        <v>1.257984695581056124970230700</v>
      </c>
    </row>
    <row r="45" ht="6" customHeight="1">
      <c r="A45" s="58"/>
      <c r="B45" s="633"/>
      <c r="C45" s="633"/>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64" t="s">
        <v>50</v>
      </c>
      <c r="C46" s="1064"/>
      <c r="D46" s="495">
        <v>153.70530324038420907049672352</v>
      </c>
      <c r="E46" s="496">
        <v>226.77022828960367561197854079</v>
      </c>
      <c r="F46" s="497">
        <v>126.24335516441345781927694253</v>
      </c>
      <c r="G46" s="495">
        <v>12.65375372196741428476028705</v>
      </c>
      <c r="H46" s="496">
        <v>15.515791643614889544801897079</v>
      </c>
      <c r="I46" s="497">
        <v>29.352824528273734317816480435</v>
      </c>
      <c r="J46" s="495">
        <v>0</v>
      </c>
      <c r="K46" s="496">
        <v>0</v>
      </c>
      <c r="L46" s="497">
        <v>8.841370866532997096682616336</v>
      </c>
      <c r="M46" s="495">
        <v>166.35905696235162335525701058</v>
      </c>
      <c r="N46" s="496">
        <v>242.28601993321856515678043786</v>
      </c>
      <c r="O46" s="497">
        <v>164.4375505592201892337760393</v>
      </c>
      <c r="P46" s="93"/>
      <c r="Q46" s="481">
        <v>86.64785343652619714246809702</v>
      </c>
      <c r="R46" s="482">
        <v>-3.1038482824766346327691627300</v>
      </c>
      <c r="S46" s="483">
        <v>6.4973884008420215570457688200</v>
      </c>
      <c r="T46" s="481">
        <v>86.47017342945487263970873096</v>
      </c>
      <c r="U46" s="482">
        <v>-1.851599910365957189741035500</v>
      </c>
      <c r="V46" s="483">
        <v>-5.9001422638372437693491281800</v>
      </c>
      <c r="W46" s="481">
        <v>0</v>
      </c>
      <c r="X46" s="482">
        <v>-100</v>
      </c>
      <c r="Y46" s="483">
        <v>10.106630420975366906086097490</v>
      </c>
      <c r="Z46" s="481">
        <v>86.63432668102489511819531442</v>
      </c>
      <c r="AA46" s="482">
        <v>-3.200072181872466555673306300</v>
      </c>
      <c r="AB46" s="483">
        <v>4.229842389415416049902634700</v>
      </c>
    </row>
    <row r="47" ht="18" customHeight="1">
      <c r="A47" s="58"/>
      <c r="B47" s="1065" t="s">
        <v>51</v>
      </c>
      <c r="C47" s="1065"/>
      <c r="D47" s="278">
        <v>157.49722218842834988109348329</v>
      </c>
      <c r="E47" s="94">
        <v>241.19237751919719494238886876</v>
      </c>
      <c r="F47" s="279">
        <v>127.74901298626556654363179914</v>
      </c>
      <c r="G47" s="278">
        <v>11.501379681761379529385357456</v>
      </c>
      <c r="H47" s="94">
        <v>13.551585067435769877930995302</v>
      </c>
      <c r="I47" s="279">
        <v>25.411763397184556705104821769</v>
      </c>
      <c r="J47" s="278">
        <v>0</v>
      </c>
      <c r="K47" s="94">
        <v>0</v>
      </c>
      <c r="L47" s="279">
        <v>8.865367386397363936541753339</v>
      </c>
      <c r="M47" s="278">
        <v>168.99860187018972941047884073</v>
      </c>
      <c r="N47" s="94">
        <v>254.74396258663296482031986407</v>
      </c>
      <c r="O47" s="279">
        <v>162.02614376984748718527837425</v>
      </c>
      <c r="P47" s="5"/>
      <c r="Q47" s="273">
        <v>75.363956619523887694739724660</v>
      </c>
      <c r="R47" s="92">
        <v>-1.0207799483083170886181996600</v>
      </c>
      <c r="S47" s="274">
        <v>4.7102367891128263852976104300</v>
      </c>
      <c r="T47" s="273">
        <v>63.523151146949604106352661820</v>
      </c>
      <c r="U47" s="92">
        <v>-13.844307040325039569219797040</v>
      </c>
      <c r="V47" s="274">
        <v>-8.125119324658544631565065280</v>
      </c>
      <c r="W47" s="273">
        <v>0</v>
      </c>
      <c r="X47" s="92">
        <v>-100</v>
      </c>
      <c r="Y47" s="274">
        <v>7.2162509288171529588747259400</v>
      </c>
      <c r="Z47" s="273">
        <v>74.504004590702356359109345260</v>
      </c>
      <c r="AA47" s="92">
        <v>-1.9141036802614993227046018800</v>
      </c>
      <c r="AB47" s="274">
        <v>2.5935233624653948137982172300</v>
      </c>
    </row>
    <row r="48" ht="18" customHeight="1">
      <c r="A48" s="58"/>
      <c r="B48" s="1066" t="s">
        <v>79</v>
      </c>
      <c r="C48" s="1066"/>
      <c r="D48" s="445">
        <v>155.6012627144062794757951034</v>
      </c>
      <c r="E48" s="446">
        <v>233.9813029044004352771837047</v>
      </c>
      <c r="F48" s="447">
        <v>126.99624609630917146874402412</v>
      </c>
      <c r="G48" s="445">
        <v>12.07756670186439690707282225</v>
      </c>
      <c r="H48" s="446">
        <v>14.533688355525329711366446188</v>
      </c>
      <c r="I48" s="447">
        <v>27.382131622767642168640424294</v>
      </c>
      <c r="J48" s="445">
        <v>0</v>
      </c>
      <c r="K48" s="446">
        <v>0</v>
      </c>
      <c r="L48" s="447">
        <v>8.853370114928434807443753091</v>
      </c>
      <c r="M48" s="445">
        <v>167.67882941627067638286792564</v>
      </c>
      <c r="N48" s="446">
        <v>248.51499125992576498855015089</v>
      </c>
      <c r="O48" s="447">
        <v>163.23174783400524844482820148</v>
      </c>
      <c r="P48" s="93"/>
      <c r="Q48" s="275">
        <v>80.75924853835927062233835015</v>
      </c>
      <c r="R48" s="276">
        <v>-2.0412674435722288297925780800</v>
      </c>
      <c r="S48" s="277">
        <v>5.591728718529300270114064400</v>
      </c>
      <c r="T48" s="275">
        <v>74.790280327601630077897302710</v>
      </c>
      <c r="U48" s="276">
        <v>-7.8328740075767903489814640400</v>
      </c>
      <c r="V48" s="277">
        <v>-6.9490314847406819958103391200</v>
      </c>
      <c r="W48" s="275">
        <v>0</v>
      </c>
      <c r="X48" s="276">
        <v>-100</v>
      </c>
      <c r="Y48" s="277">
        <v>8.641030366836392176523433830</v>
      </c>
      <c r="Z48" s="275">
        <v>80.31572487027111778439443974</v>
      </c>
      <c r="AA48" s="276">
        <v>-2.5451969499329936153155135800</v>
      </c>
      <c r="AB48" s="277">
        <v>3.411216017595578545554549200</v>
      </c>
    </row>
    <row r="49" ht="6" customHeight="1">
      <c r="A49" s="58"/>
      <c r="B49" s="633"/>
      <c r="C49" s="633"/>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98" t="s">
        <v>12</v>
      </c>
      <c r="C50" s="998"/>
      <c r="D50" s="484">
        <v>118.14443752594437525944375259</v>
      </c>
      <c r="E50" s="485">
        <v>172.84910127381472026325350339</v>
      </c>
      <c r="F50" s="486">
        <v>105.91504692253905476217050708</v>
      </c>
      <c r="G50" s="484">
        <v>13.444271481942714819427148194</v>
      </c>
      <c r="H50" s="485">
        <v>15.848464056891188264223215285</v>
      </c>
      <c r="I50" s="486">
        <v>29.266903257094357877337494637</v>
      </c>
      <c r="J50" s="484">
        <v>0</v>
      </c>
      <c r="K50" s="485">
        <v>0</v>
      </c>
      <c r="L50" s="486">
        <v>8.342022810035223652763504344</v>
      </c>
      <c r="M50" s="484">
        <v>131.58870900788709007887090079</v>
      </c>
      <c r="N50" s="485">
        <v>188.69756533070590852747671869</v>
      </c>
      <c r="O50" s="486">
        <v>143.52397298966863629227150607</v>
      </c>
      <c r="P50" s="93"/>
      <c r="Q50" s="470">
        <v>86.85162092157043399136343684</v>
      </c>
      <c r="R50" s="471">
        <v>-2.5659777758279061949892750200</v>
      </c>
      <c r="S50" s="472">
        <v>2.2590463057388541319654699800</v>
      </c>
      <c r="T50" s="470">
        <v>81.57158337249450539969063174</v>
      </c>
      <c r="U50" s="471">
        <v>-9.858761106170560448641945550</v>
      </c>
      <c r="V50" s="472">
        <v>-3.7660285797032961009907733100</v>
      </c>
      <c r="W50" s="470">
        <v>-100</v>
      </c>
      <c r="X50" s="471">
        <v>-100</v>
      </c>
      <c r="Y50" s="472">
        <v>22.760817747131656684921681270</v>
      </c>
      <c r="Z50" s="470">
        <v>84.75946982514273021582185234</v>
      </c>
      <c r="AA50" s="471">
        <v>-3.317286701045977819650463500</v>
      </c>
      <c r="AB50" s="472">
        <v>1.9470809249498039239310366300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24" customHeight="1">
      <c r="B52" s="1067" t="s">
        <v>138</v>
      </c>
      <c r="C52" s="1067"/>
      <c r="D52" s="1067"/>
      <c r="E52" s="1067"/>
      <c r="F52" s="1067"/>
      <c r="G52" s="1067"/>
      <c r="H52" s="1067"/>
      <c r="I52" s="1067"/>
      <c r="J52" s="1067"/>
      <c r="K52" s="1067"/>
      <c r="L52" s="1067"/>
      <c r="M52" s="1067"/>
      <c r="N52" s="1067"/>
      <c r="O52" s="1067"/>
      <c r="P52" s="1067"/>
      <c r="Q52" s="1067"/>
      <c r="R52" s="1067"/>
      <c r="S52" s="1067"/>
      <c r="T52" s="1067"/>
      <c r="U52" s="1067"/>
      <c r="V52" s="1067"/>
      <c r="W52" s="1067"/>
      <c r="X52" s="1067"/>
      <c r="Y52" s="1067"/>
      <c r="Z52" s="1067"/>
      <c r="AA52" s="1067"/>
      <c r="AB52" s="1067"/>
    </row>
    <row r="54">
      <c r="A54" s="237"/>
      <c r="B54" s="237"/>
      <c r="C54" s="237"/>
      <c r="D54" s="237"/>
      <c r="E54" s="237"/>
      <c r="F54" s="237"/>
      <c r="G54" s="237"/>
      <c r="H54" s="237"/>
      <c r="I54" s="237"/>
      <c r="J54" s="237"/>
      <c r="K54" s="237"/>
      <c r="L54" s="237"/>
      <c r="M54" s="237"/>
      <c r="N54" s="237"/>
      <c r="O54" s="237"/>
      <c r="P54" s="237"/>
      <c r="Q54" s="237"/>
      <c r="R54" s="237"/>
      <c r="S54" s="237"/>
      <c r="T54" s="237"/>
      <c r="U54" s="237"/>
      <c r="V54" s="237"/>
      <c r="W54" s="237"/>
      <c r="X54" s="237"/>
      <c r="Y54" s="237"/>
      <c r="Z54" s="237"/>
      <c r="AA54" s="237"/>
      <c r="AB54" s="237"/>
      <c r="AC54" s="237"/>
    </row>
    <row r="55">
      <c r="A55" s="237"/>
      <c r="B55" s="237"/>
      <c r="C55" s="237"/>
      <c r="D55" s="237"/>
      <c r="E55" s="237"/>
      <c r="F55" s="237"/>
      <c r="G55" s="237"/>
      <c r="H55" s="237"/>
      <c r="I55" s="237"/>
      <c r="J55" s="237"/>
      <c r="K55" s="237"/>
      <c r="L55" s="237"/>
      <c r="M55" s="237"/>
      <c r="N55" s="237"/>
      <c r="O55" s="237"/>
      <c r="P55" s="237"/>
      <c r="Q55" s="237"/>
      <c r="R55" s="237"/>
      <c r="S55" s="237"/>
      <c r="T55" s="237"/>
      <c r="U55" s="237"/>
      <c r="V55" s="237"/>
      <c r="W55" s="237"/>
      <c r="X55" s="237"/>
      <c r="Y55" s="237"/>
      <c r="Z55" s="237"/>
      <c r="AA55" s="237"/>
      <c r="AB55" s="237"/>
      <c r="AC55" s="237"/>
    </row>
    <row r="56">
      <c r="A56" s="237"/>
      <c r="B56" s="237"/>
      <c r="C56" s="237"/>
      <c r="D56" s="237"/>
      <c r="E56" s="237"/>
      <c r="F56" s="237"/>
      <c r="G56" s="237"/>
      <c r="H56" s="237"/>
      <c r="I56" s="237"/>
      <c r="J56" s="237"/>
      <c r="K56" s="237"/>
      <c r="L56" s="237"/>
      <c r="M56" s="237"/>
      <c r="N56" s="237"/>
      <c r="O56" s="237"/>
      <c r="P56" s="237"/>
      <c r="Q56" s="237"/>
      <c r="R56" s="237"/>
      <c r="S56" s="237"/>
      <c r="T56" s="237"/>
      <c r="U56" s="237"/>
      <c r="V56" s="237"/>
      <c r="W56" s="237"/>
      <c r="X56" s="237"/>
      <c r="Y56" s="237"/>
      <c r="Z56" s="237"/>
      <c r="AA56" s="237"/>
      <c r="AB56" s="237"/>
      <c r="AC56" s="237"/>
    </row>
    <row r="57">
      <c r="A57" s="237"/>
      <c r="B57" s="237"/>
      <c r="C57" s="237"/>
      <c r="D57" s="237"/>
      <c r="E57" s="237"/>
      <c r="F57" s="237"/>
      <c r="G57" s="237"/>
      <c r="H57" s="237"/>
      <c r="I57" s="237"/>
      <c r="J57" s="237"/>
      <c r="K57" s="237"/>
      <c r="L57" s="237"/>
      <c r="M57" s="237"/>
      <c r="N57" s="237"/>
      <c r="O57" s="237"/>
      <c r="P57" s="237"/>
      <c r="Q57" s="237"/>
      <c r="R57" s="237"/>
      <c r="S57" s="237"/>
      <c r="T57" s="237"/>
      <c r="U57" s="237"/>
      <c r="V57" s="237"/>
      <c r="W57" s="237"/>
      <c r="X57" s="237"/>
      <c r="Y57" s="237"/>
      <c r="Z57" s="237"/>
      <c r="AA57" s="237"/>
      <c r="AB57" s="237"/>
      <c r="AC57" s="237"/>
    </row>
    <row r="58">
      <c r="A58" s="237"/>
      <c r="B58" s="237"/>
      <c r="C58" s="237"/>
      <c r="D58" s="237"/>
      <c r="E58" s="237"/>
      <c r="F58" s="237"/>
      <c r="G58" s="237"/>
      <c r="H58" s="237"/>
      <c r="I58" s="237"/>
      <c r="J58" s="237"/>
      <c r="K58" s="237"/>
      <c r="L58" s="237"/>
      <c r="M58" s="237"/>
      <c r="N58" s="237"/>
      <c r="O58" s="237"/>
      <c r="P58" s="237"/>
      <c r="Q58" s="237"/>
      <c r="R58" s="237"/>
      <c r="S58" s="237"/>
      <c r="T58" s="237"/>
      <c r="U58" s="237"/>
      <c r="V58" s="237"/>
      <c r="W58" s="237"/>
      <c r="X58" s="237"/>
      <c r="Y58" s="237"/>
      <c r="Z58" s="237"/>
      <c r="AA58" s="237"/>
      <c r="AB58" s="237"/>
      <c r="AC58" s="237"/>
    </row>
    <row r="59">
      <c r="A59" s="237"/>
      <c r="B59" s="237"/>
      <c r="C59" s="237"/>
      <c r="D59" s="237"/>
      <c r="E59" s="237"/>
      <c r="F59" s="237"/>
      <c r="G59" s="237"/>
      <c r="H59" s="237"/>
      <c r="I59" s="237"/>
      <c r="J59" s="237"/>
      <c r="K59" s="237"/>
      <c r="L59" s="237"/>
      <c r="M59" s="237"/>
      <c r="N59" s="237"/>
      <c r="O59" s="237"/>
      <c r="P59" s="237"/>
      <c r="Q59" s="237"/>
      <c r="R59" s="237"/>
      <c r="S59" s="237"/>
      <c r="T59" s="237"/>
      <c r="U59" s="237"/>
      <c r="V59" s="237"/>
      <c r="W59" s="237"/>
      <c r="X59" s="237"/>
      <c r="Y59" s="237"/>
      <c r="Z59" s="237"/>
      <c r="AA59" s="237"/>
      <c r="AB59" s="237"/>
      <c r="AC59" s="237"/>
    </row>
    <row r="60">
      <c r="A60" s="237"/>
      <c r="B60" s="237"/>
      <c r="C60" s="237"/>
      <c r="D60" s="237"/>
      <c r="E60" s="237"/>
      <c r="F60" s="237"/>
      <c r="G60" s="237"/>
      <c r="H60" s="237"/>
      <c r="I60" s="237"/>
      <c r="J60" s="237"/>
      <c r="K60" s="237"/>
      <c r="L60" s="237"/>
      <c r="M60" s="237"/>
      <c r="N60" s="237"/>
      <c r="O60" s="237"/>
      <c r="P60" s="237"/>
      <c r="Q60" s="237"/>
      <c r="R60" s="237"/>
      <c r="S60" s="237"/>
      <c r="T60" s="237"/>
      <c r="U60" s="237"/>
      <c r="V60" s="237"/>
      <c r="W60" s="237"/>
      <c r="X60" s="237"/>
      <c r="Y60" s="237"/>
      <c r="Z60" s="237"/>
      <c r="AA60" s="237"/>
      <c r="AB60" s="237"/>
      <c r="AC60" s="237"/>
    </row>
    <row r="61">
      <c r="A61" s="237"/>
      <c r="B61" s="237"/>
      <c r="C61" s="237"/>
      <c r="D61" s="237"/>
      <c r="E61" s="237"/>
      <c r="F61" s="237"/>
      <c r="G61" s="237"/>
      <c r="H61" s="237"/>
      <c r="I61" s="237"/>
      <c r="J61" s="237"/>
      <c r="K61" s="237"/>
      <c r="L61" s="237"/>
      <c r="M61" s="237"/>
      <c r="N61" s="237"/>
      <c r="O61" s="237"/>
      <c r="P61" s="237"/>
      <c r="Q61" s="237"/>
      <c r="R61" s="237"/>
      <c r="S61" s="237"/>
      <c r="T61" s="237"/>
      <c r="U61" s="237"/>
      <c r="V61" s="237"/>
      <c r="W61" s="237"/>
      <c r="X61" s="237"/>
      <c r="Y61" s="237"/>
      <c r="Z61" s="237"/>
      <c r="AA61" s="237"/>
      <c r="AB61" s="237"/>
      <c r="AC61" s="237"/>
    </row>
    <row r="62">
      <c r="A62" s="237"/>
      <c r="B62" s="237"/>
      <c r="C62" s="237"/>
      <c r="D62" s="237"/>
      <c r="E62" s="237"/>
      <c r="F62" s="237"/>
      <c r="G62" s="237"/>
      <c r="H62" s="237"/>
      <c r="I62" s="237"/>
      <c r="J62" s="237"/>
      <c r="K62" s="237"/>
      <c r="L62" s="237"/>
      <c r="M62" s="237"/>
      <c r="N62" s="237"/>
      <c r="O62" s="237"/>
      <c r="P62" s="237"/>
      <c r="Q62" s="237"/>
      <c r="R62" s="237"/>
      <c r="S62" s="237"/>
      <c r="T62" s="237"/>
      <c r="U62" s="237"/>
      <c r="V62" s="237"/>
      <c r="W62" s="237"/>
      <c r="X62" s="237"/>
      <c r="Y62" s="237"/>
      <c r="Z62" s="237"/>
      <c r="AA62" s="237"/>
      <c r="AB62" s="237"/>
      <c r="AC62" s="237"/>
    </row>
    <row r="63">
      <c r="A63" s="237"/>
      <c r="B63" s="237"/>
      <c r="C63" s="237"/>
      <c r="D63" s="237"/>
      <c r="E63" s="237"/>
      <c r="F63" s="237"/>
      <c r="G63" s="237"/>
      <c r="H63" s="237"/>
      <c r="I63" s="237"/>
      <c r="J63" s="237"/>
      <c r="K63" s="237"/>
      <c r="L63" s="237"/>
      <c r="M63" s="237"/>
      <c r="N63" s="237"/>
      <c r="O63" s="237"/>
      <c r="P63" s="237"/>
      <c r="Q63" s="237"/>
      <c r="R63" s="237"/>
      <c r="S63" s="237"/>
      <c r="T63" s="237"/>
      <c r="U63" s="237"/>
      <c r="V63" s="237"/>
      <c r="W63" s="237"/>
      <c r="X63" s="237"/>
      <c r="Y63" s="237"/>
      <c r="Z63" s="237"/>
      <c r="AA63" s="237"/>
      <c r="AB63" s="237"/>
      <c r="AC63" s="237"/>
    </row>
    <row r="64">
      <c r="A64" s="237"/>
      <c r="B64" s="237"/>
      <c r="C64" s="237"/>
      <c r="D64" s="237"/>
      <c r="E64" s="237"/>
      <c r="F64" s="237"/>
      <c r="G64" s="237"/>
      <c r="H64" s="237"/>
      <c r="I64" s="237"/>
      <c r="J64" s="237"/>
      <c r="K64" s="237"/>
      <c r="L64" s="237"/>
      <c r="M64" s="237"/>
      <c r="N64" s="237"/>
      <c r="O64" s="237"/>
      <c r="P64" s="237"/>
      <c r="Q64" s="237"/>
      <c r="R64" s="237"/>
      <c r="S64" s="237"/>
      <c r="T64" s="237"/>
      <c r="U64" s="237"/>
      <c r="V64" s="237"/>
      <c r="W64" s="237"/>
      <c r="X64" s="237"/>
      <c r="Y64" s="237"/>
      <c r="Z64" s="237"/>
      <c r="AA64" s="237"/>
      <c r="AB64" s="237"/>
      <c r="AC64" s="237"/>
    </row>
    <row r="65" s="237" customFormat="1"/>
    <row r="66" s="237" customFormat="1"/>
    <row r="67" s="237" customFormat="1"/>
    <row r="68" s="237" customFormat="1"/>
    <row r="69" s="237" customFormat="1"/>
    <row r="70" s="237" customFormat="1"/>
    <row r="71" s="237" customFormat="1"/>
    <row r="72" s="237" customFormat="1"/>
    <row r="73" s="237" customFormat="1"/>
    <row r="74" s="237" customFormat="1"/>
    <row r="75" s="237" customFormat="1"/>
    <row r="76" s="237" customFormat="1"/>
    <row r="77" s="237" customFormat="1"/>
    <row r="78" s="237" customFormat="1"/>
    <row r="79" s="237" customFormat="1"/>
    <row r="80" s="237" customFormat="1"/>
    <row r="81" s="237" customFormat="1"/>
    <row r="82" s="237" customFormat="1"/>
    <row r="83" s="237" customFormat="1"/>
    <row r="84" s="237" customFormat="1"/>
    <row r="85" s="237" customFormat="1"/>
    <row r="86" s="237" customFormat="1"/>
    <row r="87" s="237" customFormat="1"/>
    <row r="88" s="237" customFormat="1"/>
    <row r="89" s="237" customFormat="1"/>
    <row r="90" s="237" customFormat="1"/>
    <row r="91" s="237" customFormat="1"/>
    <row r="92" s="237" customFormat="1"/>
    <row r="93" s="237" customFormat="1"/>
    <row r="94" s="237" customFormat="1"/>
  </sheetData>
  <mergeCells count="49">
    <mergeCell ref="B43:C43"/>
    <mergeCell ref="B41:C41"/>
    <mergeCell ref="B27:C27"/>
    <mergeCell ref="Q24:AB24"/>
    <mergeCell ref="B36:C36"/>
    <mergeCell ref="B39:C39"/>
    <mergeCell ref="B40:C40"/>
    <mergeCell ref="B42:C42"/>
    <mergeCell ref="Q38:AB38"/>
    <mergeCell ref="B28:C28"/>
    <mergeCell ref="B29:C29"/>
    <mergeCell ref="B30:C30"/>
    <mergeCell ref="B38:O38"/>
    <mergeCell ref="Q10:AB10"/>
    <mergeCell ref="B11:C11"/>
    <mergeCell ref="B12:C12"/>
    <mergeCell ref="B13:C13"/>
    <mergeCell ref="B20:C20"/>
    <mergeCell ref="B16:C16"/>
    <mergeCell ref="B14:C14"/>
    <mergeCell ref="B50:C50"/>
    <mergeCell ref="B44:C44"/>
    <mergeCell ref="B46:C46"/>
    <mergeCell ref="B47:C47"/>
    <mergeCell ref="B48:C48"/>
    <mergeCell ref="B22:C22"/>
    <mergeCell ref="B33:C33"/>
    <mergeCell ref="B34:C34"/>
    <mergeCell ref="B32:C32"/>
    <mergeCell ref="B19:C19"/>
    <mergeCell ref="B25:C25"/>
    <mergeCell ref="B26:C26"/>
    <mergeCell ref="B24:O24"/>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12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4">
    <pageSetUpPr fitToPage="1"/>
  </sheetPr>
  <dimension ref="A1:AI86"/>
  <sheetViews>
    <sheetView showGridLines="0" zoomScale="75" workbookViewId="0"/>
  </sheetViews>
  <sheetFormatPr defaultRowHeight="12.75"/>
  <cols>
    <col min="1" max="1" width="1.7109375" customWidth="1"/>
    <col min="2" max="2" width="6.7109375" customWidth="1"/>
    <col min="3" max="3" width="6.7109375" style="26" customWidth="1"/>
    <col min="4" max="15" width="8.7109375" customWidth="1"/>
    <col min="16" max="16" width="1.42578125" customWidth="1"/>
    <col min="17" max="28" width="7.7109375" customWidth="1"/>
    <col min="29" max="29" width="1.42578125" customWidth="1"/>
    <col min="30" max="33" width="7.7109375" customWidth="1"/>
    <col min="34" max="34" width="1.7109375" customWidth="1"/>
    <col min="35" max="49" width="9.140625" style="237" customWidth="1"/>
  </cols>
  <sheetData>
    <row r="1" ht="39.95" customHeight="1">
      <c r="B1" s="662" t="s">
        <v>209</v>
      </c>
      <c r="AD1" s="5"/>
      <c r="AG1" s="691"/>
      <c r="AI1" s="237"/>
    </row>
    <row r="2" ht="21" customHeight="1">
      <c r="B2" s="11" t="s">
        <v>258</v>
      </c>
    </row>
    <row r="3" ht="21" customHeight="1">
      <c r="B3" s="11" t="s">
        <v>259</v>
      </c>
      <c r="U3" s="1059" t="s">
        <v>351</v>
      </c>
      <c r="V3" s="1059"/>
      <c r="W3" s="1059"/>
      <c r="X3" s="1059"/>
      <c r="Y3" s="1059"/>
      <c r="Z3" s="1059"/>
      <c r="AA3" s="1059"/>
      <c r="AB3" s="1059"/>
      <c r="AC3" s="1059"/>
      <c r="AD3" s="1059"/>
      <c r="AE3" s="1059"/>
      <c r="AF3" s="1059"/>
      <c r="AG3" s="1059"/>
    </row>
    <row r="4" ht="21" customHeight="1">
      <c r="A4" s="4"/>
      <c r="B4" s="211" t="s">
        <v>366</v>
      </c>
      <c r="C4" s="5"/>
      <c r="D4" s="5"/>
      <c r="E4" s="5"/>
      <c r="F4" s="5"/>
      <c r="G4" s="5"/>
      <c r="H4" s="212"/>
      <c r="I4" s="212"/>
      <c r="J4" s="212"/>
      <c r="K4" s="212"/>
      <c r="L4" s="212"/>
      <c r="M4" s="212"/>
      <c r="N4" s="212"/>
      <c r="O4" s="212"/>
      <c r="P4" s="212"/>
      <c r="Q4" s="212"/>
      <c r="R4" s="212"/>
      <c r="S4" s="212"/>
      <c r="T4" s="212"/>
      <c r="U4" s="212"/>
      <c r="V4" s="212"/>
      <c r="W4" s="212"/>
      <c r="X4" s="4"/>
      <c r="Y4" s="4"/>
      <c r="AC4" s="212"/>
    </row>
    <row r="5" ht="24.95" customHeight="1"/>
    <row r="6" ht="24.95" customHeight="1">
      <c r="D6" s="979" t="s">
        <v>94</v>
      </c>
      <c r="E6" s="979"/>
      <c r="F6" s="979"/>
      <c r="G6" s="979"/>
      <c r="H6" s="979"/>
      <c r="I6" s="979"/>
      <c r="J6" s="979"/>
      <c r="K6" s="979"/>
      <c r="L6" s="979"/>
      <c r="M6" s="979"/>
      <c r="N6" s="979"/>
      <c r="O6" s="979"/>
      <c r="Q6" s="979" t="s">
        <v>72</v>
      </c>
      <c r="R6" s="979"/>
      <c r="S6" s="979"/>
      <c r="T6" s="979"/>
      <c r="U6" s="979"/>
      <c r="V6" s="979"/>
      <c r="W6" s="979"/>
      <c r="X6" s="979"/>
      <c r="Y6" s="979"/>
      <c r="Z6" s="979"/>
      <c r="AA6" s="979"/>
      <c r="AB6" s="979"/>
      <c r="AD6" s="979" t="s">
        <v>80</v>
      </c>
      <c r="AE6" s="979"/>
      <c r="AF6" s="979"/>
      <c r="AG6" s="979"/>
    </row>
    <row r="7" ht="24.95" customHeight="1">
      <c r="D7" s="285" t="s">
        <v>20</v>
      </c>
      <c r="E7" s="285"/>
      <c r="F7" s="285"/>
      <c r="G7" s="285" t="s">
        <v>18</v>
      </c>
      <c r="H7" s="285"/>
      <c r="I7" s="285"/>
      <c r="J7" s="285" t="s">
        <v>17</v>
      </c>
      <c r="K7" s="285"/>
      <c r="L7" s="285"/>
      <c r="M7" s="285" t="s">
        <v>104</v>
      </c>
      <c r="N7" s="285"/>
      <c r="O7" s="285"/>
      <c r="Q7" s="285" t="s">
        <v>20</v>
      </c>
      <c r="R7" s="285"/>
      <c r="S7" s="285"/>
      <c r="T7" s="285" t="s">
        <v>18</v>
      </c>
      <c r="U7" s="285"/>
      <c r="V7" s="285"/>
      <c r="W7" s="285" t="s">
        <v>17</v>
      </c>
      <c r="X7" s="285"/>
      <c r="Y7" s="285"/>
      <c r="Z7" s="285" t="s">
        <v>104</v>
      </c>
      <c r="AA7" s="285"/>
      <c r="AB7" s="285"/>
      <c r="AD7" s="285" t="s">
        <v>81</v>
      </c>
      <c r="AE7" s="285"/>
      <c r="AF7" s="285"/>
      <c r="AG7" s="285"/>
    </row>
    <row r="8" ht="30" customHeight="1">
      <c r="A8" s="57"/>
      <c r="B8" s="957" t="s">
        <v>42</v>
      </c>
      <c r="C8" s="957"/>
      <c r="D8" s="414" t="s">
        <v>25</v>
      </c>
      <c r="E8" s="415" t="s">
        <v>15</v>
      </c>
      <c r="F8" s="416" t="s">
        <v>26</v>
      </c>
      <c r="G8" s="414" t="s">
        <v>25</v>
      </c>
      <c r="H8" s="415" t="s">
        <v>15</v>
      </c>
      <c r="I8" s="416" t="s">
        <v>26</v>
      </c>
      <c r="J8" s="414" t="s">
        <v>25</v>
      </c>
      <c r="K8" s="415" t="s">
        <v>15</v>
      </c>
      <c r="L8" s="416" t="s">
        <v>26</v>
      </c>
      <c r="M8" s="414" t="s">
        <v>25</v>
      </c>
      <c r="N8" s="415" t="s">
        <v>15</v>
      </c>
      <c r="O8" s="416" t="s">
        <v>26</v>
      </c>
      <c r="P8" s="63"/>
      <c r="Q8" s="414" t="s">
        <v>25</v>
      </c>
      <c r="R8" s="415" t="s">
        <v>15</v>
      </c>
      <c r="S8" s="416" t="s">
        <v>26</v>
      </c>
      <c r="T8" s="414" t="s">
        <v>25</v>
      </c>
      <c r="U8" s="415" t="s">
        <v>15</v>
      </c>
      <c r="V8" s="416" t="s">
        <v>26</v>
      </c>
      <c r="W8" s="414" t="s">
        <v>25</v>
      </c>
      <c r="X8" s="415" t="s">
        <v>15</v>
      </c>
      <c r="Y8" s="416" t="s">
        <v>26</v>
      </c>
      <c r="Z8" s="414" t="s">
        <v>25</v>
      </c>
      <c r="AA8" s="415" t="s">
        <v>15</v>
      </c>
      <c r="AB8" s="416" t="s">
        <v>26</v>
      </c>
      <c r="AC8" s="63"/>
      <c r="AD8" s="414" t="s">
        <v>20</v>
      </c>
      <c r="AE8" s="415" t="s">
        <v>18</v>
      </c>
      <c r="AF8" s="415" t="s">
        <v>17</v>
      </c>
      <c r="AG8" s="416" t="s">
        <v>12</v>
      </c>
    </row>
    <row r="9" ht="20.1" customHeight="1">
      <c r="A9" s="57"/>
      <c r="B9" s="286">
        <v>2018</v>
      </c>
      <c r="C9" s="287" t="s">
        <v>268</v>
      </c>
      <c r="D9" s="436">
        <v>143.23410241980866629150253236</v>
      </c>
      <c r="E9" s="437">
        <v>192.99361164869597272140816515</v>
      </c>
      <c r="F9" s="438">
        <v>143.7515000213634782184079936</v>
      </c>
      <c r="G9" s="436">
        <v>11.644344400675295441755768149</v>
      </c>
      <c r="H9" s="437"/>
      <c r="I9" s="438">
        <v>39.787973702124657499862314971</v>
      </c>
      <c r="J9" s="436">
        <v>20.93359594822734946539110861</v>
      </c>
      <c r="K9" s="437"/>
      <c r="L9" s="438">
        <v>21.735452986100676099675470534</v>
      </c>
      <c r="M9" s="436">
        <v>175.81204276871131119864940912</v>
      </c>
      <c r="N9" s="437"/>
      <c r="O9" s="438">
        <v>205.27492670958881181794577911</v>
      </c>
      <c r="P9" s="5"/>
      <c r="Q9" s="417">
        <v>-25.284538726779101268917021260</v>
      </c>
      <c r="R9" s="418">
        <v>1.8747786834809853133418541600</v>
      </c>
      <c r="S9" s="419">
        <v>-2.4388113994904701349034712100</v>
      </c>
      <c r="T9" s="417">
        <v>-63.233580934506907802042605340</v>
      </c>
      <c r="U9" s="418"/>
      <c r="V9" s="419">
        <v>-13.475926412929949637216238660</v>
      </c>
      <c r="W9" s="417">
        <v>1163.6485332690918583429879201</v>
      </c>
      <c r="X9" s="418"/>
      <c r="Y9" s="419">
        <v>10.008873961158768496156206130</v>
      </c>
      <c r="Z9" s="417">
        <v>-21.873067350033292425612447390</v>
      </c>
      <c r="AA9" s="418"/>
      <c r="AB9" s="419">
        <v>-3.6664745142769013406698600</v>
      </c>
      <c r="AC9" s="5"/>
      <c r="AD9" s="429" t="s">
        <v>269</v>
      </c>
      <c r="AE9" s="430"/>
      <c r="AF9" s="430"/>
      <c r="AG9" s="431"/>
    </row>
    <row r="10" ht="20.1" customHeight="1">
      <c r="A10" s="58"/>
      <c r="B10" s="288"/>
      <c r="C10" s="289" t="s">
        <v>270</v>
      </c>
      <c r="D10" s="278">
        <v>144.82054113749309773605742684</v>
      </c>
      <c r="E10" s="94">
        <v>181.97161818514452982070984266</v>
      </c>
      <c r="F10" s="279">
        <v>136.68200942747953561827146801</v>
      </c>
      <c r="G10" s="278">
        <v>17.607399226946438431805632247</v>
      </c>
      <c r="H10" s="94"/>
      <c r="I10" s="279">
        <v>42.546570820583837544586207144</v>
      </c>
      <c r="J10" s="278">
        <v>32.588625069022639425731639978</v>
      </c>
      <c r="K10" s="94"/>
      <c r="L10" s="279">
        <v>21.483332124934988471463173011</v>
      </c>
      <c r="M10" s="278">
        <v>195.01656543346217559359469906</v>
      </c>
      <c r="N10" s="94"/>
      <c r="O10" s="279">
        <v>200.71191237299836163432084817</v>
      </c>
      <c r="P10" s="5"/>
      <c r="Q10" s="273">
        <v>-26.734217396585532193869210590</v>
      </c>
      <c r="R10" s="92">
        <v>3.406293811285330654249627200</v>
      </c>
      <c r="S10" s="274">
        <v>4.3739766580028201534692497600</v>
      </c>
      <c r="T10" s="273">
        <v>-56.429823112497685359243701420</v>
      </c>
      <c r="U10" s="92"/>
      <c r="V10" s="274">
        <v>7.7281825949842701046671151300</v>
      </c>
      <c r="W10" s="273">
        <v>555.57001058812791975712836017</v>
      </c>
      <c r="X10" s="92"/>
      <c r="Y10" s="274">
        <v>9.184899825881226523767609970</v>
      </c>
      <c r="Z10" s="273">
        <v>-19.761873240329413010995978030</v>
      </c>
      <c r="AA10" s="92"/>
      <c r="AB10" s="274">
        <v>5.5686274140790655497288581500</v>
      </c>
      <c r="AC10" s="5"/>
      <c r="AD10" s="273" t="s">
        <v>271</v>
      </c>
      <c r="AE10" s="92"/>
      <c r="AF10" s="92"/>
      <c r="AG10" s="274"/>
    </row>
    <row r="11" ht="20.1" customHeight="1">
      <c r="A11" s="58"/>
      <c r="B11" s="290"/>
      <c r="C11" s="291" t="s">
        <v>272</v>
      </c>
      <c r="D11" s="441">
        <v>139.1213360599863667348329925</v>
      </c>
      <c r="E11" s="95">
        <v>170.6591080698442661632845682</v>
      </c>
      <c r="F11" s="444">
        <v>133.77235345104114768531473304</v>
      </c>
      <c r="G11" s="441">
        <v>29.119972733469665985003408316</v>
      </c>
      <c r="H11" s="95"/>
      <c r="I11" s="444">
        <v>48.645273550074090821841368871</v>
      </c>
      <c r="J11" s="441">
        <v>29.66257668711656441717791411</v>
      </c>
      <c r="K11" s="95"/>
      <c r="L11" s="444">
        <v>21.119885685148974494750542365</v>
      </c>
      <c r="M11" s="441">
        <v>197.90388548057259713701431493</v>
      </c>
      <c r="N11" s="95"/>
      <c r="O11" s="444">
        <v>203.53751268626421300190664428</v>
      </c>
      <c r="P11" s="5"/>
      <c r="Q11" s="499">
        <v>-13.276336324159390035581028650</v>
      </c>
      <c r="R11" s="216">
        <v>-5.0083002844352011425908815700</v>
      </c>
      <c r="S11" s="500">
        <v>-8.376362068664299112109700630</v>
      </c>
      <c r="T11" s="499">
        <v>103.85979538873753812425172603</v>
      </c>
      <c r="U11" s="216"/>
      <c r="V11" s="500">
        <v>23.078254897237342577217446150</v>
      </c>
      <c r="W11" s="499">
        <v>602.39879793056055033131682860</v>
      </c>
      <c r="X11" s="216"/>
      <c r="Y11" s="500">
        <v>17.350300588701132057895711910</v>
      </c>
      <c r="Z11" s="499">
        <v>10.606264590112078616889729720</v>
      </c>
      <c r="AA11" s="216"/>
      <c r="AB11" s="500">
        <v>0.0070483908109107310551033700</v>
      </c>
      <c r="AC11" s="5"/>
      <c r="AD11" s="422" t="s">
        <v>271</v>
      </c>
      <c r="AE11" s="91"/>
      <c r="AF11" s="91"/>
      <c r="AG11" s="423"/>
    </row>
    <row r="12" ht="20.1" customHeight="1">
      <c r="A12" s="58"/>
      <c r="B12" s="288"/>
      <c r="C12" s="289" t="s">
        <v>273</v>
      </c>
      <c r="D12" s="278">
        <v>155.81861958266452648475120385</v>
      </c>
      <c r="E12" s="94">
        <v>189.45948170415673266300404271</v>
      </c>
      <c r="F12" s="279">
        <v>162.15209306760751406503289787</v>
      </c>
      <c r="G12" s="278">
        <v>22.483681112894596040663456394</v>
      </c>
      <c r="H12" s="94"/>
      <c r="I12" s="279">
        <v>58.861247660663652052986303932</v>
      </c>
      <c r="J12" s="278">
        <v>22.774745853397538790797217764</v>
      </c>
      <c r="K12" s="94"/>
      <c r="L12" s="279">
        <v>21.660856788863985051434067254</v>
      </c>
      <c r="M12" s="278">
        <v>201.07704654895666131621187801</v>
      </c>
      <c r="N12" s="94"/>
      <c r="O12" s="279">
        <v>242.67419751713515116945326906</v>
      </c>
      <c r="P12" s="5"/>
      <c r="Q12" s="273">
        <v>-22.205012591597647025436480670</v>
      </c>
      <c r="R12" s="92">
        <v>-0.4124079801789753334815834800</v>
      </c>
      <c r="S12" s="274">
        <v>0.7728283697617002057400560600</v>
      </c>
      <c r="T12" s="273">
        <v>407.10970335469622436096235522</v>
      </c>
      <c r="U12" s="92"/>
      <c r="V12" s="274">
        <v>-0.623294484065823186482772500</v>
      </c>
      <c r="W12" s="273">
        <v>1840.1997230833323122541751928</v>
      </c>
      <c r="X12" s="92"/>
      <c r="Y12" s="274">
        <v>14.697485041930051845038050930</v>
      </c>
      <c r="Z12" s="273">
        <v>-2.343056605434781044583892900</v>
      </c>
      <c r="AA12" s="92"/>
      <c r="AB12" s="274">
        <v>1.5270493924540215434087661300</v>
      </c>
      <c r="AC12" s="5"/>
      <c r="AD12" s="273" t="s">
        <v>271</v>
      </c>
      <c r="AE12" s="92"/>
      <c r="AF12" s="92"/>
      <c r="AG12" s="274"/>
    </row>
    <row r="13" ht="20.1" customHeight="1">
      <c r="A13" s="58"/>
      <c r="B13" s="290"/>
      <c r="C13" s="291" t="s">
        <v>274</v>
      </c>
      <c r="D13" s="441">
        <v>173.94913359418669647847959754</v>
      </c>
      <c r="E13" s="95">
        <v>208.84313507772521000289659168</v>
      </c>
      <c r="F13" s="444">
        <v>170.53848332340151868262837116</v>
      </c>
      <c r="G13" s="441">
        <v>34.34656232532140860816098379</v>
      </c>
      <c r="H13" s="95"/>
      <c r="I13" s="444">
        <v>50.970277267170896509796819817</v>
      </c>
      <c r="J13" s="441">
        <v>27.696478479597540525433202907</v>
      </c>
      <c r="K13" s="95"/>
      <c r="L13" s="444">
        <v>13.716364841376681465001588209</v>
      </c>
      <c r="M13" s="441">
        <v>235.99217439910564561207378424</v>
      </c>
      <c r="N13" s="95"/>
      <c r="O13" s="444">
        <v>235.22512543194909665742677919</v>
      </c>
      <c r="P13" s="5"/>
      <c r="Q13" s="422">
        <v>-18.760678294909953957824724050</v>
      </c>
      <c r="R13" s="91">
        <v>-1.1756670553322886849204253800</v>
      </c>
      <c r="S13" s="500">
        <v>-2.379935214996367825669168500</v>
      </c>
      <c r="T13" s="422">
        <v>740.94746821282128366611487134</v>
      </c>
      <c r="U13" s="91"/>
      <c r="V13" s="500">
        <v>-23.788228312305977925409654040</v>
      </c>
      <c r="W13" s="422">
        <v>5632.5269411260025738687326947</v>
      </c>
      <c r="X13" s="91"/>
      <c r="Y13" s="500">
        <v>-31.086985142107915699779638040</v>
      </c>
      <c r="Z13" s="422">
        <v>7.9133156752597666586150312300</v>
      </c>
      <c r="AA13" s="91"/>
      <c r="AB13" s="500">
        <v>-10.040809486247533083758076760</v>
      </c>
      <c r="AC13" s="5"/>
      <c r="AD13" s="422" t="s">
        <v>275</v>
      </c>
      <c r="AE13" s="91"/>
      <c r="AF13" s="91"/>
      <c r="AG13" s="423"/>
    </row>
    <row r="14" ht="20.1" customHeight="1">
      <c r="A14" s="58"/>
      <c r="B14" s="288"/>
      <c r="C14" s="289" t="s">
        <v>276</v>
      </c>
      <c r="D14" s="278">
        <v>273.90724637681159420289855072</v>
      </c>
      <c r="E14" s="94">
        <v>349.53994088574474270762670801</v>
      </c>
      <c r="F14" s="279">
        <v>216.71227384868421052631578947</v>
      </c>
      <c r="G14" s="278">
        <v>27.283091787439613526570048309</v>
      </c>
      <c r="H14" s="94"/>
      <c r="I14" s="279">
        <v>51.278442140125660735995248669</v>
      </c>
      <c r="J14" s="278">
        <v>30.032367149758454106280193237</v>
      </c>
      <c r="K14" s="94"/>
      <c r="L14" s="279">
        <v>14.882319253870387323574114483</v>
      </c>
      <c r="M14" s="278">
        <v>331.22270531400966183574879227</v>
      </c>
      <c r="N14" s="94"/>
      <c r="O14" s="279">
        <v>282.87303524268025858588515262</v>
      </c>
      <c r="P14" s="5"/>
      <c r="Q14" s="273">
        <v>-15.954709556446039139493143580</v>
      </c>
      <c r="R14" s="92">
        <v>9.651852392361926403618471450</v>
      </c>
      <c r="S14" s="274">
        <v>1.4958510219028295704123072100</v>
      </c>
      <c r="T14" s="273">
        <v>506.46282850447000297224037070</v>
      </c>
      <c r="U14" s="92"/>
      <c r="V14" s="274">
        <v>-17.814767827446938842934261530</v>
      </c>
      <c r="W14" s="273">
        <v>3516.8012051322009246272920886</v>
      </c>
      <c r="X14" s="92"/>
      <c r="Y14" s="274">
        <v>-31.130863060621894427820458070</v>
      </c>
      <c r="Z14" s="273">
        <v>-0.0032342912107364330031718400</v>
      </c>
      <c r="AA14" s="92"/>
      <c r="AB14" s="274">
        <v>-4.9235497866382391470469936600</v>
      </c>
      <c r="AC14" s="5"/>
      <c r="AD14" s="273" t="s">
        <v>275</v>
      </c>
      <c r="AE14" s="92"/>
      <c r="AF14" s="92"/>
      <c r="AG14" s="274"/>
    </row>
    <row r="15" ht="20.1" customHeight="1">
      <c r="A15" s="58"/>
      <c r="B15" s="290">
        <v>2019</v>
      </c>
      <c r="C15" s="291" t="s">
        <v>277</v>
      </c>
      <c r="D15" s="441">
        <v>225.91068917018284106891701828</v>
      </c>
      <c r="E15" s="95">
        <v>278.97461068702290076335877863</v>
      </c>
      <c r="F15" s="444">
        <v>217.72903800573028084975335595</v>
      </c>
      <c r="G15" s="441">
        <v>31.131153305203938115330520394</v>
      </c>
      <c r="H15" s="95"/>
      <c r="I15" s="444">
        <v>61.054643832951268198423185591</v>
      </c>
      <c r="J15" s="441">
        <v>30.222925457102672292545710267</v>
      </c>
      <c r="K15" s="95"/>
      <c r="L15" s="444">
        <v>14.454135396597617945896580299</v>
      </c>
      <c r="M15" s="441">
        <v>287.26476793248945147679324895</v>
      </c>
      <c r="N15" s="95"/>
      <c r="O15" s="444">
        <v>293.23781723527916699407312184</v>
      </c>
      <c r="P15" s="5"/>
      <c r="Q15" s="422">
        <v>0.8851562482475207325307258700</v>
      </c>
      <c r="R15" s="91">
        <v>1.1927615309080420268293438200</v>
      </c>
      <c r="S15" s="500">
        <v>-1.078758103768213102832350800</v>
      </c>
      <c r="T15" s="422">
        <v>618.24329855624794109002392774</v>
      </c>
      <c r="U15" s="91"/>
      <c r="V15" s="500">
        <v>-20.928008158129234509738854180</v>
      </c>
      <c r="W15" s="422">
        <v>2708.8538066064347978100391745</v>
      </c>
      <c r="X15" s="91"/>
      <c r="Y15" s="500">
        <v>-29.978476564285319520563987470</v>
      </c>
      <c r="Z15" s="422">
        <v>25.257756402755415043722844050</v>
      </c>
      <c r="AA15" s="91"/>
      <c r="AB15" s="500">
        <v>-7.7752012608827429573686060500</v>
      </c>
      <c r="AC15" s="5"/>
      <c r="AD15" s="422" t="s">
        <v>275</v>
      </c>
      <c r="AE15" s="91"/>
      <c r="AF15" s="91"/>
      <c r="AG15" s="423"/>
    </row>
    <row r="16" ht="20.1" customHeight="1">
      <c r="A16" s="58"/>
      <c r="B16" s="288"/>
      <c r="C16" s="289" t="s">
        <v>278</v>
      </c>
      <c r="D16" s="278">
        <v>261.59810246679316888045540797</v>
      </c>
      <c r="E16" s="94">
        <v>320.81136863888627598532593359</v>
      </c>
      <c r="F16" s="279">
        <v>248.3623577337251920523789531</v>
      </c>
      <c r="G16" s="278">
        <v>36.782922201138519924098671727</v>
      </c>
      <c r="H16" s="94"/>
      <c r="I16" s="279">
        <v>59.468595568301359693974889863</v>
      </c>
      <c r="J16" s="278">
        <v>30.565085388994307400379506641</v>
      </c>
      <c r="K16" s="94"/>
      <c r="L16" s="279">
        <v>13.283835296765414307979218396</v>
      </c>
      <c r="M16" s="278">
        <v>328.94611005692599620493358634</v>
      </c>
      <c r="N16" s="94"/>
      <c r="O16" s="279">
        <v>321.11478859879196605433306136</v>
      </c>
      <c r="P16" s="5"/>
      <c r="Q16" s="273">
        <v>13.964555571092353430850338400</v>
      </c>
      <c r="R16" s="92">
        <v>1.5588562405936128458848154200</v>
      </c>
      <c r="S16" s="274">
        <v>1.9868666583649178514950495500</v>
      </c>
      <c r="T16" s="273">
        <v>760.04513745657215667940855631</v>
      </c>
      <c r="U16" s="92"/>
      <c r="V16" s="274">
        <v>-22.388160553346259095201156280</v>
      </c>
      <c r="W16" s="273">
        <v>3102.0565645613083943254721244</v>
      </c>
      <c r="X16" s="92"/>
      <c r="Y16" s="274">
        <v>-40.508435596715672414842677380</v>
      </c>
      <c r="Z16" s="273">
        <v>40.111340450715194060764981200</v>
      </c>
      <c r="AA16" s="92"/>
      <c r="AB16" s="274">
        <v>-6.2372598080946960034227739100</v>
      </c>
      <c r="AC16" s="5"/>
      <c r="AD16" s="273" t="s">
        <v>275</v>
      </c>
      <c r="AE16" s="92"/>
      <c r="AF16" s="92"/>
      <c r="AG16" s="274"/>
    </row>
    <row r="17" ht="20.1" customHeight="1">
      <c r="A17" s="58"/>
      <c r="B17" s="290"/>
      <c r="C17" s="291" t="s">
        <v>279</v>
      </c>
      <c r="D17" s="441">
        <v>262.75984121733377439629507112</v>
      </c>
      <c r="E17" s="95">
        <v>326.95977332318362513744396515</v>
      </c>
      <c r="F17" s="444">
        <v>232.68247789023976363019304865</v>
      </c>
      <c r="G17" s="441">
        <v>33.500165398610651670525967582</v>
      </c>
      <c r="H17" s="95"/>
      <c r="I17" s="444">
        <v>48.238698806038147078419647292</v>
      </c>
      <c r="J17" s="441">
        <v>24.545153820707906053589149851</v>
      </c>
      <c r="K17" s="95"/>
      <c r="L17" s="444">
        <v>14.390183192533719417834214646</v>
      </c>
      <c r="M17" s="441">
        <v>320.80516043665233212041018855</v>
      </c>
      <c r="N17" s="95"/>
      <c r="O17" s="444">
        <v>295.31135988881163012644691059</v>
      </c>
      <c r="P17" s="5"/>
      <c r="Q17" s="422">
        <v>10.300306481156901565608938440</v>
      </c>
      <c r="R17" s="91">
        <v>0.5599421596297404539102975600</v>
      </c>
      <c r="S17" s="500">
        <v>-3.8881517020150496668071115900</v>
      </c>
      <c r="T17" s="422">
        <v>1243.0941887922242835648659814</v>
      </c>
      <c r="U17" s="91"/>
      <c r="V17" s="500">
        <v>-33.795070012864277232225093080</v>
      </c>
      <c r="W17" s="422">
        <v>215.19238116628602607560974716</v>
      </c>
      <c r="X17" s="91"/>
      <c r="Y17" s="500">
        <v>-33.062767091610669757659396430</v>
      </c>
      <c r="Z17" s="422">
        <v>29.094653634342322533209567160</v>
      </c>
      <c r="AA17" s="91"/>
      <c r="AB17" s="500">
        <v>-12.228895733680523519168183530</v>
      </c>
      <c r="AC17" s="5"/>
      <c r="AD17" s="422" t="s">
        <v>271</v>
      </c>
      <c r="AE17" s="91"/>
      <c r="AF17" s="91"/>
      <c r="AG17" s="423"/>
    </row>
    <row r="18" ht="20.1" customHeight="1">
      <c r="A18" s="58"/>
      <c r="B18" s="288"/>
      <c r="C18" s="289" t="s">
        <v>280</v>
      </c>
      <c r="D18" s="278">
        <v>220.48345588235294117647058824</v>
      </c>
      <c r="E18" s="94">
        <v>276.78102095947834187238006518</v>
      </c>
      <c r="F18" s="279">
        <v>197.073448416474106293326084</v>
      </c>
      <c r="G18" s="278">
        <v>24.989338235294117647058823529</v>
      </c>
      <c r="H18" s="94"/>
      <c r="I18" s="279">
        <v>50.959004561485398744424736708</v>
      </c>
      <c r="J18" s="278">
        <v>34.023161764705882352941176471</v>
      </c>
      <c r="K18" s="94"/>
      <c r="L18" s="279">
        <v>14.190910949456452287794659014</v>
      </c>
      <c r="M18" s="278">
        <v>279.49595588235294117647058824</v>
      </c>
      <c r="N18" s="94"/>
      <c r="O18" s="279">
        <v>262.22336392741595732554547972</v>
      </c>
      <c r="P18" s="5"/>
      <c r="Q18" s="273">
        <v>0.3312566264823686483939370200</v>
      </c>
      <c r="R18" s="92">
        <v>10.316449967087515623154258910</v>
      </c>
      <c r="S18" s="274">
        <v>2.9965121908777881770882372100</v>
      </c>
      <c r="T18" s="273">
        <v>421.46119072629051620648259303</v>
      </c>
      <c r="U18" s="92"/>
      <c r="V18" s="274">
        <v>-25.959749106915401104229206880</v>
      </c>
      <c r="W18" s="273">
        <v>570.62521261516654854712969527</v>
      </c>
      <c r="X18" s="92"/>
      <c r="Y18" s="274">
        <v>-40.316985148692423932997764420</v>
      </c>
      <c r="Z18" s="273">
        <v>21.720540867680725061147282750</v>
      </c>
      <c r="AA18" s="92"/>
      <c r="AB18" s="274">
        <v>-7.6493406730681889542713550700</v>
      </c>
      <c r="AC18" s="5"/>
      <c r="AD18" s="273" t="s">
        <v>271</v>
      </c>
      <c r="AE18" s="92"/>
      <c r="AF18" s="92"/>
      <c r="AG18" s="274"/>
    </row>
    <row r="19" ht="20.1" customHeight="1">
      <c r="A19" s="58"/>
      <c r="B19" s="290"/>
      <c r="C19" s="291" t="s">
        <v>282</v>
      </c>
      <c r="D19" s="441">
        <v>185.05130198212203653322969297</v>
      </c>
      <c r="E19" s="95">
        <v>219.39891003460207612456747404</v>
      </c>
      <c r="F19" s="444">
        <v>168.14032200748981767487630867</v>
      </c>
      <c r="G19" s="441">
        <v>23.79634667703070345899727944</v>
      </c>
      <c r="H19" s="95"/>
      <c r="I19" s="444">
        <v>49.681431218724744253549999754</v>
      </c>
      <c r="J19" s="441">
        <v>31.593470656820831713952584532</v>
      </c>
      <c r="K19" s="95"/>
      <c r="L19" s="444">
        <v>14.154705070904635245504422134</v>
      </c>
      <c r="M19" s="441">
        <v>240.44111931597357170617955694</v>
      </c>
      <c r="N19" s="95"/>
      <c r="O19" s="444">
        <v>231.97645829711919717393073056</v>
      </c>
      <c r="P19" s="5"/>
      <c r="Q19" s="422">
        <v>2.3517360043563829983197933600</v>
      </c>
      <c r="R19" s="91">
        <v>-1.6695312332389472261034286900</v>
      </c>
      <c r="S19" s="500">
        <v>-0.7213868465485517569904150900</v>
      </c>
      <c r="T19" s="422">
        <v>224.72518916236719703173282428</v>
      </c>
      <c r="U19" s="91"/>
      <c r="V19" s="500">
        <v>-24.813573007825419059391766930</v>
      </c>
      <c r="W19" s="422">
        <v>177.82551466542388938828654068</v>
      </c>
      <c r="X19" s="91"/>
      <c r="Y19" s="500">
        <v>-33.440082601363307460689124280</v>
      </c>
      <c r="Z19" s="422">
        <v>20.522334087038312576648727850</v>
      </c>
      <c r="AA19" s="91"/>
      <c r="AB19" s="500">
        <v>-9.633356226239151467734365040</v>
      </c>
      <c r="AC19" s="5"/>
      <c r="AD19" s="422" t="s">
        <v>275</v>
      </c>
      <c r="AE19" s="91"/>
      <c r="AF19" s="91"/>
      <c r="AG19" s="423"/>
    </row>
    <row r="20" ht="20.1" customHeight="1">
      <c r="A20" s="58"/>
      <c r="B20" s="288"/>
      <c r="C20" s="289" t="s">
        <v>283</v>
      </c>
      <c r="D20" s="278">
        <v>153.27113970588235294117647059</v>
      </c>
      <c r="E20" s="94">
        <v>185.07612110129025703545666972</v>
      </c>
      <c r="F20" s="279">
        <v>143.84249643241983865800739727</v>
      </c>
      <c r="G20" s="278">
        <v>25.261948529411764705882352941</v>
      </c>
      <c r="H20" s="94"/>
      <c r="I20" s="279">
        <v>48.00310978263039125681650436</v>
      </c>
      <c r="J20" s="278">
        <v>29.959099264705882352941176471</v>
      </c>
      <c r="K20" s="94"/>
      <c r="L20" s="279">
        <v>18.067380517929458754727664737</v>
      </c>
      <c r="M20" s="278">
        <v>208.492187500</v>
      </c>
      <c r="N20" s="94"/>
      <c r="O20" s="279">
        <v>209.91298673297968866955156636</v>
      </c>
      <c r="P20" s="5"/>
      <c r="Q20" s="273">
        <v>8.527861777005123048235693380</v>
      </c>
      <c r="R20" s="92">
        <v>-1.9916497018416643528503921300</v>
      </c>
      <c r="S20" s="274">
        <v>-2.8027178589765886630038992900</v>
      </c>
      <c r="T20" s="273">
        <v>216.77150493741349040380132903</v>
      </c>
      <c r="U20" s="92"/>
      <c r="V20" s="274">
        <v>-11.860027383400205999650462110</v>
      </c>
      <c r="W20" s="273">
        <v>94.11364384890226420585603577</v>
      </c>
      <c r="X20" s="92"/>
      <c r="Y20" s="274">
        <v>-9.193691034316189295723842570</v>
      </c>
      <c r="Z20" s="273">
        <v>26.638220732778400035526257360</v>
      </c>
      <c r="AA20" s="92"/>
      <c r="AB20" s="274">
        <v>-5.5931085018603411693356690300</v>
      </c>
      <c r="AC20" s="5"/>
      <c r="AD20" s="273" t="s">
        <v>275</v>
      </c>
      <c r="AE20" s="92"/>
      <c r="AF20" s="92"/>
      <c r="AG20" s="274"/>
    </row>
    <row r="21" ht="20.1" customHeight="1">
      <c r="A21" s="58"/>
      <c r="B21" s="290"/>
      <c r="C21" s="291" t="s">
        <v>268</v>
      </c>
      <c r="D21" s="441">
        <v>157.459600000</v>
      </c>
      <c r="E21" s="95">
        <v>187.21150412565861417635947908</v>
      </c>
      <c r="F21" s="444">
        <v>142.16236465955089459076997334</v>
      </c>
      <c r="G21" s="441">
        <v>28.9696</v>
      </c>
      <c r="H21" s="95">
        <v>6.9917292102474065303337300071</v>
      </c>
      <c r="I21" s="444">
        <v>37.16962466497766375807751084</v>
      </c>
      <c r="J21" s="441">
        <v>30.5464</v>
      </c>
      <c r="K21" s="95">
        <v>6.3294180681968624945090465246</v>
      </c>
      <c r="L21" s="444">
        <v>14.559643511424057231990011236</v>
      </c>
      <c r="M21" s="441">
        <v>216.975600000</v>
      </c>
      <c r="N21" s="95">
        <v>200.53265140410288320120225561</v>
      </c>
      <c r="O21" s="444">
        <v>193.89163283595261558083749542</v>
      </c>
      <c r="P21" s="5"/>
      <c r="Q21" s="422">
        <v>9.931641515438440715523304010</v>
      </c>
      <c r="R21" s="91">
        <v>-2.9960098024189845405908879800</v>
      </c>
      <c r="S21" s="500">
        <v>-1.1054739335425480392451417600</v>
      </c>
      <c r="T21" s="422">
        <v>148.78687028803402281074811520</v>
      </c>
      <c r="U21" s="91"/>
      <c r="V21" s="500">
        <v>-6.5807549204426443028941209200</v>
      </c>
      <c r="W21" s="422">
        <v>45.920462378020914540713460040</v>
      </c>
      <c r="X21" s="91"/>
      <c r="Y21" s="500">
        <v>-33.014308371053432940321653030</v>
      </c>
      <c r="Z21" s="422">
        <v>23.413388857236138762811361700</v>
      </c>
      <c r="AA21" s="91"/>
      <c r="AB21" s="500">
        <v>-5.545389325477936848346589400</v>
      </c>
      <c r="AC21" s="5"/>
      <c r="AD21" s="422" t="s">
        <v>275</v>
      </c>
      <c r="AE21" s="91" t="s">
        <v>356</v>
      </c>
      <c r="AF21" s="91" t="s">
        <v>356</v>
      </c>
      <c r="AG21" s="423" t="s">
        <v>357</v>
      </c>
    </row>
    <row r="22" ht="20.1" customHeight="1">
      <c r="A22" s="58"/>
      <c r="B22" s="288"/>
      <c r="C22" s="289" t="s">
        <v>270</v>
      </c>
      <c r="D22" s="278">
        <v>135.79799785484447622452627816</v>
      </c>
      <c r="E22" s="94">
        <v>173.81392041487982447392041487</v>
      </c>
      <c r="F22" s="279">
        <v>135.58858283297714757397921684</v>
      </c>
      <c r="G22" s="278">
        <v>21.364318913121201287093314265</v>
      </c>
      <c r="H22" s="94"/>
      <c r="I22" s="279">
        <v>36.506342951965858769737888067</v>
      </c>
      <c r="J22" s="278">
        <v>32.467286378262424025741866285</v>
      </c>
      <c r="K22" s="94"/>
      <c r="L22" s="279">
        <v>15.042162530110129913185465957</v>
      </c>
      <c r="M22" s="278">
        <v>189.62960314622810153736145871</v>
      </c>
      <c r="N22" s="94"/>
      <c r="O22" s="279">
        <v>187.13708831505313625690257087</v>
      </c>
      <c r="P22" s="5"/>
      <c r="Q22" s="273">
        <v>-6.2301543771215364156719831700</v>
      </c>
      <c r="R22" s="92">
        <v>-4.4829506115424920357384767400</v>
      </c>
      <c r="S22" s="274">
        <v>-0.7999784310184114738380906100</v>
      </c>
      <c r="T22" s="273">
        <v>21.337164210062080255044350780</v>
      </c>
      <c r="U22" s="92"/>
      <c r="V22" s="274">
        <v>-14.196744301883300054650612010</v>
      </c>
      <c r="W22" s="273">
        <v>-0.3723344894214478453717173700</v>
      </c>
      <c r="X22" s="92"/>
      <c r="Y22" s="274">
        <v>-29.982172026977171850621314530</v>
      </c>
      <c r="Z22" s="273">
        <v>-2.7623101018421202281697170700</v>
      </c>
      <c r="AA22" s="92"/>
      <c r="AB22" s="274">
        <v>-6.7633375106894937410326727300</v>
      </c>
      <c r="AC22" s="5"/>
      <c r="AD22" s="273" t="s">
        <v>281</v>
      </c>
      <c r="AE22" s="92"/>
      <c r="AF22" s="92"/>
      <c r="AG22" s="274"/>
    </row>
    <row r="23" ht="20.1" customHeight="1">
      <c r="A23" s="58"/>
      <c r="B23" s="290"/>
      <c r="C23" s="291" t="s">
        <v>272</v>
      </c>
      <c r="D23" s="441">
        <v>123.77199621570482497634815516</v>
      </c>
      <c r="E23" s="95">
        <v>154.07413062890674830973338438</v>
      </c>
      <c r="F23" s="444">
        <v>133.40456223190237089748279187</v>
      </c>
      <c r="G23" s="441">
        <v>18.017502365184484389782403027</v>
      </c>
      <c r="H23" s="95">
        <v>4.524921523795576192927775384</v>
      </c>
      <c r="I23" s="444">
        <v>46.902912576572602831420309735</v>
      </c>
      <c r="J23" s="441">
        <v>31.810312204351939451277199622</v>
      </c>
      <c r="K23" s="95">
        <v>4.5454126441750447052558979682</v>
      </c>
      <c r="L23" s="444">
        <v>14.714237385016620415580783311</v>
      </c>
      <c r="M23" s="441">
        <v>173.59981078524124881740775781</v>
      </c>
      <c r="N23" s="95">
        <v>163.14446479687736920791705773</v>
      </c>
      <c r="O23" s="444">
        <v>195.02171219349159414448388492</v>
      </c>
      <c r="P23" s="5"/>
      <c r="Q23" s="422">
        <v>-11.033059542831884678744901230</v>
      </c>
      <c r="R23" s="91">
        <v>-9.718190624874190088500103220</v>
      </c>
      <c r="S23" s="500">
        <v>-0.2749381390478290009939249500</v>
      </c>
      <c r="T23" s="422">
        <v>-38.126650975618252768532069480</v>
      </c>
      <c r="U23" s="91"/>
      <c r="V23" s="500">
        <v>-3.5817682712955660393699294200</v>
      </c>
      <c r="W23" s="422">
        <v>7.2405561387666211077183772200</v>
      </c>
      <c r="X23" s="91"/>
      <c r="Y23" s="500">
        <v>-30.329938313239360730988064270</v>
      </c>
      <c r="Z23" s="422">
        <v>-12.280746603995897006755470350</v>
      </c>
      <c r="AA23" s="91"/>
      <c r="AB23" s="500">
        <v>-4.1838972975458346939073307300</v>
      </c>
      <c r="AC23" s="5"/>
      <c r="AD23" s="422" t="s">
        <v>271</v>
      </c>
      <c r="AE23" s="91" t="s">
        <v>358</v>
      </c>
      <c r="AF23" s="91" t="s">
        <v>354</v>
      </c>
      <c r="AG23" s="423" t="s">
        <v>359</v>
      </c>
    </row>
    <row r="24" ht="20.1" customHeight="1">
      <c r="A24" s="59"/>
      <c r="B24" s="288"/>
      <c r="C24" s="289" t="s">
        <v>273</v>
      </c>
      <c r="D24" s="278">
        <v>143.73379714390333211277920176</v>
      </c>
      <c r="E24" s="94">
        <v>175.51108740334736223940491339</v>
      </c>
      <c r="F24" s="279">
        <v>155.12236690137129255609166965</v>
      </c>
      <c r="G24" s="278">
        <v>27.835225192237275723178322959</v>
      </c>
      <c r="H24" s="94">
        <v>5.3007927064837229626764658213</v>
      </c>
      <c r="I24" s="279">
        <v>52.732336496285717569567253375</v>
      </c>
      <c r="J24" s="278">
        <v>29.488099597217136580007323325</v>
      </c>
      <c r="K24" s="94">
        <v>5.5447718096081606484873277629</v>
      </c>
      <c r="L24" s="279">
        <v>14.842992072504210089969709391</v>
      </c>
      <c r="M24" s="278">
        <v>201.05712193335774441596484804</v>
      </c>
      <c r="N24" s="94">
        <v>186.35665191943924585056870698</v>
      </c>
      <c r="O24" s="279">
        <v>222.69769547016122021562863241</v>
      </c>
      <c r="P24" s="93"/>
      <c r="Q24" s="273">
        <v>-7.7556985622953634753938267300</v>
      </c>
      <c r="R24" s="92">
        <v>-7.362204401355829988281262300</v>
      </c>
      <c r="S24" s="274">
        <v>-4.3352669911607340573368401900</v>
      </c>
      <c r="T24" s="273">
        <v>23.801903489342411895246027340</v>
      </c>
      <c r="U24" s="92"/>
      <c r="V24" s="274">
        <v>-10.412472395609481541524898170</v>
      </c>
      <c r="W24" s="273">
        <v>29.477184013529174148460478540</v>
      </c>
      <c r="X24" s="92"/>
      <c r="Y24" s="274">
        <v>-31.475508022678457668428426830</v>
      </c>
      <c r="Z24" s="273">
        <v>-0.0099089458199625043736376900</v>
      </c>
      <c r="AA24" s="92"/>
      <c r="AB24" s="274">
        <v>-8.231819555337520474965591110</v>
      </c>
      <c r="AC24" s="93"/>
      <c r="AD24" s="273" t="s">
        <v>275</v>
      </c>
      <c r="AE24" s="92" t="s">
        <v>356</v>
      </c>
      <c r="AF24" s="92" t="s">
        <v>356</v>
      </c>
      <c r="AG24" s="274" t="s">
        <v>357</v>
      </c>
    </row>
    <row r="25" ht="20.1" customHeight="1">
      <c r="A25" s="60"/>
      <c r="B25" s="290"/>
      <c r="C25" s="291" t="s">
        <v>274</v>
      </c>
      <c r="D25" s="441">
        <v>169.70768712070128118678354686</v>
      </c>
      <c r="E25" s="95">
        <v>206.86458405943318352746950383</v>
      </c>
      <c r="F25" s="444">
        <v>168.87866367478773471769916693</v>
      </c>
      <c r="G25" s="441">
        <v>44.644976399190829399865138233</v>
      </c>
      <c r="H25" s="95">
        <v>5.4734636291313497607585097973</v>
      </c>
      <c r="I25" s="444">
        <v>55.14907364362762254725104386</v>
      </c>
      <c r="J25" s="441">
        <v>40.822656776803776129467296022</v>
      </c>
      <c r="K25" s="95">
        <v>3.9841867720540037131645275186</v>
      </c>
      <c r="L25" s="444">
        <v>37.689467416183593495568018994</v>
      </c>
      <c r="M25" s="441">
        <v>255.17532029669588671611598112</v>
      </c>
      <c r="N25" s="95">
        <v>216.32223446061853700139254114</v>
      </c>
      <c r="O25" s="444">
        <v>261.71720473459895076051822978</v>
      </c>
      <c r="P25" s="93"/>
      <c r="Q25" s="422">
        <v>-2.4383257253700759834972395700</v>
      </c>
      <c r="R25" s="91">
        <v>-0.9473861889478285079990536600</v>
      </c>
      <c r="S25" s="500">
        <v>-0.9732815821201930987589393300</v>
      </c>
      <c r="T25" s="422">
        <v>29.983827715640389604463646610</v>
      </c>
      <c r="U25" s="91"/>
      <c r="V25" s="500">
        <v>8.198496458147028610220949930</v>
      </c>
      <c r="W25" s="422">
        <v>47.392950359647935368255651140</v>
      </c>
      <c r="X25" s="91"/>
      <c r="Y25" s="500">
        <v>174.77737616376194531075054291</v>
      </c>
      <c r="Z25" s="422">
        <v>8.12872119443590358254138900</v>
      </c>
      <c r="AA25" s="91"/>
      <c r="AB25" s="500">
        <v>11.262436040368503732370950230</v>
      </c>
      <c r="AC25" s="93"/>
      <c r="AD25" s="422" t="s">
        <v>275</v>
      </c>
      <c r="AE25" s="91" t="s">
        <v>354</v>
      </c>
      <c r="AF25" s="91" t="s">
        <v>354</v>
      </c>
      <c r="AG25" s="423" t="s">
        <v>358</v>
      </c>
    </row>
    <row r="26" ht="20.1" customHeight="1">
      <c r="A26" s="60"/>
      <c r="B26" s="292"/>
      <c r="C26" s="293" t="s">
        <v>276</v>
      </c>
      <c r="D26" s="445">
        <v>250.6255380200860832137733142</v>
      </c>
      <c r="E26" s="446">
        <v>333.06474573018614469391671463</v>
      </c>
      <c r="F26" s="447">
        <v>212.97337969501954278611820176</v>
      </c>
      <c r="G26" s="445">
        <v>51.222955523672883787661406026</v>
      </c>
      <c r="H26" s="446">
        <v>5.4669199102830893525525885459</v>
      </c>
      <c r="I26" s="447">
        <v>49.926234410514068936670176317</v>
      </c>
      <c r="J26" s="445">
        <v>29.318794835007173601147776184</v>
      </c>
      <c r="K26" s="446">
        <v>5.0100960721275085580034803126</v>
      </c>
      <c r="L26" s="447">
        <v>16.04177981458996899161876248</v>
      </c>
      <c r="M26" s="445">
        <v>331.16728837876614060258249641</v>
      </c>
      <c r="N26" s="446">
        <v>343.54176171259674260447278349</v>
      </c>
      <c r="O26" s="447">
        <v>278.94139392012358071440714055</v>
      </c>
      <c r="P26" s="184"/>
      <c r="Q26" s="275">
        <v>-8.499851195866898020326574740</v>
      </c>
      <c r="R26" s="276">
        <v>-4.7133941585645282914268124700</v>
      </c>
      <c r="S26" s="277">
        <v>-1.725280293203553960442701600</v>
      </c>
      <c r="T26" s="275">
        <v>87.74615400170491791284636036</v>
      </c>
      <c r="U26" s="276"/>
      <c r="V26" s="277">
        <v>-2.6369906595767695400079527900</v>
      </c>
      <c r="W26" s="275">
        <v>-2.3760108924914354008141028200</v>
      </c>
      <c r="X26" s="276"/>
      <c r="Y26" s="277">
        <v>7.7908593475310995996831297200</v>
      </c>
      <c r="Z26" s="275">
        <v>-0.0167310194483751394925597600</v>
      </c>
      <c r="AA26" s="276"/>
      <c r="AB26" s="277">
        <v>-1.3898961133512334922705061700</v>
      </c>
      <c r="AC26" s="184"/>
      <c r="AD26" s="275" t="s">
        <v>271</v>
      </c>
      <c r="AE26" s="276" t="s">
        <v>356</v>
      </c>
      <c r="AF26" s="276" t="s">
        <v>356</v>
      </c>
      <c r="AG26" s="277" t="s">
        <v>357</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115"/>
      <c r="AD27" s="113"/>
      <c r="AE27" s="113"/>
      <c r="AF27" s="113"/>
      <c r="AG27" s="113"/>
      <c r="AH27" s="9"/>
    </row>
    <row r="28" ht="24.95" customHeight="1">
      <c r="A28" s="112"/>
      <c r="B28" s="993" t="s">
        <v>60</v>
      </c>
      <c r="C28" s="993"/>
      <c r="D28" s="993"/>
      <c r="E28" s="993"/>
      <c r="F28" s="993"/>
      <c r="G28" s="993"/>
      <c r="H28" s="993"/>
      <c r="I28" s="993"/>
      <c r="J28" s="993"/>
      <c r="K28" s="993"/>
      <c r="L28" s="993"/>
      <c r="M28" s="993"/>
      <c r="N28" s="993"/>
      <c r="O28" s="993"/>
      <c r="P28" s="413"/>
      <c r="Q28" s="991"/>
      <c r="R28" s="991"/>
      <c r="S28" s="991"/>
      <c r="T28" s="991"/>
      <c r="U28" s="991"/>
      <c r="V28" s="991"/>
      <c r="W28" s="991"/>
      <c r="X28" s="991"/>
      <c r="Y28" s="991"/>
      <c r="Z28" s="991"/>
      <c r="AA28" s="991"/>
      <c r="AB28" s="991"/>
      <c r="AC28" s="413"/>
      <c r="AD28" s="991"/>
      <c r="AE28" s="991"/>
      <c r="AF28" s="991"/>
      <c r="AG28" s="991"/>
      <c r="AH28" s="9"/>
    </row>
    <row r="29" ht="20.1" customHeight="1">
      <c r="A29" s="58"/>
      <c r="B29" s="286">
        <v>2017</v>
      </c>
      <c r="C29" s="287"/>
      <c r="D29" s="456">
        <v>230.95311843226356148821357569</v>
      </c>
      <c r="E29" s="457">
        <v>228.94165286751216399457605488</v>
      </c>
      <c r="F29" s="438">
        <v>178.87254034159176286292223692</v>
      </c>
      <c r="G29" s="456">
        <v>25.427246047524377544258259964</v>
      </c>
      <c r="H29" s="457">
        <v>5.515141040397154949633858084</v>
      </c>
      <c r="I29" s="438">
        <v>63.210047420609306695345935149</v>
      </c>
      <c r="J29" s="456">
        <v>4.6658146359935624349143235823</v>
      </c>
      <c r="K29" s="457">
        <v>4.6363119296302785052529377676</v>
      </c>
      <c r="L29" s="438">
        <v>20.811725508175628684384460793</v>
      </c>
      <c r="M29" s="456">
        <v>261.04617911578150146738615924</v>
      </c>
      <c r="N29" s="457">
        <v>239.09310583753959744946285073</v>
      </c>
      <c r="O29" s="438">
        <v>262.89431327037669824265263287</v>
      </c>
      <c r="P29" s="217"/>
      <c r="Q29" s="429">
        <v>-2.3066590508155678507869120300</v>
      </c>
      <c r="R29" s="430">
        <v>-3.0808441612639122593877029300</v>
      </c>
      <c r="S29" s="419">
        <v>-1.396239592372694276661905200</v>
      </c>
      <c r="T29" s="429">
        <v>-40.75328626748838372789060700</v>
      </c>
      <c r="U29" s="430">
        <v>-6.2594409275180530042695264200</v>
      </c>
      <c r="V29" s="419">
        <v>-0.0567518077894920005739551300</v>
      </c>
      <c r="W29" s="429">
        <v>11.843850310435576603317431710</v>
      </c>
      <c r="X29" s="430">
        <v>676.90001914776284636016917744</v>
      </c>
      <c r="Y29" s="419">
        <v>15.559084753020904008616812840</v>
      </c>
      <c r="Z29" s="429">
        <v>-7.9187539037907724090949393900</v>
      </c>
      <c r="AA29" s="430">
        <v>-1.4859010962827443759851862400</v>
      </c>
      <c r="AB29" s="419">
        <v>0.0888526943250126181827948800</v>
      </c>
      <c r="AC29" s="5"/>
      <c r="AD29" s="429" t="s">
        <v>275</v>
      </c>
      <c r="AE29" s="430" t="s">
        <v>354</v>
      </c>
      <c r="AF29" s="430" t="s">
        <v>358</v>
      </c>
      <c r="AG29" s="431" t="s">
        <v>358</v>
      </c>
    </row>
    <row r="30" ht="20.1" customHeight="1">
      <c r="A30" s="58"/>
      <c r="B30" s="288">
        <v>2018</v>
      </c>
      <c r="C30" s="289"/>
      <c r="D30" s="278">
        <v>180.11384928716904276985743381</v>
      </c>
      <c r="E30" s="94">
        <v>242.6501180390515818812029719</v>
      </c>
      <c r="F30" s="279">
        <v>183.43499411012894283133064502</v>
      </c>
      <c r="G30" s="278">
        <v>18.869993211133740665308893415</v>
      </c>
      <c r="H30" s="94"/>
      <c r="I30" s="279">
        <v>59.467034632461138554292606138</v>
      </c>
      <c r="J30" s="278">
        <v>22.24270196877121520706042091</v>
      </c>
      <c r="K30" s="94"/>
      <c r="L30" s="279">
        <v>20.325742314235855624805590765</v>
      </c>
      <c r="M30" s="278">
        <v>221.22654446707399864222674813</v>
      </c>
      <c r="N30" s="94"/>
      <c r="O30" s="279">
        <v>263.22777105682593701042884192</v>
      </c>
      <c r="P30" s="217"/>
      <c r="Q30" s="273">
        <v>-22.012809132085917965566863110</v>
      </c>
      <c r="R30" s="92">
        <v>5.9877549584533072522146834600</v>
      </c>
      <c r="S30" s="274">
        <v>2.5506730993053996793586976600</v>
      </c>
      <c r="T30" s="273">
        <v>-25.788293486974212307453109910</v>
      </c>
      <c r="U30" s="92"/>
      <c r="V30" s="274">
        <v>-5.9215471920810145115121480900</v>
      </c>
      <c r="W30" s="273">
        <v>376.71636582353727550406660460</v>
      </c>
      <c r="X30" s="92"/>
      <c r="Y30" s="274">
        <v>-2.335141282489337941088875800</v>
      </c>
      <c r="Z30" s="273">
        <v>-15.253866110427284825602417370</v>
      </c>
      <c r="AA30" s="92"/>
      <c r="AB30" s="274">
        <v>0.1268410040145258863412170800</v>
      </c>
      <c r="AC30" s="5"/>
      <c r="AD30" s="273" t="s">
        <v>269</v>
      </c>
      <c r="AE30" s="92"/>
      <c r="AF30" s="92"/>
      <c r="AG30" s="274"/>
    </row>
    <row r="31" ht="20.1" customHeight="1">
      <c r="A31" s="58"/>
      <c r="B31" s="427">
        <v>2019</v>
      </c>
      <c r="C31" s="428"/>
      <c r="D31" s="459">
        <v>194.69180690332882938213978627</v>
      </c>
      <c r="E31" s="460">
        <v>240.44190417949133322533614126</v>
      </c>
      <c r="F31" s="501">
        <v>181.18490064507763622807870595</v>
      </c>
      <c r="G31" s="459">
        <v>31.572165581623879130327969537</v>
      </c>
      <c r="H31" s="460"/>
      <c r="I31" s="501">
        <v>49.688629170078779879880289956</v>
      </c>
      <c r="J31" s="459">
        <v>31.259335462473897555582852229</v>
      </c>
      <c r="K31" s="460"/>
      <c r="L31" s="501">
        <v>16.859982274951528741397723753</v>
      </c>
      <c r="M31" s="459">
        <v>257.52330794742660606805060803</v>
      </c>
      <c r="N31" s="460"/>
      <c r="O31" s="501">
        <v>247.73351209010794484935671966</v>
      </c>
      <c r="P31" s="498"/>
      <c r="Q31" s="432">
        <v>8.093746079968039254002769300</v>
      </c>
      <c r="R31" s="433">
        <v>-0.9100402989315107291139448100</v>
      </c>
      <c r="S31" s="502">
        <v>-1.2266435180303803234709068200</v>
      </c>
      <c r="T31" s="432">
        <v>67.314133229234854415186268020</v>
      </c>
      <c r="U31" s="433"/>
      <c r="V31" s="502">
        <v>-16.443405195531041547592547610</v>
      </c>
      <c r="W31" s="432">
        <v>40.537491831532196192023261660</v>
      </c>
      <c r="X31" s="433"/>
      <c r="Y31" s="502">
        <v>-17.051087166725314292177644690</v>
      </c>
      <c r="Z31" s="432">
        <v>16.407056200145455408066717350</v>
      </c>
      <c r="AA31" s="433"/>
      <c r="AB31" s="502">
        <v>-5.8862554298547292558390149300</v>
      </c>
      <c r="AC31" s="184"/>
      <c r="AD31" s="432" t="s">
        <v>275</v>
      </c>
      <c r="AE31" s="433"/>
      <c r="AF31" s="433"/>
      <c r="AG31" s="434"/>
    </row>
    <row r="32" ht="21" customHeight="1"/>
    <row r="33" ht="24.95" customHeight="1">
      <c r="A33" s="112"/>
      <c r="B33" s="992" t="s">
        <v>44</v>
      </c>
      <c r="C33" s="992"/>
      <c r="D33" s="992"/>
      <c r="E33" s="992"/>
      <c r="F33" s="992"/>
      <c r="G33" s="992"/>
      <c r="H33" s="992"/>
      <c r="I33" s="992"/>
      <c r="J33" s="992"/>
      <c r="K33" s="992"/>
      <c r="L33" s="992"/>
      <c r="M33" s="992"/>
      <c r="N33" s="992"/>
      <c r="O33" s="992"/>
      <c r="P33" s="413"/>
      <c r="Q33" s="991"/>
      <c r="R33" s="991"/>
      <c r="S33" s="991"/>
      <c r="T33" s="991"/>
      <c r="U33" s="991"/>
      <c r="V33" s="991"/>
      <c r="W33" s="991"/>
      <c r="X33" s="991"/>
      <c r="Y33" s="991"/>
      <c r="Z33" s="991"/>
      <c r="AA33" s="991"/>
      <c r="AB33" s="991"/>
      <c r="AC33" s="413"/>
      <c r="AD33" s="991"/>
      <c r="AE33" s="991"/>
      <c r="AF33" s="991"/>
      <c r="AG33" s="991"/>
      <c r="AH33" s="9"/>
    </row>
    <row r="34" ht="20.1" customHeight="1">
      <c r="A34" s="58"/>
      <c r="B34" s="286">
        <v>2017</v>
      </c>
      <c r="C34" s="287"/>
      <c r="D34" s="456">
        <v>253.03115871470301850048685492</v>
      </c>
      <c r="E34" s="457">
        <v>242.43325554405445249521658668</v>
      </c>
      <c r="F34" s="438">
        <v>183.62138019919930099682667502</v>
      </c>
      <c r="G34" s="456">
        <v>4.3373904576436222005842259007</v>
      </c>
      <c r="H34" s="457"/>
      <c r="I34" s="438">
        <v>62.884079367187890725514116272</v>
      </c>
      <c r="J34" s="456">
        <v>0.803310613437195715676728335</v>
      </c>
      <c r="K34" s="457"/>
      <c r="L34" s="438">
        <v>20.163586332317770040501337665</v>
      </c>
      <c r="M34" s="456">
        <v>258.17185978578383641674780915</v>
      </c>
      <c r="N34" s="457"/>
      <c r="O34" s="438">
        <v>266.66904589870496176284212897</v>
      </c>
      <c r="P34" s="5"/>
      <c r="Q34" s="429">
        <v>13.273801291269360737075937310</v>
      </c>
      <c r="R34" s="430">
        <v>8.06287942883718203889258400</v>
      </c>
      <c r="S34" s="419">
        <v>5.7002317933583947602491604300</v>
      </c>
      <c r="T34" s="429">
        <v>-86.09607320830355239340798264</v>
      </c>
      <c r="U34" s="430"/>
      <c r="V34" s="419">
        <v>0.4229095750656137259727772400</v>
      </c>
      <c r="W34" s="429">
        <v>-52.388861549822515604363850110</v>
      </c>
      <c r="X34" s="430"/>
      <c r="Y34" s="419">
        <v>-15.322658039671882259076586320</v>
      </c>
      <c r="Z34" s="429">
        <v>0.7449647013673145481134892400</v>
      </c>
      <c r="AA34" s="430"/>
      <c r="AB34" s="419">
        <v>2.5056793184961275186006561800</v>
      </c>
      <c r="AC34" s="5"/>
      <c r="AD34" s="429" t="s">
        <v>275</v>
      </c>
      <c r="AE34" s="430"/>
      <c r="AF34" s="430"/>
      <c r="AG34" s="431"/>
    </row>
    <row r="35" ht="20.1" customHeight="1">
      <c r="A35" s="58"/>
      <c r="B35" s="288">
        <v>2018</v>
      </c>
      <c r="C35" s="289"/>
      <c r="D35" s="278">
        <v>204.15642458100558659217877095</v>
      </c>
      <c r="E35" s="94">
        <v>250.55590212050258879398476404</v>
      </c>
      <c r="F35" s="279">
        <v>184.01929874197546114947658688</v>
      </c>
      <c r="G35" s="278">
        <v>27.923184357541899441340782123</v>
      </c>
      <c r="H35" s="94"/>
      <c r="I35" s="279">
        <v>53.550980915446540058457447045</v>
      </c>
      <c r="J35" s="278">
        <v>26.934706703910614525139664804</v>
      </c>
      <c r="K35" s="94"/>
      <c r="L35" s="279">
        <v>16.61311196378957843076603588</v>
      </c>
      <c r="M35" s="278">
        <v>259.01431564245810055865921788</v>
      </c>
      <c r="N35" s="94"/>
      <c r="O35" s="279">
        <v>254.18339162121157963870006981</v>
      </c>
      <c r="P35" s="5"/>
      <c r="Q35" s="273">
        <v>-19.315697869764938667618091930</v>
      </c>
      <c r="R35" s="92">
        <v>3.3504671453674004480150441500</v>
      </c>
      <c r="S35" s="274">
        <v>0.2167059970600827209162807300</v>
      </c>
      <c r="T35" s="273">
        <v>543.77843383534696882381823414</v>
      </c>
      <c r="U35" s="92"/>
      <c r="V35" s="274">
        <v>-14.841750957733257695675450960</v>
      </c>
      <c r="W35" s="273">
        <v>3252.9628830201455899779922124</v>
      </c>
      <c r="X35" s="92"/>
      <c r="Y35" s="274">
        <v>-17.608347592598477022052236020</v>
      </c>
      <c r="Z35" s="273">
        <v>0.3263159111815228693034940700</v>
      </c>
      <c r="AA35" s="92"/>
      <c r="AB35" s="274">
        <v>-4.6820785799924057972739531600</v>
      </c>
      <c r="AC35" s="5"/>
      <c r="AD35" s="273" t="s">
        <v>275</v>
      </c>
      <c r="AE35" s="92"/>
      <c r="AF35" s="92"/>
      <c r="AG35" s="274"/>
    </row>
    <row r="36" ht="20.1" customHeight="1">
      <c r="A36" s="58"/>
      <c r="B36" s="427">
        <v>2019</v>
      </c>
      <c r="C36" s="428"/>
      <c r="D36" s="459">
        <v>192.69440209104770202570246134</v>
      </c>
      <c r="E36" s="460">
        <v>238.40727030625832223701731026</v>
      </c>
      <c r="F36" s="501">
        <v>180.16282291743912430885765497</v>
      </c>
      <c r="G36" s="459">
        <v>42.141908081028098453495970377</v>
      </c>
      <c r="H36" s="460">
        <v>5.415370373962769043926148039</v>
      </c>
      <c r="I36" s="501">
        <v>52.564264649396586314531181554</v>
      </c>
      <c r="J36" s="459">
        <v>33.085166630363755173164887824</v>
      </c>
      <c r="K36" s="460">
        <v>4.8286647396545645178409784765</v>
      </c>
      <c r="L36" s="501">
        <v>23.017938634431869311051918542</v>
      </c>
      <c r="M36" s="459">
        <v>267.92147680243955565236331954</v>
      </c>
      <c r="N36" s="460">
        <v>248.65130541987565579878443677</v>
      </c>
      <c r="O36" s="501">
        <v>255.74502620126757993444075507</v>
      </c>
      <c r="P36" s="184"/>
      <c r="Q36" s="432">
        <v>-5.6143334766376459539165373800</v>
      </c>
      <c r="R36" s="433">
        <v>-4.8486711793368540421605047600</v>
      </c>
      <c r="S36" s="502">
        <v>-2.0956909687737337802430304400</v>
      </c>
      <c r="T36" s="432">
        <v>50.920853228710641187931349920</v>
      </c>
      <c r="U36" s="433"/>
      <c r="V36" s="502">
        <v>-1.8425736544544599859689480100</v>
      </c>
      <c r="W36" s="432">
        <v>22.834701688287415013992868550</v>
      </c>
      <c r="X36" s="433"/>
      <c r="Y36" s="502">
        <v>38.552841181125108883203359260</v>
      </c>
      <c r="Z36" s="432">
        <v>3.4388682872173173961190626700</v>
      </c>
      <c r="AA36" s="433"/>
      <c r="AB36" s="502">
        <v>0.6143731776083839302636288700</v>
      </c>
      <c r="AC36" s="184"/>
      <c r="AD36" s="432" t="s">
        <v>275</v>
      </c>
      <c r="AE36" s="433" t="s">
        <v>356</v>
      </c>
      <c r="AF36" s="433" t="s">
        <v>356</v>
      </c>
      <c r="AG36" s="434" t="s">
        <v>357</v>
      </c>
    </row>
    <row r="37" ht="21" customHeight="1"/>
    <row r="38" ht="24.95" customHeight="1">
      <c r="A38" s="112"/>
      <c r="B38" s="992" t="s">
        <v>45</v>
      </c>
      <c r="C38" s="992"/>
      <c r="D38" s="992"/>
      <c r="E38" s="992"/>
      <c r="F38" s="992"/>
      <c r="G38" s="992"/>
      <c r="H38" s="992"/>
      <c r="I38" s="992"/>
      <c r="J38" s="992"/>
      <c r="K38" s="992"/>
      <c r="L38" s="992"/>
      <c r="M38" s="992"/>
      <c r="N38" s="992"/>
      <c r="O38" s="992"/>
      <c r="P38" s="413"/>
      <c r="Q38" s="991"/>
      <c r="R38" s="991"/>
      <c r="S38" s="991"/>
      <c r="T38" s="991"/>
      <c r="U38" s="991"/>
      <c r="V38" s="991"/>
      <c r="W38" s="991"/>
      <c r="X38" s="991"/>
      <c r="Y38" s="991"/>
      <c r="Z38" s="991"/>
      <c r="AA38" s="991"/>
      <c r="AB38" s="991"/>
      <c r="AC38" s="413"/>
      <c r="AD38" s="991"/>
      <c r="AE38" s="991"/>
      <c r="AF38" s="991"/>
      <c r="AG38" s="991"/>
      <c r="AH38" s="9"/>
    </row>
    <row r="39" ht="20.1" customHeight="1">
      <c r="A39" s="58"/>
      <c r="B39" s="286">
        <v>2017</v>
      </c>
      <c r="C39" s="287"/>
      <c r="D39" s="456">
        <v>230.95311843226356148821357569</v>
      </c>
      <c r="E39" s="457">
        <v>228.94165286751216399457605488</v>
      </c>
      <c r="F39" s="438">
        <v>178.87254034159176286292223692</v>
      </c>
      <c r="G39" s="456">
        <v>25.427246047524377544258259964</v>
      </c>
      <c r="H39" s="457">
        <v>5.515141040397154949633858084</v>
      </c>
      <c r="I39" s="438">
        <v>63.210047420609306695345935149</v>
      </c>
      <c r="J39" s="456">
        <v>4.6658146359935624349143235823</v>
      </c>
      <c r="K39" s="457">
        <v>4.6363119296302785052529377676</v>
      </c>
      <c r="L39" s="438">
        <v>20.811725508175628684384460793</v>
      </c>
      <c r="M39" s="456">
        <v>261.04617911578150146738615924</v>
      </c>
      <c r="N39" s="457">
        <v>239.09310583753959744946285073</v>
      </c>
      <c r="O39" s="438">
        <v>262.89431327037669824265263287</v>
      </c>
      <c r="P39" s="5"/>
      <c r="Q39" s="429">
        <v>-2.3066590508155678507869120300</v>
      </c>
      <c r="R39" s="430">
        <v>-3.0808441612639122593877029300</v>
      </c>
      <c r="S39" s="419">
        <v>-1.396239592372694276661905200</v>
      </c>
      <c r="T39" s="429">
        <v>-40.75328626748838372789060700</v>
      </c>
      <c r="U39" s="430">
        <v>-6.2594409275180530042695264200</v>
      </c>
      <c r="V39" s="419">
        <v>-0.0567518077894920005739551300</v>
      </c>
      <c r="W39" s="429">
        <v>11.843850310435576603317431710</v>
      </c>
      <c r="X39" s="430">
        <v>676.90001914776284636016917744</v>
      </c>
      <c r="Y39" s="419">
        <v>15.559084753020904008616812840</v>
      </c>
      <c r="Z39" s="429">
        <v>-7.9187539037907724090949393900</v>
      </c>
      <c r="AA39" s="430">
        <v>-1.4859010962827443759851862400</v>
      </c>
      <c r="AB39" s="419">
        <v>0.0888526943250126181827948800</v>
      </c>
      <c r="AC39" s="5"/>
      <c r="AD39" s="429" t="s">
        <v>275</v>
      </c>
      <c r="AE39" s="430" t="s">
        <v>354</v>
      </c>
      <c r="AF39" s="430" t="s">
        <v>358</v>
      </c>
      <c r="AG39" s="431" t="s">
        <v>358</v>
      </c>
    </row>
    <row r="40" ht="20.1" customHeight="1">
      <c r="A40" s="58"/>
      <c r="B40" s="288">
        <v>2018</v>
      </c>
      <c r="C40" s="289"/>
      <c r="D40" s="278">
        <v>180.11384928716904276985743381</v>
      </c>
      <c r="E40" s="94">
        <v>242.6501180390515818812029719</v>
      </c>
      <c r="F40" s="279">
        <v>183.43499411012894283133064502</v>
      </c>
      <c r="G40" s="278">
        <v>18.869993211133740665308893415</v>
      </c>
      <c r="H40" s="94"/>
      <c r="I40" s="279">
        <v>59.467034632461138554292606138</v>
      </c>
      <c r="J40" s="278">
        <v>22.24270196877121520706042091</v>
      </c>
      <c r="K40" s="94"/>
      <c r="L40" s="279">
        <v>20.325742314235855624805590765</v>
      </c>
      <c r="M40" s="278">
        <v>221.22654446707399864222674813</v>
      </c>
      <c r="N40" s="94"/>
      <c r="O40" s="279">
        <v>263.22777105682593701042884192</v>
      </c>
      <c r="P40" s="5"/>
      <c r="Q40" s="273">
        <v>-22.012809132085917965566863110</v>
      </c>
      <c r="R40" s="92">
        <v>5.9877549584533072522146834600</v>
      </c>
      <c r="S40" s="274">
        <v>2.5506730993053996793586976600</v>
      </c>
      <c r="T40" s="273">
        <v>-25.788293486974212307453109910</v>
      </c>
      <c r="U40" s="92"/>
      <c r="V40" s="274">
        <v>-5.9215471920810145115121480900</v>
      </c>
      <c r="W40" s="273">
        <v>376.71636582353727550406660460</v>
      </c>
      <c r="X40" s="92"/>
      <c r="Y40" s="274">
        <v>-2.335141282489337941088875800</v>
      </c>
      <c r="Z40" s="273">
        <v>-15.253866110427284825602417370</v>
      </c>
      <c r="AA40" s="92"/>
      <c r="AB40" s="274">
        <v>0.1268410040145258863412170800</v>
      </c>
      <c r="AC40" s="5"/>
      <c r="AD40" s="273" t="s">
        <v>269</v>
      </c>
      <c r="AE40" s="92"/>
      <c r="AF40" s="92"/>
      <c r="AG40" s="274"/>
    </row>
    <row r="41" ht="20.1" customHeight="1">
      <c r="A41" s="58"/>
      <c r="B41" s="427">
        <v>2019</v>
      </c>
      <c r="C41" s="428"/>
      <c r="D41" s="459">
        <v>194.69180690332882938213978627</v>
      </c>
      <c r="E41" s="460">
        <v>240.44190417949133322533614126</v>
      </c>
      <c r="F41" s="501">
        <v>181.18490064507763622807870595</v>
      </c>
      <c r="G41" s="459">
        <v>31.572165581623879130327969537</v>
      </c>
      <c r="H41" s="460"/>
      <c r="I41" s="501">
        <v>49.688629170078779879880289956</v>
      </c>
      <c r="J41" s="459">
        <v>31.259335462473897555582852229</v>
      </c>
      <c r="K41" s="460"/>
      <c r="L41" s="501">
        <v>16.859982274951528741397723753</v>
      </c>
      <c r="M41" s="459">
        <v>257.52330794742660606805060803</v>
      </c>
      <c r="N41" s="460"/>
      <c r="O41" s="501">
        <v>247.73351209010794484935671966</v>
      </c>
      <c r="P41" s="184"/>
      <c r="Q41" s="432">
        <v>8.093746079968039254002769300</v>
      </c>
      <c r="R41" s="433">
        <v>-0.9100402989315107291139448100</v>
      </c>
      <c r="S41" s="502">
        <v>-1.2266435180303803234709068200</v>
      </c>
      <c r="T41" s="432">
        <v>67.314133229234854415186268020</v>
      </c>
      <c r="U41" s="433"/>
      <c r="V41" s="502">
        <v>-16.443405195531041547592547610</v>
      </c>
      <c r="W41" s="432">
        <v>40.537491831532196192023261660</v>
      </c>
      <c r="X41" s="433"/>
      <c r="Y41" s="502">
        <v>-17.051087166725314292177644690</v>
      </c>
      <c r="Z41" s="432">
        <v>16.407056200145455408066717350</v>
      </c>
      <c r="AA41" s="433"/>
      <c r="AB41" s="502">
        <v>-5.8862554298547292558390149300</v>
      </c>
      <c r="AC41" s="184"/>
      <c r="AD41" s="432" t="s">
        <v>275</v>
      </c>
      <c r="AE41" s="433"/>
      <c r="AF41" s="433"/>
      <c r="AG41" s="434"/>
    </row>
    <row r="42" ht="14.1" customHeight="1"/>
    <row r="43" ht="20.1" customHeight="1">
      <c r="B43" s="7" t="s">
        <v>105</v>
      </c>
    </row>
    <row r="44" ht="14.1" customHeight="1">
      <c r="B44" s="7"/>
    </row>
    <row r="45" ht="24" customHeight="1">
      <c r="B45" s="1067" t="s">
        <v>138</v>
      </c>
      <c r="C45" s="1067"/>
      <c r="D45" s="1067"/>
      <c r="E45" s="1067"/>
      <c r="F45" s="1067"/>
      <c r="G45" s="1067"/>
      <c r="H45" s="1067"/>
      <c r="I45" s="1067"/>
      <c r="J45" s="1067"/>
      <c r="K45" s="1067"/>
      <c r="L45" s="1067"/>
      <c r="M45" s="1067"/>
      <c r="N45" s="1067"/>
      <c r="O45" s="1067"/>
      <c r="P45" s="1067"/>
      <c r="Q45" s="1067"/>
      <c r="R45" s="1067"/>
      <c r="S45" s="1067"/>
      <c r="T45" s="1067"/>
      <c r="U45" s="1067"/>
      <c r="V45" s="1067"/>
      <c r="W45" s="1067"/>
      <c r="X45" s="1067"/>
      <c r="Y45" s="1067"/>
      <c r="Z45" s="1067"/>
      <c r="AA45" s="1067"/>
      <c r="AB45" s="1067"/>
      <c r="AC45" s="1067"/>
      <c r="AD45" s="1067"/>
      <c r="AE45" s="1067"/>
      <c r="AF45" s="1067"/>
      <c r="AG45" s="1067"/>
    </row>
    <row r="46" ht="14.1" customHeight="1"/>
    <row r="47">
      <c r="A47" s="237"/>
      <c r="B47" s="237"/>
      <c r="C47" s="237"/>
      <c r="D47" s="237"/>
      <c r="E47" s="237"/>
      <c r="F47" s="237"/>
      <c r="G47" s="237"/>
      <c r="H47" s="237"/>
      <c r="I47" s="237"/>
      <c r="J47" s="237"/>
      <c r="K47" s="237"/>
      <c r="L47" s="237"/>
      <c r="M47" s="237"/>
      <c r="N47" s="237"/>
      <c r="O47" s="237"/>
      <c r="P47" s="237"/>
      <c r="Q47" s="237"/>
      <c r="R47" s="237"/>
      <c r="S47" s="237"/>
      <c r="T47" s="237"/>
      <c r="U47" s="237"/>
      <c r="V47" s="237"/>
      <c r="W47" s="237"/>
      <c r="X47" s="237"/>
      <c r="Y47" s="237"/>
      <c r="Z47" s="237"/>
      <c r="AA47" s="237"/>
      <c r="AB47" s="237"/>
      <c r="AC47" s="237"/>
      <c r="AD47" s="237"/>
      <c r="AE47" s="237"/>
      <c r="AF47" s="237"/>
      <c r="AG47" s="237"/>
      <c r="AH47" s="237"/>
    </row>
    <row r="48">
      <c r="A48" s="237"/>
      <c r="B48" s="237"/>
      <c r="C48" s="237"/>
      <c r="D48" s="237"/>
      <c r="E48" s="237"/>
      <c r="F48" s="237"/>
      <c r="G48" s="237"/>
      <c r="H48" s="237"/>
      <c r="I48" s="237"/>
      <c r="J48" s="237"/>
      <c r="K48" s="237"/>
      <c r="L48" s="237"/>
      <c r="M48" s="237"/>
      <c r="N48" s="237"/>
      <c r="O48" s="237"/>
      <c r="P48" s="237"/>
      <c r="Q48" s="237"/>
      <c r="R48" s="237"/>
      <c r="S48" s="237"/>
      <c r="T48" s="237"/>
      <c r="U48" s="237"/>
      <c r="V48" s="237"/>
      <c r="W48" s="237"/>
      <c r="X48" s="237"/>
      <c r="Y48" s="237"/>
      <c r="Z48" s="237"/>
      <c r="AA48" s="237"/>
      <c r="AB48" s="237"/>
      <c r="AC48" s="237"/>
      <c r="AD48" s="237"/>
      <c r="AE48" s="237"/>
      <c r="AF48" s="237"/>
      <c r="AG48" s="237"/>
      <c r="AH48" s="237"/>
    </row>
    <row r="49">
      <c r="A49" s="237"/>
      <c r="B49" s="237"/>
      <c r="C49" s="237"/>
      <c r="D49" s="237"/>
      <c r="E49" s="237"/>
      <c r="F49" s="237"/>
      <c r="G49" s="237"/>
      <c r="H49" s="237"/>
      <c r="I49" s="237"/>
      <c r="J49" s="237"/>
      <c r="K49" s="237"/>
      <c r="L49" s="237"/>
      <c r="M49" s="237"/>
      <c r="N49" s="237"/>
      <c r="O49" s="237"/>
      <c r="P49" s="237"/>
      <c r="Q49" s="237"/>
      <c r="R49" s="237"/>
      <c r="S49" s="237"/>
      <c r="T49" s="237"/>
      <c r="U49" s="237"/>
      <c r="V49" s="237"/>
      <c r="W49" s="237"/>
      <c r="X49" s="237"/>
      <c r="Y49" s="237"/>
      <c r="Z49" s="237"/>
      <c r="AA49" s="237"/>
      <c r="AB49" s="237"/>
      <c r="AC49" s="237"/>
      <c r="AD49" s="237"/>
      <c r="AE49" s="237"/>
      <c r="AF49" s="237"/>
      <c r="AG49" s="237"/>
      <c r="AH49" s="237"/>
    </row>
    <row r="50">
      <c r="A50" s="237"/>
      <c r="B50" s="237"/>
      <c r="C50" s="237"/>
      <c r="D50" s="237"/>
      <c r="E50" s="237"/>
      <c r="F50" s="237"/>
      <c r="G50" s="237"/>
      <c r="H50" s="237"/>
      <c r="I50" s="237"/>
      <c r="J50" s="237"/>
      <c r="K50" s="237"/>
      <c r="L50" s="237"/>
      <c r="M50" s="237"/>
      <c r="N50" s="237"/>
      <c r="O50" s="237"/>
      <c r="P50" s="237"/>
      <c r="Q50" s="237"/>
      <c r="R50" s="237"/>
      <c r="S50" s="237"/>
      <c r="T50" s="237"/>
      <c r="U50" s="237"/>
      <c r="V50" s="237"/>
      <c r="W50" s="237"/>
      <c r="X50" s="237"/>
      <c r="Y50" s="237"/>
      <c r="Z50" s="237"/>
      <c r="AA50" s="237"/>
      <c r="AB50" s="237"/>
      <c r="AC50" s="237"/>
      <c r="AD50" s="237"/>
      <c r="AE50" s="237"/>
      <c r="AF50" s="237"/>
      <c r="AG50" s="237"/>
      <c r="AH50" s="237"/>
    </row>
    <row r="51">
      <c r="A51" s="237"/>
      <c r="B51" s="237"/>
      <c r="C51" s="237"/>
      <c r="D51" s="237"/>
      <c r="E51" s="237"/>
      <c r="F51" s="237"/>
      <c r="G51" s="237"/>
      <c r="H51" s="237"/>
      <c r="I51" s="237"/>
      <c r="J51" s="237"/>
      <c r="K51" s="237"/>
      <c r="L51" s="237"/>
      <c r="M51" s="237"/>
      <c r="N51" s="237"/>
      <c r="O51" s="237"/>
      <c r="P51" s="237"/>
      <c r="Q51" s="237"/>
      <c r="R51" s="237"/>
      <c r="S51" s="237"/>
      <c r="T51" s="237"/>
      <c r="U51" s="237"/>
      <c r="V51" s="237"/>
      <c r="W51" s="237"/>
      <c r="X51" s="237"/>
      <c r="Y51" s="237"/>
      <c r="Z51" s="237"/>
      <c r="AA51" s="237"/>
      <c r="AB51" s="237"/>
      <c r="AC51" s="237"/>
      <c r="AD51" s="237"/>
      <c r="AE51" s="237"/>
      <c r="AF51" s="237"/>
      <c r="AG51" s="237"/>
      <c r="AH51" s="237"/>
    </row>
    <row r="52">
      <c r="A52" s="237"/>
      <c r="B52" s="237"/>
      <c r="C52" s="237"/>
      <c r="D52" s="237"/>
      <c r="E52" s="237"/>
      <c r="F52" s="237"/>
      <c r="G52" s="237"/>
      <c r="H52" s="237"/>
      <c r="I52" s="237"/>
      <c r="J52" s="237"/>
      <c r="K52" s="237"/>
      <c r="L52" s="237"/>
      <c r="M52" s="237"/>
      <c r="N52" s="237"/>
      <c r="O52" s="237"/>
      <c r="P52" s="237"/>
      <c r="Q52" s="237"/>
      <c r="R52" s="237"/>
      <c r="S52" s="237"/>
      <c r="T52" s="237"/>
      <c r="U52" s="237"/>
      <c r="V52" s="237"/>
      <c r="W52" s="237"/>
      <c r="X52" s="237"/>
      <c r="Y52" s="237"/>
      <c r="Z52" s="237"/>
      <c r="AA52" s="237"/>
      <c r="AB52" s="237"/>
      <c r="AC52" s="237"/>
      <c r="AD52" s="237"/>
      <c r="AE52" s="237"/>
      <c r="AF52" s="237"/>
      <c r="AG52" s="237"/>
      <c r="AH52" s="237"/>
    </row>
    <row r="53">
      <c r="A53" s="237"/>
      <c r="B53" s="237"/>
      <c r="C53" s="237"/>
      <c r="D53" s="237"/>
      <c r="E53" s="237"/>
      <c r="F53" s="237"/>
      <c r="G53" s="237"/>
      <c r="H53" s="237"/>
      <c r="I53" s="237"/>
      <c r="J53" s="237"/>
      <c r="K53" s="237"/>
      <c r="L53" s="237"/>
      <c r="M53" s="237"/>
      <c r="N53" s="237"/>
      <c r="O53" s="237"/>
      <c r="P53" s="237"/>
      <c r="Q53" s="237"/>
      <c r="R53" s="237"/>
      <c r="S53" s="237"/>
      <c r="T53" s="237"/>
      <c r="U53" s="237"/>
      <c r="V53" s="237"/>
      <c r="W53" s="237"/>
      <c r="X53" s="237"/>
      <c r="Y53" s="237"/>
      <c r="Z53" s="237"/>
      <c r="AA53" s="237"/>
      <c r="AB53" s="237"/>
      <c r="AC53" s="237"/>
      <c r="AD53" s="237"/>
      <c r="AE53" s="237"/>
      <c r="AF53" s="237"/>
      <c r="AG53" s="237"/>
      <c r="AH53" s="237"/>
    </row>
    <row r="54">
      <c r="A54" s="237"/>
      <c r="B54" s="237"/>
      <c r="C54" s="237"/>
      <c r="D54" s="237"/>
      <c r="E54" s="237"/>
      <c r="F54" s="237"/>
      <c r="G54" s="237"/>
      <c r="H54" s="237"/>
      <c r="I54" s="237"/>
      <c r="J54" s="237"/>
      <c r="K54" s="237"/>
      <c r="L54" s="237"/>
      <c r="M54" s="237"/>
      <c r="N54" s="237"/>
      <c r="O54" s="237"/>
      <c r="P54" s="237"/>
      <c r="Q54" s="237"/>
      <c r="R54" s="237"/>
      <c r="S54" s="237"/>
      <c r="T54" s="237"/>
      <c r="U54" s="237"/>
      <c r="V54" s="237"/>
      <c r="W54" s="237"/>
      <c r="X54" s="237"/>
      <c r="Y54" s="237"/>
      <c r="Z54" s="237"/>
      <c r="AA54" s="237"/>
      <c r="AB54" s="237"/>
      <c r="AC54" s="237"/>
      <c r="AD54" s="237"/>
      <c r="AE54" s="237"/>
      <c r="AF54" s="237"/>
      <c r="AG54" s="237"/>
      <c r="AH54" s="237"/>
    </row>
    <row r="55">
      <c r="A55" s="237"/>
      <c r="B55" s="237"/>
      <c r="C55" s="237"/>
      <c r="D55" s="237"/>
      <c r="E55" s="237"/>
      <c r="F55" s="237"/>
      <c r="G55" s="237"/>
      <c r="H55" s="237"/>
      <c r="I55" s="237"/>
      <c r="J55" s="237"/>
      <c r="K55" s="237"/>
      <c r="L55" s="237"/>
      <c r="M55" s="237"/>
      <c r="N55" s="237"/>
      <c r="O55" s="237"/>
      <c r="P55" s="237"/>
      <c r="Q55" s="237"/>
      <c r="R55" s="237"/>
      <c r="S55" s="237"/>
      <c r="T55" s="237"/>
      <c r="U55" s="237"/>
      <c r="V55" s="237"/>
      <c r="W55" s="237"/>
      <c r="X55" s="237"/>
      <c r="Y55" s="237"/>
      <c r="Z55" s="237"/>
      <c r="AA55" s="237"/>
      <c r="AB55" s="237"/>
      <c r="AC55" s="237"/>
      <c r="AD55" s="237"/>
      <c r="AE55" s="237"/>
      <c r="AF55" s="237"/>
      <c r="AG55" s="237"/>
      <c r="AH55" s="237"/>
    </row>
    <row r="56">
      <c r="A56" s="237"/>
      <c r="B56" s="237"/>
      <c r="C56" s="237"/>
      <c r="D56" s="237"/>
      <c r="E56" s="237"/>
      <c r="F56" s="237"/>
      <c r="G56" s="237"/>
      <c r="H56" s="237"/>
      <c r="I56" s="237"/>
      <c r="J56" s="237"/>
      <c r="K56" s="237"/>
      <c r="L56" s="237"/>
      <c r="M56" s="237"/>
      <c r="N56" s="237"/>
      <c r="O56" s="237"/>
      <c r="P56" s="237"/>
      <c r="Q56" s="237"/>
      <c r="R56" s="237"/>
      <c r="S56" s="237"/>
      <c r="T56" s="237"/>
      <c r="U56" s="237"/>
      <c r="V56" s="237"/>
      <c r="W56" s="237"/>
      <c r="X56" s="237"/>
      <c r="Y56" s="237"/>
      <c r="Z56" s="237"/>
      <c r="AA56" s="237"/>
      <c r="AB56" s="237"/>
      <c r="AC56" s="237"/>
      <c r="AD56" s="237"/>
      <c r="AE56" s="237"/>
      <c r="AF56" s="237"/>
      <c r="AG56" s="237"/>
      <c r="AH56" s="237"/>
    </row>
    <row r="57">
      <c r="A57" s="237"/>
      <c r="B57" s="237"/>
      <c r="C57" s="237"/>
      <c r="D57" s="237"/>
      <c r="E57" s="237"/>
      <c r="F57" s="237"/>
      <c r="G57" s="237"/>
      <c r="H57" s="237"/>
      <c r="I57" s="237"/>
      <c r="J57" s="237"/>
      <c r="K57" s="237"/>
      <c r="L57" s="237"/>
      <c r="M57" s="237"/>
      <c r="N57" s="237"/>
      <c r="O57" s="237"/>
      <c r="P57" s="237"/>
      <c r="Q57" s="237"/>
      <c r="R57" s="237"/>
      <c r="S57" s="237"/>
      <c r="T57" s="237"/>
      <c r="U57" s="237"/>
      <c r="V57" s="237"/>
      <c r="W57" s="237"/>
      <c r="X57" s="237"/>
      <c r="Y57" s="237"/>
      <c r="Z57" s="237"/>
      <c r="AA57" s="237"/>
      <c r="AB57" s="237"/>
      <c r="AC57" s="237"/>
      <c r="AD57" s="237"/>
      <c r="AE57" s="237"/>
      <c r="AF57" s="237"/>
      <c r="AG57" s="237"/>
      <c r="AH57" s="237"/>
    </row>
    <row r="58">
      <c r="A58" s="237"/>
      <c r="B58" s="237"/>
      <c r="C58" s="237"/>
      <c r="D58" s="237"/>
      <c r="E58" s="237"/>
      <c r="F58" s="237"/>
      <c r="G58" s="237"/>
      <c r="H58" s="237"/>
      <c r="I58" s="237"/>
      <c r="J58" s="237"/>
      <c r="K58" s="237"/>
      <c r="L58" s="237"/>
      <c r="M58" s="237"/>
      <c r="N58" s="237"/>
      <c r="O58" s="237"/>
      <c r="P58" s="237"/>
      <c r="Q58" s="237"/>
      <c r="R58" s="237"/>
      <c r="S58" s="237"/>
      <c r="T58" s="237"/>
      <c r="U58" s="237"/>
      <c r="V58" s="237"/>
      <c r="W58" s="237"/>
      <c r="X58" s="237"/>
      <c r="Y58" s="237"/>
      <c r="Z58" s="237"/>
      <c r="AA58" s="237"/>
      <c r="AB58" s="237"/>
      <c r="AC58" s="237"/>
      <c r="AD58" s="237"/>
      <c r="AE58" s="237"/>
      <c r="AF58" s="237"/>
      <c r="AG58" s="237"/>
      <c r="AH58" s="237"/>
    </row>
    <row r="59">
      <c r="A59" s="237"/>
      <c r="B59" s="237"/>
      <c r="C59" s="237"/>
      <c r="D59" s="237"/>
      <c r="E59" s="237"/>
      <c r="F59" s="237"/>
      <c r="G59" s="237"/>
      <c r="H59" s="237"/>
      <c r="I59" s="237"/>
      <c r="J59" s="237"/>
      <c r="K59" s="237"/>
      <c r="L59" s="237"/>
      <c r="M59" s="237"/>
      <c r="N59" s="237"/>
      <c r="O59" s="237"/>
      <c r="P59" s="237"/>
      <c r="Q59" s="237"/>
      <c r="R59" s="237"/>
      <c r="S59" s="237"/>
      <c r="T59" s="237"/>
      <c r="U59" s="237"/>
      <c r="V59" s="237"/>
      <c r="W59" s="237"/>
      <c r="X59" s="237"/>
      <c r="Y59" s="237"/>
      <c r="Z59" s="237"/>
      <c r="AA59" s="237"/>
      <c r="AB59" s="237"/>
      <c r="AC59" s="237"/>
      <c r="AD59" s="237"/>
      <c r="AE59" s="237"/>
      <c r="AF59" s="237"/>
      <c r="AG59" s="237"/>
      <c r="AH59" s="237"/>
    </row>
    <row r="60">
      <c r="A60" s="237"/>
      <c r="B60" s="237"/>
      <c r="C60" s="237"/>
      <c r="D60" s="237"/>
      <c r="E60" s="237"/>
      <c r="F60" s="237"/>
      <c r="G60" s="237"/>
      <c r="H60" s="237"/>
      <c r="I60" s="237"/>
      <c r="J60" s="237"/>
      <c r="K60" s="237"/>
      <c r="L60" s="237"/>
      <c r="M60" s="237"/>
      <c r="N60" s="237"/>
      <c r="O60" s="237"/>
      <c r="P60" s="237"/>
      <c r="Q60" s="237"/>
      <c r="R60" s="237"/>
      <c r="S60" s="237"/>
      <c r="T60" s="237"/>
      <c r="U60" s="237"/>
      <c r="V60" s="237"/>
      <c r="W60" s="237"/>
      <c r="X60" s="237"/>
      <c r="Y60" s="237"/>
      <c r="Z60" s="237"/>
      <c r="AA60" s="237"/>
      <c r="AB60" s="237"/>
      <c r="AC60" s="237"/>
      <c r="AD60" s="237"/>
      <c r="AE60" s="237"/>
      <c r="AF60" s="237"/>
      <c r="AG60" s="237"/>
      <c r="AH60" s="237"/>
    </row>
    <row r="61">
      <c r="A61" s="237"/>
      <c r="B61" s="237"/>
      <c r="C61" s="237"/>
      <c r="D61" s="237"/>
      <c r="E61" s="237"/>
      <c r="F61" s="237"/>
      <c r="G61" s="237"/>
      <c r="H61" s="237"/>
      <c r="I61" s="237"/>
      <c r="J61" s="237"/>
      <c r="K61" s="237"/>
      <c r="L61" s="237"/>
      <c r="M61" s="237"/>
      <c r="N61" s="237"/>
      <c r="O61" s="237"/>
      <c r="P61" s="237"/>
      <c r="Q61" s="237"/>
      <c r="R61" s="237"/>
      <c r="S61" s="237"/>
      <c r="T61" s="237"/>
      <c r="U61" s="237"/>
      <c r="V61" s="237"/>
      <c r="W61" s="237"/>
      <c r="X61" s="237"/>
      <c r="Y61" s="237"/>
      <c r="Z61" s="237"/>
      <c r="AA61" s="237"/>
      <c r="AB61" s="237"/>
      <c r="AC61" s="237"/>
      <c r="AD61" s="237"/>
      <c r="AE61" s="237"/>
      <c r="AF61" s="237"/>
      <c r="AG61" s="237"/>
      <c r="AH61" s="237"/>
    </row>
    <row r="62">
      <c r="A62" s="237"/>
      <c r="B62" s="237"/>
      <c r="C62" s="237"/>
      <c r="D62" s="237"/>
      <c r="E62" s="237"/>
      <c r="F62" s="237"/>
      <c r="G62" s="237"/>
      <c r="H62" s="237"/>
      <c r="I62" s="237"/>
      <c r="J62" s="237"/>
      <c r="K62" s="237"/>
      <c r="L62" s="237"/>
      <c r="M62" s="237"/>
      <c r="N62" s="237"/>
      <c r="O62" s="237"/>
      <c r="P62" s="237"/>
      <c r="Q62" s="237"/>
      <c r="R62" s="237"/>
      <c r="S62" s="237"/>
      <c r="T62" s="237"/>
      <c r="U62" s="237"/>
      <c r="V62" s="237"/>
      <c r="W62" s="237"/>
      <c r="X62" s="237"/>
      <c r="Y62" s="237"/>
      <c r="Z62" s="237"/>
      <c r="AA62" s="237"/>
      <c r="AB62" s="237"/>
      <c r="AC62" s="237"/>
      <c r="AD62" s="237"/>
      <c r="AE62" s="237"/>
      <c r="AF62" s="237"/>
      <c r="AG62" s="237"/>
      <c r="AH62" s="237"/>
    </row>
    <row r="63">
      <c r="A63" s="237"/>
      <c r="B63" s="237"/>
      <c r="C63" s="237"/>
      <c r="D63" s="237"/>
      <c r="E63" s="237"/>
      <c r="F63" s="237"/>
      <c r="G63" s="237"/>
      <c r="H63" s="237"/>
      <c r="I63" s="237"/>
      <c r="J63" s="237"/>
      <c r="K63" s="237"/>
      <c r="L63" s="237"/>
      <c r="M63" s="237"/>
      <c r="N63" s="237"/>
      <c r="O63" s="237"/>
      <c r="P63" s="237"/>
      <c r="Q63" s="237"/>
      <c r="R63" s="237"/>
      <c r="S63" s="237"/>
      <c r="T63" s="237"/>
      <c r="U63" s="237"/>
      <c r="V63" s="237"/>
      <c r="W63" s="237"/>
      <c r="X63" s="237"/>
      <c r="Y63" s="237"/>
      <c r="Z63" s="237"/>
      <c r="AA63" s="237"/>
      <c r="AB63" s="237"/>
      <c r="AC63" s="237"/>
      <c r="AD63" s="237"/>
      <c r="AE63" s="237"/>
      <c r="AF63" s="237"/>
      <c r="AG63" s="237"/>
      <c r="AH63" s="237"/>
    </row>
    <row r="64">
      <c r="A64" s="237"/>
      <c r="B64" s="237"/>
      <c r="C64" s="237"/>
      <c r="D64" s="237"/>
      <c r="E64" s="237"/>
      <c r="F64" s="237"/>
      <c r="G64" s="237"/>
      <c r="H64" s="237"/>
      <c r="I64" s="237"/>
      <c r="J64" s="237"/>
      <c r="K64" s="237"/>
      <c r="L64" s="237"/>
      <c r="M64" s="237"/>
      <c r="N64" s="237"/>
      <c r="O64" s="237"/>
      <c r="P64" s="237"/>
      <c r="Q64" s="237"/>
      <c r="R64" s="237"/>
      <c r="S64" s="237"/>
      <c r="T64" s="237"/>
      <c r="U64" s="237"/>
      <c r="V64" s="237"/>
      <c r="W64" s="237"/>
      <c r="X64" s="237"/>
      <c r="Y64" s="237"/>
      <c r="Z64" s="237"/>
      <c r="AA64" s="237"/>
      <c r="AB64" s="237"/>
      <c r="AC64" s="237"/>
      <c r="AD64" s="237"/>
      <c r="AE64" s="237"/>
      <c r="AF64" s="237"/>
      <c r="AG64" s="237"/>
      <c r="AH64" s="237"/>
    </row>
    <row r="65" s="237" customFormat="1"/>
    <row r="66" s="237" customFormat="1"/>
    <row r="67" s="237" customFormat="1"/>
    <row r="68" s="237" customFormat="1"/>
    <row r="69" s="237" customFormat="1"/>
    <row r="70" s="237" customFormat="1"/>
    <row r="71" s="237" customFormat="1"/>
    <row r="72" s="237" customFormat="1"/>
    <row r="73" s="237" customFormat="1"/>
    <row r="74" s="237" customFormat="1"/>
    <row r="75" s="237" customFormat="1"/>
    <row r="76" s="237" customFormat="1"/>
    <row r="77" s="237" customFormat="1"/>
    <row r="78" s="237" customFormat="1"/>
    <row r="79" s="237" customFormat="1"/>
    <row r="80" s="237" customFormat="1"/>
    <row r="81" s="237" customFormat="1"/>
    <row r="82" s="237" customFormat="1"/>
    <row r="83" s="237" customFormat="1"/>
    <row r="84" s="237" customFormat="1"/>
    <row r="85" s="237" customFormat="1"/>
    <row r="86" s="237" customFormat="1"/>
  </sheetData>
  <mergeCells count="24">
    <mergeCell ref="B8:C8"/>
    <mergeCell ref="AD38:AG38"/>
    <mergeCell ref="AD33:AG33"/>
    <mergeCell ref="AD28:AG28"/>
    <mergeCell ref="Q38:AB38"/>
    <mergeCell ref="B45:AG45"/>
    <mergeCell ref="B33:O33"/>
    <mergeCell ref="Q28:AB28"/>
    <mergeCell ref="B38:O38"/>
    <mergeCell ref="B28:O28"/>
    <mergeCell ref="Q33:AB33"/>
    <mergeCell ref="M7:O7"/>
    <mergeCell ref="T7:V7"/>
    <mergeCell ref="W7:Y7"/>
    <mergeCell ref="D6:O6"/>
    <mergeCell ref="Z7:AB7"/>
    <mergeCell ref="D7:F7"/>
    <mergeCell ref="G7:I7"/>
    <mergeCell ref="J7:L7"/>
    <mergeCell ref="U3:AG3"/>
    <mergeCell ref="AD6:AG6"/>
    <mergeCell ref="Q6:AB6"/>
    <mergeCell ref="Q7:S7"/>
    <mergeCell ref="AD7:AG7"/>
  </mergeCells>
  <phoneticPr fontId="0" type="noConversion"/>
  <printOptions horizontalCentered="1" verticalCentered="1"/>
  <pageMargins left="0.25" right="0.25" top="0.25" bottom="0.25" header="0" footer="0"/>
  <pageSetup scale="59" fitToWidth="1" fitToHeight="1" orientation="landscape" r:id="rId1"/>
  <headerFooter alignWithMargins="0">
    <oddHeader/>
    <oddFooter/>
  </headerFooter>
  <rowBreaks count="1" manualBreakCount="1">
    <brk id="47" max="16383" man="1"/>
  </rowBreaks>
  <colBreaks count="1" manualBreakCount="1">
    <brk id="35" max="1048575" man="1"/>
  </colBreaks>
  <drawing r:id="rId129"/>
</worksheet>
</file>

<file path=xl/worksheets/sheet13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5">
    <pageSetUpPr fitToPage="1"/>
  </sheetPr>
  <dimension ref="A1:AW78"/>
  <sheetViews>
    <sheetView showGridLines="0" zoomScale="75" workbookViewId="0"/>
  </sheetViews>
  <sheetFormatPr defaultRowHeight="12.75"/>
  <cols>
    <col min="1" max="1" width="1.7109375" customWidth="1"/>
    <col min="2" max="2" width="6.7109375" customWidth="1"/>
    <col min="3" max="3" width="6.7109375" style="26" customWidth="1"/>
    <col min="4" max="15" width="8.7109375" customWidth="1"/>
    <col min="16" max="16" width="1.42578125" customWidth="1"/>
    <col min="17" max="28" width="7.7109375" customWidth="1"/>
    <col min="29" max="29" width="1.42578125" customWidth="1"/>
    <col min="30" max="33" width="7.7109375" customWidth="1"/>
    <col min="34" max="34" width="1.7109375" customWidth="1"/>
    <col min="35" max="48" width="9.140625" style="237" customWidth="1"/>
  </cols>
  <sheetData>
    <row r="1" ht="39.95" customHeight="1">
      <c r="B1" s="662" t="s">
        <v>211</v>
      </c>
      <c r="AD1" s="5"/>
      <c r="AG1" s="691"/>
      <c r="AI1" s="237"/>
    </row>
    <row r="2" ht="21" customHeight="1">
      <c r="B2" s="11" t="s">
        <v>258</v>
      </c>
    </row>
    <row r="3" ht="21" customHeight="1">
      <c r="B3" s="11" t="s">
        <v>259</v>
      </c>
      <c r="U3" s="1059" t="s">
        <v>351</v>
      </c>
      <c r="V3" s="1059"/>
      <c r="W3" s="1059"/>
      <c r="X3" s="1059"/>
      <c r="Y3" s="1059"/>
      <c r="Z3" s="1059"/>
      <c r="AA3" s="1059"/>
      <c r="AB3" s="1059"/>
      <c r="AC3" s="1059"/>
      <c r="AD3" s="1059"/>
      <c r="AE3" s="1059"/>
      <c r="AF3" s="1059"/>
      <c r="AG3" s="1059"/>
    </row>
    <row r="4" ht="21" customHeight="1">
      <c r="A4" s="4"/>
      <c r="B4" s="211" t="s">
        <v>366</v>
      </c>
      <c r="C4" s="5"/>
      <c r="D4" s="5"/>
      <c r="E4" s="5"/>
      <c r="F4" s="5"/>
      <c r="G4" s="5"/>
      <c r="H4" s="212"/>
      <c r="I4" s="212"/>
      <c r="J4" s="212"/>
      <c r="K4" s="212"/>
      <c r="L4" s="212"/>
      <c r="M4" s="212"/>
      <c r="N4" s="212"/>
      <c r="O4" s="212"/>
      <c r="P4" s="212"/>
      <c r="Q4" s="212"/>
      <c r="R4" s="212"/>
      <c r="S4" s="212"/>
      <c r="T4" s="212"/>
      <c r="U4" s="212"/>
      <c r="V4" s="212"/>
      <c r="W4" s="212"/>
      <c r="X4" s="4"/>
      <c r="Y4" s="4"/>
      <c r="AC4" s="212"/>
    </row>
    <row r="5" ht="24.95" customHeight="1"/>
    <row r="6" ht="24.95" customHeight="1">
      <c r="D6" s="979" t="s">
        <v>95</v>
      </c>
      <c r="E6" s="979"/>
      <c r="F6" s="979"/>
      <c r="G6" s="979"/>
      <c r="H6" s="979"/>
      <c r="I6" s="979"/>
      <c r="J6" s="979"/>
      <c r="K6" s="979"/>
      <c r="L6" s="979"/>
      <c r="M6" s="979"/>
      <c r="N6" s="979"/>
      <c r="O6" s="979"/>
      <c r="Q6" s="979" t="s">
        <v>72</v>
      </c>
      <c r="R6" s="979"/>
      <c r="S6" s="979"/>
      <c r="T6" s="979"/>
      <c r="U6" s="979"/>
      <c r="V6" s="979"/>
      <c r="W6" s="979"/>
      <c r="X6" s="979"/>
      <c r="Y6" s="979"/>
      <c r="Z6" s="979"/>
      <c r="AA6" s="979"/>
      <c r="AB6" s="979"/>
      <c r="AD6" s="979" t="s">
        <v>80</v>
      </c>
      <c r="AE6" s="979"/>
      <c r="AF6" s="979"/>
      <c r="AG6" s="979"/>
    </row>
    <row r="7" ht="24.95" customHeight="1">
      <c r="D7" s="285" t="s">
        <v>20</v>
      </c>
      <c r="E7" s="285"/>
      <c r="F7" s="285"/>
      <c r="G7" s="285" t="s">
        <v>18</v>
      </c>
      <c r="H7" s="285"/>
      <c r="I7" s="285"/>
      <c r="J7" s="285" t="s">
        <v>17</v>
      </c>
      <c r="K7" s="285"/>
      <c r="L7" s="285"/>
      <c r="M7" s="285" t="s">
        <v>106</v>
      </c>
      <c r="N7" s="285"/>
      <c r="O7" s="285"/>
      <c r="Q7" s="285" t="s">
        <v>20</v>
      </c>
      <c r="R7" s="285"/>
      <c r="S7" s="285"/>
      <c r="T7" s="285" t="s">
        <v>18</v>
      </c>
      <c r="U7" s="285"/>
      <c r="V7" s="285"/>
      <c r="W7" s="285" t="s">
        <v>17</v>
      </c>
      <c r="X7" s="285"/>
      <c r="Y7" s="285"/>
      <c r="Z7" s="285" t="s">
        <v>106</v>
      </c>
      <c r="AA7" s="285"/>
      <c r="AB7" s="285"/>
      <c r="AD7" s="285" t="s">
        <v>81</v>
      </c>
      <c r="AE7" s="285"/>
      <c r="AF7" s="285"/>
      <c r="AG7" s="285"/>
    </row>
    <row r="8" ht="30" customHeight="1">
      <c r="A8" s="57"/>
      <c r="B8" s="957" t="s">
        <v>42</v>
      </c>
      <c r="C8" s="957"/>
      <c r="D8" s="414" t="s">
        <v>25</v>
      </c>
      <c r="E8" s="415" t="s">
        <v>15</v>
      </c>
      <c r="F8" s="416" t="s">
        <v>26</v>
      </c>
      <c r="G8" s="414" t="s">
        <v>25</v>
      </c>
      <c r="H8" s="415" t="s">
        <v>15</v>
      </c>
      <c r="I8" s="416" t="s">
        <v>26</v>
      </c>
      <c r="J8" s="414" t="s">
        <v>25</v>
      </c>
      <c r="K8" s="415" t="s">
        <v>15</v>
      </c>
      <c r="L8" s="416" t="s">
        <v>26</v>
      </c>
      <c r="M8" s="414" t="s">
        <v>25</v>
      </c>
      <c r="N8" s="415" t="s">
        <v>15</v>
      </c>
      <c r="O8" s="416" t="s">
        <v>26</v>
      </c>
      <c r="P8" s="63"/>
      <c r="Q8" s="414" t="s">
        <v>25</v>
      </c>
      <c r="R8" s="415" t="s">
        <v>15</v>
      </c>
      <c r="S8" s="416" t="s">
        <v>26</v>
      </c>
      <c r="T8" s="414" t="s">
        <v>25</v>
      </c>
      <c r="U8" s="415" t="s">
        <v>15</v>
      </c>
      <c r="V8" s="416" t="s">
        <v>26</v>
      </c>
      <c r="W8" s="414" t="s">
        <v>25</v>
      </c>
      <c r="X8" s="415" t="s">
        <v>15</v>
      </c>
      <c r="Y8" s="416" t="s">
        <v>26</v>
      </c>
      <c r="Z8" s="414" t="s">
        <v>25</v>
      </c>
      <c r="AA8" s="415" t="s">
        <v>15</v>
      </c>
      <c r="AB8" s="416" t="s">
        <v>26</v>
      </c>
      <c r="AC8" s="63"/>
      <c r="AD8" s="414" t="s">
        <v>20</v>
      </c>
      <c r="AE8" s="415" t="s">
        <v>18</v>
      </c>
      <c r="AF8" s="415" t="s">
        <v>17</v>
      </c>
      <c r="AG8" s="416" t="s">
        <v>12</v>
      </c>
    </row>
    <row r="9" ht="20.1" customHeight="1">
      <c r="A9" s="57"/>
      <c r="B9" s="286">
        <v>2018</v>
      </c>
      <c r="C9" s="287" t="s">
        <v>268</v>
      </c>
      <c r="D9" s="436">
        <v>63.647661915478869717429357339</v>
      </c>
      <c r="E9" s="437">
        <v>157.10230157539384846211552888</v>
      </c>
      <c r="F9" s="438">
        <v>106.17863438605982732580419738</v>
      </c>
      <c r="G9" s="436">
        <v>5.1742935733933483370842710678</v>
      </c>
      <c r="H9" s="437"/>
      <c r="I9" s="438">
        <v>29.388442639222671999548896211</v>
      </c>
      <c r="J9" s="436">
        <v>9.302075518879719929982495624</v>
      </c>
      <c r="K9" s="437"/>
      <c r="L9" s="438">
        <v>16.054376583782420892612574166</v>
      </c>
      <c r="M9" s="436">
        <v>78.124031007751937984496124031</v>
      </c>
      <c r="N9" s="437"/>
      <c r="O9" s="438">
        <v>151.62145360906492021796566776</v>
      </c>
      <c r="P9" s="5"/>
      <c r="Q9" s="417">
        <v>-48.193626235947581924014962850</v>
      </c>
      <c r="R9" s="418">
        <v>-5.1091668420526662718265154700</v>
      </c>
      <c r="S9" s="419">
        <v>-11.312103328164570455141258250</v>
      </c>
      <c r="T9" s="417">
        <v>-74.506818058615098784231976620</v>
      </c>
      <c r="U9" s="418"/>
      <c r="V9" s="419">
        <v>-21.345381211599170304398795250</v>
      </c>
      <c r="W9" s="417">
        <v>776.19144826719846740888463168</v>
      </c>
      <c r="X9" s="418"/>
      <c r="Y9" s="419">
        <v>0.0034520571765691452494754100</v>
      </c>
      <c r="Z9" s="417">
        <v>-45.828172577262822163381192060</v>
      </c>
      <c r="AA9" s="418"/>
      <c r="AB9" s="419">
        <v>-12.428109201338547045306335960</v>
      </c>
      <c r="AC9" s="5"/>
      <c r="AD9" s="429" t="s">
        <v>269</v>
      </c>
      <c r="AE9" s="430"/>
      <c r="AF9" s="430"/>
      <c r="AG9" s="431"/>
    </row>
    <row r="10" ht="20.1" customHeight="1">
      <c r="A10" s="58"/>
      <c r="B10" s="288"/>
      <c r="C10" s="289" t="s">
        <v>270</v>
      </c>
      <c r="D10" s="278">
        <v>65.583895973993498374593648412</v>
      </c>
      <c r="E10" s="94">
        <v>148.88958386348327221016390989</v>
      </c>
      <c r="F10" s="279">
        <v>97.37225600329794908791095537</v>
      </c>
      <c r="G10" s="278">
        <v>7.973743435858964741185296324</v>
      </c>
      <c r="H10" s="94"/>
      <c r="I10" s="279">
        <v>30.310174713976852008707627335</v>
      </c>
      <c r="J10" s="278">
        <v>14.75818954738684671167791948</v>
      </c>
      <c r="K10" s="94"/>
      <c r="L10" s="279">
        <v>15.304724624954759341779163988</v>
      </c>
      <c r="M10" s="278">
        <v>88.31582895723930982745686422</v>
      </c>
      <c r="N10" s="94"/>
      <c r="O10" s="279">
        <v>142.9871553422295604383977467</v>
      </c>
      <c r="P10" s="5"/>
      <c r="Q10" s="273">
        <v>-29.443243603879962494556760700</v>
      </c>
      <c r="R10" s="92">
        <v>5.6923007564015183245372027400</v>
      </c>
      <c r="S10" s="274">
        <v>-5.0237197911529953725049422500</v>
      </c>
      <c r="T10" s="273">
        <v>-58.040844613265726842876316970</v>
      </c>
      <c r="U10" s="92"/>
      <c r="V10" s="274">
        <v>-1.9715221730362555462212841700</v>
      </c>
      <c r="W10" s="273">
        <v>531.33009563338396696690271924</v>
      </c>
      <c r="X10" s="92"/>
      <c r="Y10" s="274">
        <v>-0.6459658577867031044907157400</v>
      </c>
      <c r="Z10" s="273">
        <v>-22.728704146821770577272608590</v>
      </c>
      <c r="AA10" s="92"/>
      <c r="AB10" s="274">
        <v>-3.9366338278329548820236546600</v>
      </c>
      <c r="AC10" s="5"/>
      <c r="AD10" s="273" t="s">
        <v>269</v>
      </c>
      <c r="AE10" s="92"/>
      <c r="AF10" s="92"/>
      <c r="AG10" s="274"/>
    </row>
    <row r="11" ht="20.1" customHeight="1">
      <c r="A11" s="58"/>
      <c r="B11" s="290"/>
      <c r="C11" s="291" t="s">
        <v>272</v>
      </c>
      <c r="D11" s="441">
        <v>51.538131313131313131313131313</v>
      </c>
      <c r="E11" s="95">
        <v>111.87212683681361175560711524</v>
      </c>
      <c r="F11" s="444">
        <v>86.93927256597915280550011089</v>
      </c>
      <c r="G11" s="441">
        <v>10.787626262626262626262626263</v>
      </c>
      <c r="H11" s="95"/>
      <c r="I11" s="444">
        <v>31.614788759505016018216984734</v>
      </c>
      <c r="J11" s="441">
        <v>10.988636363636363636363636364</v>
      </c>
      <c r="K11" s="95"/>
      <c r="L11" s="444">
        <v>13.725911601125362128832753239</v>
      </c>
      <c r="M11" s="441">
        <v>73.314393939393939393939393939</v>
      </c>
      <c r="N11" s="95"/>
      <c r="O11" s="444">
        <v>132.27997292660953095254984886</v>
      </c>
      <c r="P11" s="5"/>
      <c r="Q11" s="499">
        <v>6.3031539208373786913457812300</v>
      </c>
      <c r="R11" s="216">
        <v>6.9671832908872402079293969100</v>
      </c>
      <c r="S11" s="500">
        <v>-5.0382207340259336266999109200</v>
      </c>
      <c r="T11" s="499">
        <v>149.88495975541274099956323705</v>
      </c>
      <c r="U11" s="216"/>
      <c r="V11" s="500">
        <v>27.562388242559481814670305800</v>
      </c>
      <c r="W11" s="499">
        <v>760.97847306495013981955363272</v>
      </c>
      <c r="X11" s="216"/>
      <c r="Y11" s="500">
        <v>21.625746291053080213864188030</v>
      </c>
      <c r="Z11" s="499">
        <v>35.577698992057502783236324780</v>
      </c>
      <c r="AA11" s="216"/>
      <c r="AB11" s="500">
        <v>3.6506241047410725910200920500</v>
      </c>
      <c r="AC11" s="5"/>
      <c r="AD11" s="422" t="s">
        <v>269</v>
      </c>
      <c r="AE11" s="91"/>
      <c r="AF11" s="91"/>
      <c r="AG11" s="423"/>
    </row>
    <row r="12" ht="20.1" customHeight="1">
      <c r="A12" s="58"/>
      <c r="B12" s="288"/>
      <c r="C12" s="289" t="s">
        <v>273</v>
      </c>
      <c r="D12" s="278">
        <v>71.16935483870967741935483871</v>
      </c>
      <c r="E12" s="94">
        <v>136.79482224384402365092433201</v>
      </c>
      <c r="F12" s="279">
        <v>109.48998776640267851393986221</v>
      </c>
      <c r="G12" s="278">
        <v>10.269305962854349951124144673</v>
      </c>
      <c r="H12" s="94"/>
      <c r="I12" s="279">
        <v>39.744891134980343769214304896</v>
      </c>
      <c r="J12" s="278">
        <v>10.402248289345063538611925709</v>
      </c>
      <c r="K12" s="94"/>
      <c r="L12" s="279">
        <v>14.626064332291327746725198847</v>
      </c>
      <c r="M12" s="278">
        <v>91.84090909090909090909090909</v>
      </c>
      <c r="N12" s="94"/>
      <c r="O12" s="279">
        <v>163.86094323367435002987936595</v>
      </c>
      <c r="P12" s="5"/>
      <c r="Q12" s="273">
        <v>-11.168846855874879209763430080</v>
      </c>
      <c r="R12" s="92">
        <v>-3.7803205438575652121643161300</v>
      </c>
      <c r="S12" s="274">
        <v>-5.8031151976693804151925766700</v>
      </c>
      <c r="T12" s="273">
        <v>479.04938634526346733299037262</v>
      </c>
      <c r="U12" s="92"/>
      <c r="V12" s="274">
        <v>-7.1081338793853124595022797600</v>
      </c>
      <c r="W12" s="273">
        <v>2115.4406662040249826509368496</v>
      </c>
      <c r="X12" s="92"/>
      <c r="Y12" s="274">
        <v>7.2128862550975086520592803800</v>
      </c>
      <c r="Z12" s="273">
        <v>11.510769308676927069692512320</v>
      </c>
      <c r="AA12" s="92"/>
      <c r="AB12" s="274">
        <v>-5.0981109625062964087620708200</v>
      </c>
      <c r="AC12" s="5"/>
      <c r="AD12" s="273" t="s">
        <v>269</v>
      </c>
      <c r="AE12" s="92"/>
      <c r="AF12" s="92"/>
      <c r="AG12" s="274"/>
    </row>
    <row r="13" ht="20.1" customHeight="1">
      <c r="A13" s="58"/>
      <c r="B13" s="290"/>
      <c r="C13" s="291" t="s">
        <v>274</v>
      </c>
      <c r="D13" s="441">
        <v>78.58459595959595959595959596</v>
      </c>
      <c r="E13" s="95">
        <v>167.28448182521268368136117556</v>
      </c>
      <c r="F13" s="444">
        <v>128.20757152361942781104457751</v>
      </c>
      <c r="G13" s="441">
        <v>15.516666666666666666666666667</v>
      </c>
      <c r="H13" s="95"/>
      <c r="I13" s="444">
        <v>38.318480034311501789970961162</v>
      </c>
      <c r="J13" s="441">
        <v>12.512373737373737373737373737</v>
      </c>
      <c r="K13" s="95"/>
      <c r="L13" s="444">
        <v>10.311700867598546750151493386</v>
      </c>
      <c r="M13" s="441">
        <v>106.61363636363636363636363636</v>
      </c>
      <c r="N13" s="95"/>
      <c r="O13" s="444">
        <v>176.83775242552947635116703206</v>
      </c>
      <c r="P13" s="5"/>
      <c r="Q13" s="422">
        <v>-30.411861658704948112175257590</v>
      </c>
      <c r="R13" s="91">
        <v>-3.4666592330120527942225213500</v>
      </c>
      <c r="S13" s="500">
        <v>-6.5181005082553236379052371400</v>
      </c>
      <c r="T13" s="422">
        <v>620.34044016506189821182943605</v>
      </c>
      <c r="U13" s="91"/>
      <c r="V13" s="500">
        <v>-27.018884932237242646132361220</v>
      </c>
      <c r="W13" s="422">
        <v>4810.3792283298097251585623679</v>
      </c>
      <c r="X13" s="91"/>
      <c r="Y13" s="500">
        <v>-34.008243665822561333391837100</v>
      </c>
      <c r="Z13" s="422">
        <v>-7.5633993186416037319990308100</v>
      </c>
      <c r="AA13" s="91"/>
      <c r="AB13" s="500">
        <v>-13.854226336702934080332144870</v>
      </c>
      <c r="AC13" s="5"/>
      <c r="AD13" s="422" t="s">
        <v>269</v>
      </c>
      <c r="AE13" s="91"/>
      <c r="AF13" s="91"/>
      <c r="AG13" s="423"/>
    </row>
    <row r="14" ht="20.1" customHeight="1">
      <c r="A14" s="58"/>
      <c r="B14" s="288"/>
      <c r="C14" s="289" t="s">
        <v>276</v>
      </c>
      <c r="D14" s="278">
        <v>138.56011730205278592375366569</v>
      </c>
      <c r="E14" s="94">
        <v>269.95753686101339720080832273</v>
      </c>
      <c r="F14" s="279">
        <v>171.05963865197713626282478948</v>
      </c>
      <c r="G14" s="278">
        <v>13.801564027370478983382209189</v>
      </c>
      <c r="H14" s="94"/>
      <c r="I14" s="279">
        <v>40.476118991077028514378694274</v>
      </c>
      <c r="J14" s="278">
        <v>15.192326490713587487781036168</v>
      </c>
      <c r="K14" s="94"/>
      <c r="L14" s="279">
        <v>11.747207985312213986490568449</v>
      </c>
      <c r="M14" s="278">
        <v>167.55400782013685239491691105</v>
      </c>
      <c r="N14" s="94"/>
      <c r="O14" s="279">
        <v>223.28296562836637876369405221</v>
      </c>
      <c r="P14" s="5"/>
      <c r="Q14" s="273">
        <v>-24.350467640527873239832505450</v>
      </c>
      <c r="R14" s="92">
        <v>1.5134875084022124302153288900</v>
      </c>
      <c r="S14" s="274">
        <v>2.8918208593541456801669545900</v>
      </c>
      <c r="T14" s="273">
        <v>445.87983606979921127922262033</v>
      </c>
      <c r="U14" s="92"/>
      <c r="V14" s="274">
        <v>-16.684395462057744572811280090</v>
      </c>
      <c r="W14" s="273">
        <v>3155.4985337243401759530791786</v>
      </c>
      <c r="X14" s="92"/>
      <c r="Y14" s="274">
        <v>-30.183639731483748546966933270</v>
      </c>
      <c r="Z14" s="273">
        <v>-9.992475207041203798838951930</v>
      </c>
      <c r="AA14" s="92"/>
      <c r="AB14" s="274">
        <v>-3.6158721287490223229452657300</v>
      </c>
      <c r="AC14" s="5"/>
      <c r="AD14" s="273" t="s">
        <v>269</v>
      </c>
      <c r="AE14" s="92"/>
      <c r="AF14" s="92"/>
      <c r="AG14" s="274"/>
    </row>
    <row r="15" ht="20.1" customHeight="1">
      <c r="A15" s="58"/>
      <c r="B15" s="290">
        <v>2019</v>
      </c>
      <c r="C15" s="291" t="s">
        <v>277</v>
      </c>
      <c r="D15" s="441">
        <v>157.01124144672531769305962854</v>
      </c>
      <c r="E15" s="95">
        <v>232.4962420477509168475413517</v>
      </c>
      <c r="F15" s="444">
        <v>178.27518416455035031789773239</v>
      </c>
      <c r="G15" s="441">
        <v>21.636608015640273704789833822</v>
      </c>
      <c r="H15" s="95"/>
      <c r="I15" s="444">
        <v>49.991163205038145748768351124</v>
      </c>
      <c r="J15" s="441">
        <v>21.005376344086021505376344086</v>
      </c>
      <c r="K15" s="95"/>
      <c r="L15" s="444">
        <v>11.834956298755009117720232246</v>
      </c>
      <c r="M15" s="441">
        <v>199.65322580645161290322580645</v>
      </c>
      <c r="N15" s="95"/>
      <c r="O15" s="444">
        <v>240.10130366834350518438631576</v>
      </c>
      <c r="P15" s="5"/>
      <c r="Q15" s="422">
        <v>45.348219032429558745348219030</v>
      </c>
      <c r="R15" s="91">
        <v>-0.3775337819466090291287177500</v>
      </c>
      <c r="S15" s="500">
        <v>-1.6187594432586272432243738900</v>
      </c>
      <c r="T15" s="422">
        <v>934.7942964001870032725572697</v>
      </c>
      <c r="U15" s="91"/>
      <c r="V15" s="500">
        <v>-21.359654391964192535392566180</v>
      </c>
      <c r="W15" s="422">
        <v>3946.7984934086629001883239171</v>
      </c>
      <c r="X15" s="91"/>
      <c r="Y15" s="500">
        <v>-30.360717180391916512282164760</v>
      </c>
      <c r="Z15" s="422">
        <v>80.46254265928895662834233459</v>
      </c>
      <c r="AA15" s="91"/>
      <c r="AB15" s="500">
        <v>-8.278647375172319705211029510</v>
      </c>
      <c r="AC15" s="5"/>
      <c r="AD15" s="422" t="s">
        <v>269</v>
      </c>
      <c r="AE15" s="91"/>
      <c r="AF15" s="91"/>
      <c r="AG15" s="423"/>
    </row>
    <row r="16" ht="20.1" customHeight="1">
      <c r="A16" s="58"/>
      <c r="B16" s="288"/>
      <c r="C16" s="289" t="s">
        <v>278</v>
      </c>
      <c r="D16" s="278">
        <v>186.50189393939393939393939394</v>
      </c>
      <c r="E16" s="94">
        <v>282.6106778256546237984753066</v>
      </c>
      <c r="F16" s="279">
        <v>212.76372093475386888560541255</v>
      </c>
      <c r="G16" s="278">
        <v>26.223755411255411255411255411</v>
      </c>
      <c r="H16" s="94"/>
      <c r="I16" s="279">
        <v>50.944755829066159166254424129</v>
      </c>
      <c r="J16" s="278">
        <v>21.790854978354978354978354978</v>
      </c>
      <c r="K16" s="94"/>
      <c r="L16" s="279">
        <v>11.379817182499083003337006956</v>
      </c>
      <c r="M16" s="278">
        <v>234.51650432900432900432900433</v>
      </c>
      <c r="N16" s="94"/>
      <c r="O16" s="279">
        <v>275.08829394631911105519684364</v>
      </c>
      <c r="P16" s="5"/>
      <c r="Q16" s="273">
        <v>106.81584292687902981424975322</v>
      </c>
      <c r="R16" s="92">
        <v>-1.6250425801419272848709761900</v>
      </c>
      <c r="S16" s="274">
        <v>-1.2706362602035306417278043600</v>
      </c>
      <c r="T16" s="273">
        <v>1460.7568438003220611916264090</v>
      </c>
      <c r="U16" s="92"/>
      <c r="V16" s="274">
        <v>-24.867114969701045199145981480</v>
      </c>
      <c r="W16" s="273">
        <v>5710.8946608946608946608946608</v>
      </c>
      <c r="X16" s="92"/>
      <c r="Y16" s="274">
        <v>-42.408620895309769600114689120</v>
      </c>
      <c r="Z16" s="273">
        <v>154.26541466090532806481799273</v>
      </c>
      <c r="AA16" s="92"/>
      <c r="AB16" s="274">
        <v>-9.232080708429271242771228830</v>
      </c>
      <c r="AC16" s="5"/>
      <c r="AD16" s="273" t="s">
        <v>269</v>
      </c>
      <c r="AE16" s="92"/>
      <c r="AF16" s="92"/>
      <c r="AG16" s="274"/>
    </row>
    <row r="17" ht="20.1" customHeight="1">
      <c r="A17" s="58"/>
      <c r="B17" s="290"/>
      <c r="C17" s="291" t="s">
        <v>279</v>
      </c>
      <c r="D17" s="441">
        <v>194.11608015640273704789833822</v>
      </c>
      <c r="E17" s="95">
        <v>289.32305965122371080008981364</v>
      </c>
      <c r="F17" s="444">
        <v>204.64136880593804730948691725</v>
      </c>
      <c r="G17" s="441">
        <v>24.748533724340175953079178886</v>
      </c>
      <c r="H17" s="95"/>
      <c r="I17" s="444">
        <v>42.425340500893372814473218696</v>
      </c>
      <c r="J17" s="441">
        <v>18.132942326490713587487781036</v>
      </c>
      <c r="K17" s="95"/>
      <c r="L17" s="444">
        <v>12.655988592649542651995376081</v>
      </c>
      <c r="M17" s="441">
        <v>236.99755620723362658846529814</v>
      </c>
      <c r="N17" s="95"/>
      <c r="O17" s="444">
        <v>259.72269789948096277595551202</v>
      </c>
      <c r="P17" s="5"/>
      <c r="Q17" s="422">
        <v>112.92326085091782466975467490</v>
      </c>
      <c r="R17" s="91">
        <v>-2.9701683813209134368357706200</v>
      </c>
      <c r="S17" s="500">
        <v>-5.3033664744887647059591709600</v>
      </c>
      <c r="T17" s="422">
        <v>2492.7035330261136712749615978</v>
      </c>
      <c r="U17" s="91"/>
      <c r="V17" s="500">
        <v>-34.769915430859915526130295950</v>
      </c>
      <c r="W17" s="422">
        <v>508.44608446084460844608446084</v>
      </c>
      <c r="X17" s="91"/>
      <c r="Y17" s="500">
        <v>-34.048395424828899698187155210</v>
      </c>
      <c r="Z17" s="422">
        <v>149.20379178583450895140007760</v>
      </c>
      <c r="AA17" s="91"/>
      <c r="AB17" s="500">
        <v>-13.521295844111344228843619850</v>
      </c>
      <c r="AC17" s="5"/>
      <c r="AD17" s="422" t="s">
        <v>269</v>
      </c>
      <c r="AE17" s="91"/>
      <c r="AF17" s="91"/>
      <c r="AG17" s="423"/>
    </row>
    <row r="18" ht="20.1" customHeight="1">
      <c r="A18" s="58"/>
      <c r="B18" s="288"/>
      <c r="C18" s="289" t="s">
        <v>280</v>
      </c>
      <c r="D18" s="278">
        <v>151.44318181818181818181818182</v>
      </c>
      <c r="E18" s="94">
        <v>229.79460634184068058778035576</v>
      </c>
      <c r="F18" s="279">
        <v>161.548932566742434371796586</v>
      </c>
      <c r="G18" s="278">
        <v>17.164393939393939393939393939</v>
      </c>
      <c r="H18" s="94"/>
      <c r="I18" s="279">
        <v>41.773119908950403191461958814</v>
      </c>
      <c r="J18" s="278">
        <v>23.369444444444444444444444444</v>
      </c>
      <c r="K18" s="94"/>
      <c r="L18" s="279">
        <v>11.632853306497205450963286799</v>
      </c>
      <c r="M18" s="278">
        <v>191.9770202020202020202020202</v>
      </c>
      <c r="N18" s="94"/>
      <c r="O18" s="279">
        <v>214.95490578219004301422183161</v>
      </c>
      <c r="P18" s="5"/>
      <c r="Q18" s="273">
        <v>122.41321762349799732977303071</v>
      </c>
      <c r="R18" s="92">
        <v>4.1441208441715044350203625200</v>
      </c>
      <c r="S18" s="274">
        <v>2.6028042554049119450908137200</v>
      </c>
      <c r="T18" s="273">
        <v>1055.9693877551020408163265306</v>
      </c>
      <c r="U18" s="92"/>
      <c r="V18" s="274">
        <v>-26.242770674354379885091786270</v>
      </c>
      <c r="W18" s="273">
        <v>1386.6345381526104417670682730</v>
      </c>
      <c r="X18" s="92"/>
      <c r="Y18" s="274">
        <v>-40.545125656172505991882738580</v>
      </c>
      <c r="Z18" s="273">
        <v>169.82874585174537258868835294</v>
      </c>
      <c r="AA18" s="92"/>
      <c r="AB18" s="274">
        <v>-8.002354446542214528466057700</v>
      </c>
      <c r="AC18" s="5"/>
      <c r="AD18" s="273" t="s">
        <v>269</v>
      </c>
      <c r="AE18" s="92"/>
      <c r="AF18" s="92"/>
      <c r="AG18" s="274"/>
    </row>
    <row r="19" ht="20.1" customHeight="1">
      <c r="A19" s="58"/>
      <c r="B19" s="290"/>
      <c r="C19" s="291" t="s">
        <v>282</v>
      </c>
      <c r="D19" s="441">
        <v>116.35801564027370478983382209</v>
      </c>
      <c r="E19" s="95">
        <v>161.35122296235311728164059576</v>
      </c>
      <c r="F19" s="444">
        <v>132.652661861815233190567999</v>
      </c>
      <c r="G19" s="441">
        <v>14.962854349951124144672531769</v>
      </c>
      <c r="H19" s="95"/>
      <c r="I19" s="444">
        <v>39.19567904702214197662313922</v>
      </c>
      <c r="J19" s="441">
        <v>19.865591397849462365591397849</v>
      </c>
      <c r="K19" s="95"/>
      <c r="L19" s="444">
        <v>11.167216067546210490152820908</v>
      </c>
      <c r="M19" s="441">
        <v>151.18646138807429130009775171</v>
      </c>
      <c r="N19" s="95"/>
      <c r="O19" s="444">
        <v>183.01555697638358565734395913</v>
      </c>
      <c r="P19" s="5"/>
      <c r="Q19" s="422">
        <v>300.25780149109238860989338393</v>
      </c>
      <c r="R19" s="91">
        <v>-6.5121293831574765041068893900</v>
      </c>
      <c r="S19" s="500">
        <v>0.7075811845337663669609018300</v>
      </c>
      <c r="T19" s="422">
        <v>1169.8738231208519833307609198</v>
      </c>
      <c r="U19" s="91"/>
      <c r="V19" s="500">
        <v>-23.731376176801425020041900800</v>
      </c>
      <c r="W19" s="422">
        <v>986.4674507658643326039387308</v>
      </c>
      <c r="X19" s="91"/>
      <c r="Y19" s="500">
        <v>-32.482051550233288632815414060</v>
      </c>
      <c r="Z19" s="422">
        <v>371.31593811168640835458216459</v>
      </c>
      <c r="AA19" s="91"/>
      <c r="AB19" s="500">
        <v>-8.332662744257136235058917810</v>
      </c>
      <c r="AC19" s="5"/>
      <c r="AD19" s="422" t="s">
        <v>281</v>
      </c>
      <c r="AE19" s="91"/>
      <c r="AF19" s="91"/>
      <c r="AG19" s="423"/>
    </row>
    <row r="20" ht="20.1" customHeight="1">
      <c r="A20" s="58"/>
      <c r="B20" s="288"/>
      <c r="C20" s="289" t="s">
        <v>283</v>
      </c>
      <c r="D20" s="278">
        <v>84.22171717171717171717171717</v>
      </c>
      <c r="E20" s="94">
        <v>140.88973395204949729311678268</v>
      </c>
      <c r="F20" s="279">
        <v>109.132524636528348579256706</v>
      </c>
      <c r="G20" s="278">
        <v>13.881313131313131313131313131</v>
      </c>
      <c r="H20" s="94"/>
      <c r="I20" s="279">
        <v>36.419699955945462560990505771</v>
      </c>
      <c r="J20" s="278">
        <v>16.462373737373737373737373737</v>
      </c>
      <c r="K20" s="94"/>
      <c r="L20" s="279">
        <v>13.707623952541955571635596448</v>
      </c>
      <c r="M20" s="278">
        <v>114.56540404040404040404040404</v>
      </c>
      <c r="N20" s="94"/>
      <c r="O20" s="279">
        <v>159.25984854501576671188280822</v>
      </c>
      <c r="P20" s="5"/>
      <c r="Q20" s="273">
        <v>87.48126007589571215894906871</v>
      </c>
      <c r="R20" s="92">
        <v>-0.1288868156657011361122809500</v>
      </c>
      <c r="S20" s="274">
        <v>1.849539951257231432520118100</v>
      </c>
      <c r="T20" s="273">
        <v>447.22096178243677479696630147</v>
      </c>
      <c r="U20" s="92"/>
      <c r="V20" s="274">
        <v>-7.6412892976538310371288521200</v>
      </c>
      <c r="W20" s="273">
        <v>235.33020876696859643330510218</v>
      </c>
      <c r="X20" s="92"/>
      <c r="Y20" s="274">
        <v>-4.8473312308479258128727529100</v>
      </c>
      <c r="Z20" s="273">
        <v>118.76680151991376808441254059</v>
      </c>
      <c r="AA20" s="92"/>
      <c r="AB20" s="274">
        <v>-1.074410153125910501690729200</v>
      </c>
      <c r="AC20" s="5"/>
      <c r="AD20" s="273" t="s">
        <v>269</v>
      </c>
      <c r="AE20" s="92"/>
      <c r="AF20" s="92"/>
      <c r="AG20" s="274"/>
    </row>
    <row r="21" ht="20.1" customHeight="1">
      <c r="A21" s="58"/>
      <c r="B21" s="290"/>
      <c r="C21" s="291" t="s">
        <v>268</v>
      </c>
      <c r="D21" s="441">
        <v>96.19965786901270772238514174</v>
      </c>
      <c r="E21" s="95">
        <v>140.94457899857795075218920739</v>
      </c>
      <c r="F21" s="444">
        <v>110.84302899932858065371440301</v>
      </c>
      <c r="G21" s="441">
        <v>17.698924731182795698924731183</v>
      </c>
      <c r="H21" s="95">
        <v>5.2638128976782173706030229874</v>
      </c>
      <c r="I21" s="444">
        <v>28.980903592176457989441933437</v>
      </c>
      <c r="J21" s="441">
        <v>18.662267839687194525904203324</v>
      </c>
      <c r="K21" s="95">
        <v>4.7651834703983414289549059939</v>
      </c>
      <c r="L21" s="444">
        <v>11.352055038064820903901309347</v>
      </c>
      <c r="M21" s="441">
        <v>132.56085043988269794721407625</v>
      </c>
      <c r="N21" s="95">
        <v>150.97357536665450955174713637</v>
      </c>
      <c r="O21" s="444">
        <v>151.1759876295698595470576458</v>
      </c>
      <c r="P21" s="5"/>
      <c r="Q21" s="422">
        <v>51.144056158357195182365007180</v>
      </c>
      <c r="R21" s="91">
        <v>-10.284841415300182574795700110</v>
      </c>
      <c r="S21" s="500">
        <v>4.3929691130790629266159735700</v>
      </c>
      <c r="T21" s="422">
        <v>242.05490044461627682196017784</v>
      </c>
      <c r="U21" s="91"/>
      <c r="V21" s="500">
        <v>-1.3867323697591941166856609100</v>
      </c>
      <c r="W21" s="422">
        <v>100.62477241568077343232589342</v>
      </c>
      <c r="X21" s="91"/>
      <c r="Y21" s="500">
        <v>-29.28996664042204852195318300</v>
      </c>
      <c r="Z21" s="422">
        <v>69.679993121104068616695930110</v>
      </c>
      <c r="AA21" s="91"/>
      <c r="AB21" s="500">
        <v>-0.2938014172081699438600085400</v>
      </c>
      <c r="AC21" s="5"/>
      <c r="AD21" s="422" t="s">
        <v>281</v>
      </c>
      <c r="AE21" s="91" t="s">
        <v>356</v>
      </c>
      <c r="AF21" s="91" t="s">
        <v>356</v>
      </c>
      <c r="AG21" s="423" t="s">
        <v>357</v>
      </c>
    </row>
    <row r="22" ht="20.1" customHeight="1">
      <c r="A22" s="58"/>
      <c r="B22" s="288"/>
      <c r="C22" s="289" t="s">
        <v>270</v>
      </c>
      <c r="D22" s="278">
        <v>92.8218475073313782991202346</v>
      </c>
      <c r="E22" s="94">
        <v>130.44174687523388967891624878</v>
      </c>
      <c r="F22" s="279">
        <v>102.5607805570642295997570916</v>
      </c>
      <c r="G22" s="278">
        <v>14.603128054740957966764418377</v>
      </c>
      <c r="H22" s="94"/>
      <c r="I22" s="279">
        <v>27.613822271817961126267974212</v>
      </c>
      <c r="J22" s="278">
        <v>22.192326490713587487781036168</v>
      </c>
      <c r="K22" s="94"/>
      <c r="L22" s="279">
        <v>11.37806663452420795296115649</v>
      </c>
      <c r="M22" s="278">
        <v>129.61730205278592375366568915</v>
      </c>
      <c r="N22" s="94"/>
      <c r="O22" s="279">
        <v>141.5526694634063986789862223</v>
      </c>
      <c r="P22" s="5"/>
      <c r="Q22" s="273">
        <v>41.531463065473817752004353590</v>
      </c>
      <c r="R22" s="92">
        <v>-12.390280441084574427584129730</v>
      </c>
      <c r="S22" s="274">
        <v>5.3285450771424540149050182800</v>
      </c>
      <c r="T22" s="273">
        <v>83.14017966854546024740774952</v>
      </c>
      <c r="U22" s="92"/>
      <c r="V22" s="274">
        <v>-8.895865720350100442716903470</v>
      </c>
      <c r="W22" s="273">
        <v>50.372960175478051380318485270</v>
      </c>
      <c r="X22" s="92"/>
      <c r="Y22" s="274">
        <v>-25.656508605375567560645115750</v>
      </c>
      <c r="Z22" s="273">
        <v>46.765651846560744415915365160</v>
      </c>
      <c r="AA22" s="92"/>
      <c r="AB22" s="274">
        <v>-1.0032270908459029737396099800</v>
      </c>
      <c r="AC22" s="5"/>
      <c r="AD22" s="273" t="s">
        <v>281</v>
      </c>
      <c r="AE22" s="92"/>
      <c r="AF22" s="92"/>
      <c r="AG22" s="274"/>
    </row>
    <row r="23" ht="20.1" customHeight="1">
      <c r="A23" s="58"/>
      <c r="B23" s="290"/>
      <c r="C23" s="291" t="s">
        <v>272</v>
      </c>
      <c r="D23" s="441">
        <v>66.074242424242424242424242424</v>
      </c>
      <c r="E23" s="95">
        <v>93.40967594740912606341840681</v>
      </c>
      <c r="F23" s="444">
        <v>88.64455786822219276150072915</v>
      </c>
      <c r="G23" s="441">
        <v>9.618434343434343434343434343</v>
      </c>
      <c r="H23" s="95">
        <v>2.7432992904124920167332429415</v>
      </c>
      <c r="I23" s="444">
        <v>31.166010206267795416264593545</v>
      </c>
      <c r="J23" s="441">
        <v>16.981565656565656565656565657</v>
      </c>
      <c r="K23" s="95">
        <v>2.7557223292875619059938889538</v>
      </c>
      <c r="L23" s="444">
        <v>9.77730480532955114582528827</v>
      </c>
      <c r="M23" s="441">
        <v>92.67424242424242424242424242</v>
      </c>
      <c r="N23" s="95">
        <v>98.90869756710917998614553871</v>
      </c>
      <c r="O23" s="444">
        <v>129.58787287981953932359061097</v>
      </c>
      <c r="P23" s="5"/>
      <c r="Q23" s="422">
        <v>28.204575409988681519518254110</v>
      </c>
      <c r="R23" s="91">
        <v>-16.503173231287019360990126140</v>
      </c>
      <c r="S23" s="500">
        <v>1.9614671849811953795589143400</v>
      </c>
      <c r="T23" s="422">
        <v>-10.838268686064748706664481850</v>
      </c>
      <c r="U23" s="91"/>
      <c r="V23" s="500">
        <v>-1.4195209610638151337365108100</v>
      </c>
      <c r="W23" s="422">
        <v>54.537515799149718487877743310</v>
      </c>
      <c r="X23" s="91"/>
      <c r="Y23" s="500">
        <v>-28.76753770927733505313830300</v>
      </c>
      <c r="Z23" s="422">
        <v>26.406613278222681477654352880</v>
      </c>
      <c r="AA23" s="91"/>
      <c r="AB23" s="500">
        <v>-2.0351531582816395628203891100</v>
      </c>
      <c r="AC23" s="5"/>
      <c r="AD23" s="422" t="s">
        <v>269</v>
      </c>
      <c r="AE23" s="91" t="s">
        <v>358</v>
      </c>
      <c r="AF23" s="91" t="s">
        <v>354</v>
      </c>
      <c r="AG23" s="423" t="s">
        <v>355</v>
      </c>
    </row>
    <row r="24" ht="20.1" customHeight="1">
      <c r="A24" s="59"/>
      <c r="B24" s="288"/>
      <c r="C24" s="289" t="s">
        <v>273</v>
      </c>
      <c r="D24" s="278">
        <v>95.92790811339198435972629521</v>
      </c>
      <c r="E24" s="94">
        <v>134.21127011451238679739540454</v>
      </c>
      <c r="F24" s="279">
        <v>113.15369088195421518776220636</v>
      </c>
      <c r="G24" s="278">
        <v>18.57722385141739980449657869</v>
      </c>
      <c r="H24" s="94">
        <v>4.0534540140815955025571028588</v>
      </c>
      <c r="I24" s="279">
        <v>38.465494193868951602740061672</v>
      </c>
      <c r="J24" s="278">
        <v>19.680351906158357771260997067</v>
      </c>
      <c r="K24" s="94">
        <v>4.2400219728139044491875628886</v>
      </c>
      <c r="L24" s="279">
        <v>10.827189980947815795187348925</v>
      </c>
      <c r="M24" s="278">
        <v>134.18548387096774193548387097</v>
      </c>
      <c r="N24" s="94">
        <v>142.50474610140788674914007029</v>
      </c>
      <c r="O24" s="279">
        <v>162.44637505677098258568961696</v>
      </c>
      <c r="P24" s="93"/>
      <c r="Q24" s="273">
        <v>34.788222164992703236329298650</v>
      </c>
      <c r="R24" s="92">
        <v>-1.8886329810980112978407439500</v>
      </c>
      <c r="S24" s="274">
        <v>3.3461535527504686052738257600</v>
      </c>
      <c r="T24" s="273">
        <v>80.90048070058540764361524915</v>
      </c>
      <c r="U24" s="92"/>
      <c r="V24" s="274">
        <v>-3.2190223814334896276539542500</v>
      </c>
      <c r="W24" s="273">
        <v>89.19325283089789973218061363</v>
      </c>
      <c r="X24" s="92"/>
      <c r="Y24" s="274">
        <v>-25.973319035363343610667080030</v>
      </c>
      <c r="Z24" s="273">
        <v>46.106441235401649224481324490</v>
      </c>
      <c r="AA24" s="92"/>
      <c r="AB24" s="274">
        <v>-0.8632735470624739381071597100</v>
      </c>
      <c r="AC24" s="93"/>
      <c r="AD24" s="273" t="s">
        <v>269</v>
      </c>
      <c r="AE24" s="92" t="s">
        <v>356</v>
      </c>
      <c r="AF24" s="92" t="s">
        <v>356</v>
      </c>
      <c r="AG24" s="274" t="s">
        <v>357</v>
      </c>
    </row>
    <row r="25" ht="20.1" customHeight="1">
      <c r="A25" s="60"/>
      <c r="B25" s="290"/>
      <c r="C25" s="291" t="s">
        <v>274</v>
      </c>
      <c r="D25" s="441">
        <v>127.10934343434343434343434343</v>
      </c>
      <c r="E25" s="95">
        <v>174.43500077339520494972931168</v>
      </c>
      <c r="F25" s="444">
        <v>140.01876353351893587873967033</v>
      </c>
      <c r="G25" s="441">
        <v>33.438636363636363636363636364</v>
      </c>
      <c r="H25" s="95">
        <v>4.6154040176658241640796622053</v>
      </c>
      <c r="I25" s="444">
        <v>45.724574872702156147831073393</v>
      </c>
      <c r="J25" s="441">
        <v>30.575757575757575757575757576</v>
      </c>
      <c r="K25" s="95">
        <v>3.3595969354760094729027721215</v>
      </c>
      <c r="L25" s="444">
        <v>31.248664046829067250187706729</v>
      </c>
      <c r="M25" s="441">
        <v>191.12373737373737373737373737</v>
      </c>
      <c r="N25" s="95">
        <v>182.410001726537038586711746</v>
      </c>
      <c r="O25" s="444">
        <v>216.99200245305015927675845046</v>
      </c>
      <c r="P25" s="93"/>
      <c r="Q25" s="422">
        <v>61.748421407798968492424364140</v>
      </c>
      <c r="R25" s="91">
        <v>4.274466388133805713747834100</v>
      </c>
      <c r="S25" s="500">
        <v>9.212554195930273493897342600</v>
      </c>
      <c r="T25" s="422">
        <v>115.50141587735572697978713016</v>
      </c>
      <c r="U25" s="91"/>
      <c r="V25" s="500">
        <v>19.327736464909405891731225390</v>
      </c>
      <c r="W25" s="422">
        <v>144.36416476619104320975196271</v>
      </c>
      <c r="X25" s="91"/>
      <c r="Y25" s="500">
        <v>203.04083145990687708583206855</v>
      </c>
      <c r="Z25" s="422">
        <v>79.26762831900329235652194510</v>
      </c>
      <c r="AA25" s="91"/>
      <c r="AB25" s="500">
        <v>22.706831248848052997430739260</v>
      </c>
      <c r="AC25" s="93"/>
      <c r="AD25" s="422" t="s">
        <v>281</v>
      </c>
      <c r="AE25" s="91" t="s">
        <v>354</v>
      </c>
      <c r="AF25" s="91" t="s">
        <v>354</v>
      </c>
      <c r="AG25" s="423" t="s">
        <v>359</v>
      </c>
    </row>
    <row r="26" ht="20.1" customHeight="1">
      <c r="A26" s="60"/>
      <c r="B26" s="292"/>
      <c r="C26" s="293" t="s">
        <v>276</v>
      </c>
      <c r="D26" s="445">
        <v>213.44819159335288367546432063</v>
      </c>
      <c r="E26" s="446">
        <v>259.80097148417034653094828231</v>
      </c>
      <c r="F26" s="447">
        <v>177.33224138594638053653675914</v>
      </c>
      <c r="G26" s="445">
        <v>43.624633431085043988269794721</v>
      </c>
      <c r="H26" s="446">
        <v>4.2643693814063585983311936101</v>
      </c>
      <c r="I26" s="447">
        <v>41.571068950753314271461342065</v>
      </c>
      <c r="J26" s="445">
        <v>24.96969696969696969696969697</v>
      </c>
      <c r="K26" s="446">
        <v>3.9080324274914223629602778099</v>
      </c>
      <c r="L26" s="447">
        <v>13.357184707378691427801741729</v>
      </c>
      <c r="M26" s="445">
        <v>282.04252199413489736070381232</v>
      </c>
      <c r="N26" s="446">
        <v>267.97337329306812749223975372</v>
      </c>
      <c r="O26" s="447">
        <v>232.26049504407838623579984293</v>
      </c>
      <c r="P26" s="455"/>
      <c r="Q26" s="275">
        <v>54.047351972175777970609607260</v>
      </c>
      <c r="R26" s="276">
        <v>-3.7622825778233853913412384500</v>
      </c>
      <c r="S26" s="277">
        <v>3.6669098469984079259610146100</v>
      </c>
      <c r="T26" s="275">
        <v>216.08470854876407677597563566</v>
      </c>
      <c r="U26" s="276"/>
      <c r="V26" s="277">
        <v>2.7051752662296199265655806100</v>
      </c>
      <c r="W26" s="275">
        <v>64.35729567133688291215596700</v>
      </c>
      <c r="X26" s="276"/>
      <c r="Y26" s="277">
        <v>13.705186152143265498415481130</v>
      </c>
      <c r="Z26" s="275">
        <v>68.329319998658170356941270160</v>
      </c>
      <c r="AA26" s="276"/>
      <c r="AB26" s="277">
        <v>4.0206960662884896746487186800</v>
      </c>
      <c r="AC26" s="455"/>
      <c r="AD26" s="275" t="s">
        <v>271</v>
      </c>
      <c r="AE26" s="276" t="s">
        <v>356</v>
      </c>
      <c r="AF26" s="276" t="s">
        <v>356</v>
      </c>
      <c r="AG26" s="277" t="s">
        <v>357</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115"/>
      <c r="AD27" s="113"/>
      <c r="AE27" s="113"/>
      <c r="AF27" s="113"/>
      <c r="AG27" s="113"/>
      <c r="AH27" s="9"/>
    </row>
    <row r="28" ht="24.95" customHeight="1">
      <c r="A28" s="112"/>
      <c r="B28" s="993" t="s">
        <v>60</v>
      </c>
      <c r="C28" s="993"/>
      <c r="D28" s="993"/>
      <c r="E28" s="993"/>
      <c r="F28" s="993"/>
      <c r="G28" s="993"/>
      <c r="H28" s="993"/>
      <c r="I28" s="993"/>
      <c r="J28" s="993"/>
      <c r="K28" s="993"/>
      <c r="L28" s="993"/>
      <c r="M28" s="993"/>
      <c r="N28" s="993"/>
      <c r="O28" s="993"/>
      <c r="P28" s="503"/>
      <c r="Q28" s="991"/>
      <c r="R28" s="991"/>
      <c r="S28" s="991"/>
      <c r="T28" s="991"/>
      <c r="U28" s="991"/>
      <c r="V28" s="991"/>
      <c r="W28" s="991"/>
      <c r="X28" s="991"/>
      <c r="Y28" s="991"/>
      <c r="Z28" s="991"/>
      <c r="AA28" s="991"/>
      <c r="AB28" s="991"/>
      <c r="AC28" s="503"/>
      <c r="AD28" s="991"/>
      <c r="AE28" s="991"/>
      <c r="AF28" s="991"/>
      <c r="AG28" s="991"/>
      <c r="AH28" s="9"/>
    </row>
    <row r="29" ht="20.1" customHeight="1">
      <c r="A29" s="58"/>
      <c r="B29" s="286">
        <v>2017</v>
      </c>
      <c r="C29" s="287"/>
      <c r="D29" s="456">
        <v>148.80796571916554837135537392</v>
      </c>
      <c r="E29" s="457">
        <v>183.09432085377289283823351173</v>
      </c>
      <c r="F29" s="438">
        <v>139.97176694239334352349098457</v>
      </c>
      <c r="G29" s="456">
        <v>16.383310967427107478345736245</v>
      </c>
      <c r="H29" s="457">
        <v>4.4106915039555974052269782282</v>
      </c>
      <c r="I29" s="438">
        <v>49.463277085900996153012126814</v>
      </c>
      <c r="J29" s="456">
        <v>3.0062827863852629010613639136</v>
      </c>
      <c r="K29" s="457">
        <v>3.7078547017966485471926462745</v>
      </c>
      <c r="L29" s="438">
        <v>16.285641087985785423846508316</v>
      </c>
      <c r="M29" s="456">
        <v>168.19755947297791875076247408</v>
      </c>
      <c r="N29" s="457">
        <v>191.21286705952513879065313624</v>
      </c>
      <c r="O29" s="438">
        <v>205.7206851162801251003496197</v>
      </c>
      <c r="P29" s="5"/>
      <c r="Q29" s="429">
        <v>-17.345037901148051372008744520</v>
      </c>
      <c r="R29" s="430">
        <v>-3.2602536832049706596440238700</v>
      </c>
      <c r="S29" s="419">
        <v>-2.8721037477952030533094939600</v>
      </c>
      <c r="T29" s="429">
        <v>-49.873401498373461533249407420</v>
      </c>
      <c r="U29" s="430">
        <v>-6.4329664678938373174290191200</v>
      </c>
      <c r="V29" s="419">
        <v>-1.5526649146893090981853502300</v>
      </c>
      <c r="W29" s="429">
        <v>-5.372780595073934250630928300</v>
      </c>
      <c r="X29" s="430">
        <v>675.46187970231390700897408872</v>
      </c>
      <c r="Y29" s="419">
        <v>13.829439653124462576838076760</v>
      </c>
      <c r="Z29" s="429">
        <v>-22.093237551819329912156787090</v>
      </c>
      <c r="AA29" s="430">
        <v>-1.6682630580210251103446158200</v>
      </c>
      <c r="AB29" s="419">
        <v>-1.4092397662287683261853994800</v>
      </c>
      <c r="AC29" s="5"/>
      <c r="AD29" s="429" t="s">
        <v>271</v>
      </c>
      <c r="AE29" s="430" t="s">
        <v>354</v>
      </c>
      <c r="AF29" s="430" t="s">
        <v>358</v>
      </c>
      <c r="AG29" s="431" t="s">
        <v>358</v>
      </c>
    </row>
    <row r="30" ht="20.1" customHeight="1">
      <c r="A30" s="58"/>
      <c r="B30" s="288">
        <v>2018</v>
      </c>
      <c r="C30" s="289"/>
      <c r="D30" s="278">
        <v>71.221631634050092614963356688</v>
      </c>
      <c r="E30" s="94">
        <v>195.17197944914043299060731727</v>
      </c>
      <c r="F30" s="279">
        <v>140.7828176025230354014545792</v>
      </c>
      <c r="G30" s="278">
        <v>7.4616788811038629835440659311</v>
      </c>
      <c r="H30" s="94"/>
      <c r="I30" s="279">
        <v>45.639801340187215690958961667</v>
      </c>
      <c r="J30" s="278">
        <v>8.795334353440176102654962283</v>
      </c>
      <c r="K30" s="94"/>
      <c r="L30" s="279">
        <v>15.599614930305947034163853624</v>
      </c>
      <c r="M30" s="278">
        <v>87.4786448685941317011623849</v>
      </c>
      <c r="N30" s="94"/>
      <c r="O30" s="279">
        <v>202.02223387301619812657739449</v>
      </c>
      <c r="P30" s="5"/>
      <c r="Q30" s="273">
        <v>-52.138562415091744216081502640</v>
      </c>
      <c r="R30" s="92">
        <v>6.5964135528885600264955505400</v>
      </c>
      <c r="S30" s="274">
        <v>0.5794387524331868794437310500</v>
      </c>
      <c r="T30" s="273">
        <v>-54.455610981571503659053488290</v>
      </c>
      <c r="U30" s="92"/>
      <c r="V30" s="274">
        <v>-7.7299280819459156289830940300</v>
      </c>
      <c r="W30" s="273">
        <v>192.56510376442781176204819249</v>
      </c>
      <c r="X30" s="92"/>
      <c r="Y30" s="274">
        <v>-4.2124602523994735665708880900</v>
      </c>
      <c r="Z30" s="273">
        <v>-47.990538541287116217743541700</v>
      </c>
      <c r="AA30" s="92"/>
      <c r="AB30" s="274">
        <v>-1.7978023168518227472749966100</v>
      </c>
      <c r="AC30" s="5"/>
      <c r="AD30" s="273" t="s">
        <v>269</v>
      </c>
      <c r="AE30" s="92"/>
      <c r="AF30" s="92"/>
      <c r="AG30" s="274"/>
    </row>
    <row r="31" ht="20.1" customHeight="1">
      <c r="A31" s="58"/>
      <c r="B31" s="427">
        <v>2019</v>
      </c>
      <c r="C31" s="428"/>
      <c r="D31" s="459">
        <v>131.58870900788709007887090079</v>
      </c>
      <c r="E31" s="460">
        <v>188.69756533070590852747671869</v>
      </c>
      <c r="F31" s="501">
        <v>143.52397298966863629227150607</v>
      </c>
      <c r="G31" s="459">
        <v>21.339061851390618513906185139</v>
      </c>
      <c r="H31" s="460"/>
      <c r="I31" s="501">
        <v>39.360396178210968925210190846</v>
      </c>
      <c r="J31" s="459">
        <v>21.127625570776255707762557078</v>
      </c>
      <c r="K31" s="460"/>
      <c r="L31" s="501">
        <v>13.355481786954169782278536927</v>
      </c>
      <c r="M31" s="459">
        <v>174.05539643005396430053964301</v>
      </c>
      <c r="N31" s="460"/>
      <c r="O31" s="501">
        <v>196.23985095483377499976023384</v>
      </c>
      <c r="P31" s="455"/>
      <c r="Q31" s="432">
        <v>84.75946982514273021582185234</v>
      </c>
      <c r="R31" s="433">
        <v>-3.317286701045977819650463500</v>
      </c>
      <c r="S31" s="502">
        <v>1.9470809249498039239310366300</v>
      </c>
      <c r="T31" s="432">
        <v>185.98204494473995080553301888</v>
      </c>
      <c r="U31" s="433"/>
      <c r="V31" s="502">
        <v>-13.758616333956392451538137650</v>
      </c>
      <c r="W31" s="432">
        <v>140.21401258625797041520686548</v>
      </c>
      <c r="X31" s="433"/>
      <c r="Y31" s="502">
        <v>-14.385823966667389078425572250</v>
      </c>
      <c r="Z31" s="432">
        <v>98.96901317059829139213679219</v>
      </c>
      <c r="AA31" s="433"/>
      <c r="AB31" s="502">
        <v>-2.8622507569226355338236379600</v>
      </c>
      <c r="AC31" s="455"/>
      <c r="AD31" s="432" t="s">
        <v>269</v>
      </c>
      <c r="AE31" s="433"/>
      <c r="AF31" s="433"/>
      <c r="AG31" s="434"/>
    </row>
    <row r="32" ht="21" customHeight="1"/>
    <row r="33" ht="24.95" customHeight="1">
      <c r="A33" s="112"/>
      <c r="B33" s="992" t="s">
        <v>44</v>
      </c>
      <c r="C33" s="992"/>
      <c r="D33" s="992"/>
      <c r="E33" s="992"/>
      <c r="F33" s="992"/>
      <c r="G33" s="992"/>
      <c r="H33" s="992"/>
      <c r="I33" s="992"/>
      <c r="J33" s="992"/>
      <c r="K33" s="992"/>
      <c r="L33" s="992"/>
      <c r="M33" s="992"/>
      <c r="N33" s="992"/>
      <c r="O33" s="992"/>
      <c r="P33" s="503"/>
      <c r="Q33" s="991"/>
      <c r="R33" s="991"/>
      <c r="S33" s="991"/>
      <c r="T33" s="991"/>
      <c r="U33" s="991"/>
      <c r="V33" s="991"/>
      <c r="W33" s="991"/>
      <c r="X33" s="991"/>
      <c r="Y33" s="991"/>
      <c r="Z33" s="991"/>
      <c r="AA33" s="991"/>
      <c r="AB33" s="991"/>
      <c r="AC33" s="503"/>
      <c r="AD33" s="991"/>
      <c r="AE33" s="991"/>
      <c r="AF33" s="991"/>
      <c r="AG33" s="991"/>
      <c r="AH33" s="9"/>
    </row>
    <row r="34" ht="20.1" customHeight="1">
      <c r="A34" s="58"/>
      <c r="B34" s="286">
        <v>2017</v>
      </c>
      <c r="C34" s="287"/>
      <c r="D34" s="456">
        <v>125.53768115942028985507246377</v>
      </c>
      <c r="E34" s="457">
        <v>194.0208509890551260166683402</v>
      </c>
      <c r="F34" s="438">
        <v>139.86364599240563159409017759</v>
      </c>
      <c r="G34" s="456">
        <v>2.1519323671497584541062801932</v>
      </c>
      <c r="H34" s="457"/>
      <c r="I34" s="438">
        <v>47.898543217730691113425055612</v>
      </c>
      <c r="J34" s="456">
        <v>0.3985507246376811594202898551</v>
      </c>
      <c r="K34" s="457"/>
      <c r="L34" s="438">
        <v>15.358520329501906213098734735</v>
      </c>
      <c r="M34" s="456">
        <v>128.08816425120772946859903382</v>
      </c>
      <c r="N34" s="457"/>
      <c r="O34" s="438">
        <v>203.12070953963822892061396795</v>
      </c>
      <c r="P34" s="5"/>
      <c r="Q34" s="429">
        <v>-18.868021354416232794626922570</v>
      </c>
      <c r="R34" s="430">
        <v>13.216851755589695885676048210</v>
      </c>
      <c r="S34" s="419">
        <v>9.271717930442929957551211740</v>
      </c>
      <c r="T34" s="429">
        <v>-90.04135926671137938743572547</v>
      </c>
      <c r="U34" s="430"/>
      <c r="V34" s="419">
        <v>3.8160812200834894326484518900</v>
      </c>
      <c r="W34" s="429">
        <v>-65.898682449094624110476995700</v>
      </c>
      <c r="X34" s="430"/>
      <c r="Y34" s="419">
        <v>-12.461510549213104433984131610</v>
      </c>
      <c r="Z34" s="429">
        <v>-27.841758362254141546993939580</v>
      </c>
      <c r="AA34" s="430"/>
      <c r="AB34" s="419">
        <v>5.9692252960882539538383330500</v>
      </c>
      <c r="AC34" s="5"/>
      <c r="AD34" s="429" t="s">
        <v>269</v>
      </c>
      <c r="AE34" s="430"/>
      <c r="AF34" s="430"/>
      <c r="AG34" s="431"/>
    </row>
    <row r="35" ht="20.1" customHeight="1">
      <c r="A35" s="58"/>
      <c r="B35" s="288">
        <v>2018</v>
      </c>
      <c r="C35" s="289"/>
      <c r="D35" s="278">
        <v>96.29512516469038208168642951</v>
      </c>
      <c r="E35" s="94">
        <v>191.60714768485826692222334308</v>
      </c>
      <c r="F35" s="279">
        <v>135.77182245965092296813970137</v>
      </c>
      <c r="G35" s="278">
        <v>13.170619235836627140974967062</v>
      </c>
      <c r="H35" s="94"/>
      <c r="I35" s="279">
        <v>39.510607436814922083553976043</v>
      </c>
      <c r="J35" s="278">
        <v>12.704380764163372859025032938</v>
      </c>
      <c r="K35" s="94"/>
      <c r="L35" s="279">
        <v>12.257369218717887713865340699</v>
      </c>
      <c r="M35" s="278">
        <v>122.17012516469038208168642951</v>
      </c>
      <c r="N35" s="94"/>
      <c r="O35" s="279">
        <v>187.53979911518373276555901813</v>
      </c>
      <c r="P35" s="5"/>
      <c r="Q35" s="273">
        <v>-23.293847492367481746500691100</v>
      </c>
      <c r="R35" s="92">
        <v>-1.2440432519971876943649888600</v>
      </c>
      <c r="S35" s="274">
        <v>-2.9255804849938546475417299400</v>
      </c>
      <c r="T35" s="273">
        <v>512.03685751895427504362289413</v>
      </c>
      <c r="U35" s="92"/>
      <c r="V35" s="274">
        <v>-17.511880774300441650234991580</v>
      </c>
      <c r="W35" s="273">
        <v>3087.6446280991735537190082642</v>
      </c>
      <c r="X35" s="92"/>
      <c r="Y35" s="274">
        <v>-20.191731001762409079813935460</v>
      </c>
      <c r="Z35" s="273">
        <v>-4.6202856611410502242790540600</v>
      </c>
      <c r="AA35" s="92"/>
      <c r="AB35" s="274">
        <v>-7.6707640790384011185454640300</v>
      </c>
      <c r="AC35" s="5"/>
      <c r="AD35" s="273" t="s">
        <v>269</v>
      </c>
      <c r="AE35" s="92"/>
      <c r="AF35" s="92"/>
      <c r="AG35" s="274"/>
    </row>
    <row r="36" ht="20.1" customHeight="1">
      <c r="A36" s="58"/>
      <c r="B36" s="427">
        <v>2019</v>
      </c>
      <c r="C36" s="428"/>
      <c r="D36" s="459">
        <v>145.6949934123847167325428195</v>
      </c>
      <c r="E36" s="460">
        <v>189.64597296479370523554927872</v>
      </c>
      <c r="F36" s="501">
        <v>143.53942180772267982408106566</v>
      </c>
      <c r="G36" s="459">
        <v>31.863224637681159420289855072</v>
      </c>
      <c r="H36" s="460">
        <v>4.3077678890228402396731201816</v>
      </c>
      <c r="I36" s="501">
        <v>41.879029387656031810164953452</v>
      </c>
      <c r="J36" s="459">
        <v>25.015480895915678524374176548</v>
      </c>
      <c r="K36" s="460">
        <v>3.8410608094972327756920241879</v>
      </c>
      <c r="L36" s="501">
        <v>18.33886452981514936324231535</v>
      </c>
      <c r="M36" s="459">
        <v>202.57369894598155467720685112</v>
      </c>
      <c r="N36" s="460">
        <v>197.79480166331377825091442309</v>
      </c>
      <c r="O36" s="501">
        <v>203.75731572519386099748833446</v>
      </c>
      <c r="P36" s="455"/>
      <c r="Q36" s="432">
        <v>51.300487084063047285464098080</v>
      </c>
      <c r="R36" s="433">
        <v>-1.0235394366864442897413396200</v>
      </c>
      <c r="S36" s="502">
        <v>5.7210687809542773909618224400</v>
      </c>
      <c r="T36" s="432">
        <v>141.92654929225228830090531686</v>
      </c>
      <c r="U36" s="433"/>
      <c r="V36" s="502">
        <v>5.9943951877446404654930183200</v>
      </c>
      <c r="W36" s="432">
        <v>96.90436992001659299205351240</v>
      </c>
      <c r="X36" s="433"/>
      <c r="Y36" s="502">
        <v>49.615012834975871149465859280</v>
      </c>
      <c r="Z36" s="432">
        <v>65.812794799795636929323539370</v>
      </c>
      <c r="AA36" s="433"/>
      <c r="AB36" s="502">
        <v>8.647506655400439708847583490</v>
      </c>
      <c r="AC36" s="455"/>
      <c r="AD36" s="432" t="s">
        <v>271</v>
      </c>
      <c r="AE36" s="433" t="s">
        <v>356</v>
      </c>
      <c r="AF36" s="433" t="s">
        <v>356</v>
      </c>
      <c r="AG36" s="434" t="s">
        <v>357</v>
      </c>
    </row>
    <row r="37" ht="21" customHeight="1"/>
    <row r="38" ht="24.95" customHeight="1">
      <c r="A38" s="112"/>
      <c r="B38" s="992" t="s">
        <v>45</v>
      </c>
      <c r="C38" s="992"/>
      <c r="D38" s="992"/>
      <c r="E38" s="992"/>
      <c r="F38" s="992"/>
      <c r="G38" s="992"/>
      <c r="H38" s="992"/>
      <c r="I38" s="992"/>
      <c r="J38" s="992"/>
      <c r="K38" s="992"/>
      <c r="L38" s="992"/>
      <c r="M38" s="992"/>
      <c r="N38" s="992"/>
      <c r="O38" s="992"/>
      <c r="P38" s="503"/>
      <c r="Q38" s="991"/>
      <c r="R38" s="991"/>
      <c r="S38" s="991"/>
      <c r="T38" s="991"/>
      <c r="U38" s="991"/>
      <c r="V38" s="991"/>
      <c r="W38" s="991"/>
      <c r="X38" s="991"/>
      <c r="Y38" s="991"/>
      <c r="Z38" s="991"/>
      <c r="AA38" s="991"/>
      <c r="AB38" s="991"/>
      <c r="AC38" s="503"/>
      <c r="AD38" s="991"/>
      <c r="AE38" s="991"/>
      <c r="AF38" s="991"/>
      <c r="AG38" s="991"/>
      <c r="AH38" s="9"/>
    </row>
    <row r="39" ht="20.1" customHeight="1">
      <c r="A39" s="58"/>
      <c r="B39" s="286">
        <v>2017</v>
      </c>
      <c r="C39" s="287"/>
      <c r="D39" s="456">
        <v>148.80796571916554837135537392</v>
      </c>
      <c r="E39" s="457">
        <v>183.09432085377289283823351173</v>
      </c>
      <c r="F39" s="438">
        <v>139.97176694239334352349098457</v>
      </c>
      <c r="G39" s="456">
        <v>16.383310967427107478345736245</v>
      </c>
      <c r="H39" s="457">
        <v>4.4106915039555974052269782282</v>
      </c>
      <c r="I39" s="438">
        <v>49.463277085900996153012126814</v>
      </c>
      <c r="J39" s="456">
        <v>3.0062827863852629010613639136</v>
      </c>
      <c r="K39" s="457">
        <v>3.7078547017966485471926462745</v>
      </c>
      <c r="L39" s="438">
        <v>16.285641087985785423846508316</v>
      </c>
      <c r="M39" s="456">
        <v>168.19755947297791875076247408</v>
      </c>
      <c r="N39" s="457">
        <v>191.21286705952513879065313624</v>
      </c>
      <c r="O39" s="438">
        <v>205.7206851162801251003496197</v>
      </c>
      <c r="P39" s="5"/>
      <c r="Q39" s="429">
        <v>-17.345037901148051372008744520</v>
      </c>
      <c r="R39" s="430">
        <v>-3.2602536832049706596440238700</v>
      </c>
      <c r="S39" s="419">
        <v>-2.8721037477952030533094939600</v>
      </c>
      <c r="T39" s="429">
        <v>-49.873401498373461533249407420</v>
      </c>
      <c r="U39" s="430">
        <v>-6.4329664678938373174290191200</v>
      </c>
      <c r="V39" s="419">
        <v>-1.5526649146893090981853502300</v>
      </c>
      <c r="W39" s="429">
        <v>-5.372780595073934250630928300</v>
      </c>
      <c r="X39" s="430">
        <v>675.46187970231390700897408872</v>
      </c>
      <c r="Y39" s="419">
        <v>13.829439653124462576838076760</v>
      </c>
      <c r="Z39" s="429">
        <v>-22.093237551819329912156787090</v>
      </c>
      <c r="AA39" s="430">
        <v>-1.6682630580210251103446158200</v>
      </c>
      <c r="AB39" s="419">
        <v>-1.4092397662287683261853994800</v>
      </c>
      <c r="AC39" s="5"/>
      <c r="AD39" s="429" t="s">
        <v>271</v>
      </c>
      <c r="AE39" s="430" t="s">
        <v>354</v>
      </c>
      <c r="AF39" s="430" t="s">
        <v>358</v>
      </c>
      <c r="AG39" s="431" t="s">
        <v>358</v>
      </c>
    </row>
    <row r="40" ht="20.1" customHeight="1">
      <c r="A40" s="58"/>
      <c r="B40" s="288">
        <v>2018</v>
      </c>
      <c r="C40" s="289"/>
      <c r="D40" s="278">
        <v>71.221631634050092614963356688</v>
      </c>
      <c r="E40" s="94">
        <v>195.17197944914043299060731727</v>
      </c>
      <c r="F40" s="279">
        <v>140.7828176025230354014545792</v>
      </c>
      <c r="G40" s="278">
        <v>7.4616788811038629835440659311</v>
      </c>
      <c r="H40" s="94"/>
      <c r="I40" s="279">
        <v>45.639801340187215690958961667</v>
      </c>
      <c r="J40" s="278">
        <v>8.795334353440176102654962283</v>
      </c>
      <c r="K40" s="94"/>
      <c r="L40" s="279">
        <v>15.599614930305947034163853624</v>
      </c>
      <c r="M40" s="278">
        <v>87.4786448685941317011623849</v>
      </c>
      <c r="N40" s="94"/>
      <c r="O40" s="279">
        <v>202.02223387301619812657739449</v>
      </c>
      <c r="P40" s="5"/>
      <c r="Q40" s="273">
        <v>-52.138562415091744216081502640</v>
      </c>
      <c r="R40" s="92">
        <v>6.5964135528885600264955505400</v>
      </c>
      <c r="S40" s="274">
        <v>0.5794387524331868794437310500</v>
      </c>
      <c r="T40" s="273">
        <v>-54.455610981571503659053488290</v>
      </c>
      <c r="U40" s="92"/>
      <c r="V40" s="274">
        <v>-7.7299280819459156289830940300</v>
      </c>
      <c r="W40" s="273">
        <v>192.56510376442781176204819249</v>
      </c>
      <c r="X40" s="92"/>
      <c r="Y40" s="274">
        <v>-4.2124602523994735665708880900</v>
      </c>
      <c r="Z40" s="273">
        <v>-47.990538541287116217743541700</v>
      </c>
      <c r="AA40" s="92"/>
      <c r="AB40" s="274">
        <v>-1.7978023168518227472749966100</v>
      </c>
      <c r="AC40" s="5"/>
      <c r="AD40" s="273" t="s">
        <v>269</v>
      </c>
      <c r="AE40" s="92"/>
      <c r="AF40" s="92"/>
      <c r="AG40" s="274"/>
    </row>
    <row r="41" ht="20.1" customHeight="1">
      <c r="A41" s="58"/>
      <c r="B41" s="427">
        <v>2019</v>
      </c>
      <c r="C41" s="428"/>
      <c r="D41" s="459">
        <v>131.58870900788709007887090079</v>
      </c>
      <c r="E41" s="460">
        <v>188.69756533070590852747671869</v>
      </c>
      <c r="F41" s="501">
        <v>143.52397298966863629227150607</v>
      </c>
      <c r="G41" s="459">
        <v>21.339061851390618513906185139</v>
      </c>
      <c r="H41" s="460"/>
      <c r="I41" s="501">
        <v>39.360396178210968925210190846</v>
      </c>
      <c r="J41" s="459">
        <v>21.127625570776255707762557078</v>
      </c>
      <c r="K41" s="460"/>
      <c r="L41" s="501">
        <v>13.355481786954169782278536927</v>
      </c>
      <c r="M41" s="459">
        <v>174.05539643005396430053964301</v>
      </c>
      <c r="N41" s="460"/>
      <c r="O41" s="501">
        <v>196.23985095483377499976023384</v>
      </c>
      <c r="P41" s="455"/>
      <c r="Q41" s="432">
        <v>84.75946982514273021582185234</v>
      </c>
      <c r="R41" s="433">
        <v>-3.317286701045977819650463500</v>
      </c>
      <c r="S41" s="502">
        <v>1.9470809249498039239310366300</v>
      </c>
      <c r="T41" s="432">
        <v>185.98204494473995080553301888</v>
      </c>
      <c r="U41" s="433"/>
      <c r="V41" s="502">
        <v>-13.758616333956392451538137650</v>
      </c>
      <c r="W41" s="432">
        <v>140.21401258625797041520686548</v>
      </c>
      <c r="X41" s="433"/>
      <c r="Y41" s="502">
        <v>-14.385823966667389078425572250</v>
      </c>
      <c r="Z41" s="432">
        <v>98.96901317059829139213679219</v>
      </c>
      <c r="AA41" s="433"/>
      <c r="AB41" s="502">
        <v>-2.8622507569226355338236379600</v>
      </c>
      <c r="AC41" s="455"/>
      <c r="AD41" s="432" t="s">
        <v>269</v>
      </c>
      <c r="AE41" s="433"/>
      <c r="AF41" s="433"/>
      <c r="AG41" s="434"/>
    </row>
    <row r="42" ht="12.75" customHeight="1"/>
    <row r="43" ht="20.1" customHeight="1">
      <c r="B43" s="7" t="s">
        <v>107</v>
      </c>
    </row>
    <row r="44" ht="14.1" customHeight="1">
      <c r="B44" s="7"/>
      <c r="AW44" s="237"/>
    </row>
    <row r="45" ht="24" customHeight="1">
      <c r="B45" s="1067" t="s">
        <v>138</v>
      </c>
      <c r="C45" s="1067"/>
      <c r="D45" s="1067"/>
      <c r="E45" s="1067"/>
      <c r="F45" s="1067"/>
      <c r="G45" s="1067"/>
      <c r="H45" s="1067"/>
      <c r="I45" s="1067"/>
      <c r="J45" s="1067"/>
      <c r="K45" s="1067"/>
      <c r="L45" s="1067"/>
      <c r="M45" s="1067"/>
      <c r="N45" s="1067"/>
      <c r="O45" s="1067"/>
      <c r="P45" s="1067"/>
      <c r="Q45" s="1067"/>
      <c r="R45" s="1067"/>
      <c r="S45" s="1067"/>
      <c r="T45" s="1067"/>
      <c r="U45" s="1067"/>
      <c r="V45" s="1067"/>
      <c r="W45" s="1067"/>
      <c r="X45" s="1067"/>
      <c r="Y45" s="1067"/>
      <c r="Z45" s="1067"/>
      <c r="AA45" s="1067"/>
      <c r="AB45" s="1067"/>
      <c r="AC45" s="1067"/>
      <c r="AD45" s="1067"/>
      <c r="AE45" s="1067"/>
      <c r="AF45" s="1067"/>
      <c r="AG45" s="1067"/>
      <c r="AW45" s="237"/>
    </row>
    <row r="46" ht="14.1" customHeight="1">
      <c r="A46"/>
      <c r="AW46" s="237"/>
    </row>
    <row r="47">
      <c r="A47" s="237"/>
      <c r="B47" s="237"/>
      <c r="C47" s="237"/>
      <c r="D47" s="237"/>
      <c r="E47" s="237"/>
      <c r="F47" s="237"/>
      <c r="G47" s="237"/>
      <c r="H47" s="237"/>
      <c r="I47" s="237"/>
      <c r="J47" s="237"/>
      <c r="K47" s="237"/>
      <c r="L47" s="237"/>
      <c r="M47" s="237"/>
      <c r="N47" s="237"/>
      <c r="O47" s="237"/>
      <c r="P47" s="237"/>
      <c r="Q47" s="237"/>
      <c r="R47" s="237"/>
      <c r="S47" s="237"/>
      <c r="T47" s="237"/>
      <c r="U47" s="237"/>
      <c r="V47" s="237"/>
      <c r="W47" s="237"/>
      <c r="X47" s="237"/>
      <c r="Y47" s="237"/>
      <c r="Z47" s="237"/>
      <c r="AA47" s="237"/>
      <c r="AB47" s="237"/>
      <c r="AC47" s="237"/>
      <c r="AD47" s="237"/>
      <c r="AE47" s="237"/>
      <c r="AF47" s="237"/>
      <c r="AG47" s="237"/>
      <c r="AH47" s="237"/>
    </row>
    <row r="48">
      <c r="A48" s="237"/>
      <c r="B48" s="237"/>
      <c r="C48" s="237"/>
      <c r="D48" s="237"/>
      <c r="E48" s="237"/>
      <c r="F48" s="237"/>
      <c r="G48" s="237"/>
      <c r="H48" s="237"/>
      <c r="I48" s="237"/>
      <c r="J48" s="237"/>
      <c r="K48" s="237"/>
      <c r="L48" s="237"/>
      <c r="M48" s="237"/>
      <c r="N48" s="237"/>
      <c r="O48" s="237"/>
      <c r="P48" s="237"/>
      <c r="Q48" s="237"/>
      <c r="R48" s="237"/>
      <c r="S48" s="237"/>
      <c r="T48" s="237"/>
      <c r="U48" s="237"/>
      <c r="V48" s="237"/>
      <c r="W48" s="237"/>
      <c r="X48" s="237"/>
      <c r="Y48" s="237"/>
      <c r="Z48" s="237"/>
      <c r="AA48" s="237"/>
      <c r="AB48" s="237"/>
      <c r="AC48" s="237"/>
      <c r="AD48" s="237"/>
      <c r="AE48" s="237"/>
      <c r="AF48" s="237"/>
      <c r="AG48" s="237"/>
      <c r="AH48" s="237"/>
    </row>
    <row r="49" s="237" customFormat="1"/>
    <row r="50" s="237" customFormat="1"/>
    <row r="51" s="237" customFormat="1"/>
    <row r="52" s="237" customFormat="1"/>
    <row r="53" s="237" customFormat="1"/>
    <row r="54" s="237" customFormat="1"/>
    <row r="55" s="237" customFormat="1"/>
    <row r="56" s="237" customFormat="1"/>
    <row r="57" s="237" customFormat="1"/>
    <row r="58" s="237" customFormat="1"/>
    <row r="59" s="237" customFormat="1"/>
    <row r="60" s="237" customFormat="1"/>
    <row r="61" s="237" customFormat="1"/>
    <row r="62" s="237" customFormat="1"/>
    <row r="63" s="237" customFormat="1"/>
    <row r="64" s="237" customFormat="1"/>
    <row r="65" s="237" customFormat="1"/>
    <row r="66" s="237" customFormat="1"/>
    <row r="67" s="237" customFormat="1"/>
    <row r="68" s="237" customFormat="1"/>
    <row r="69" s="237" customFormat="1"/>
    <row r="70" s="237" customFormat="1"/>
    <row r="71" s="237" customFormat="1"/>
    <row r="72" s="237" customFormat="1"/>
    <row r="73" s="237" customFormat="1"/>
    <row r="74" s="237" customFormat="1"/>
    <row r="75" s="237" customFormat="1"/>
    <row r="76" s="237" customFormat="1"/>
    <row r="77" s="237" customFormat="1"/>
    <row r="78" s="237" customFormat="1"/>
  </sheetData>
  <mergeCells count="24">
    <mergeCell ref="U3:AG3"/>
    <mergeCell ref="Q6:AB6"/>
    <mergeCell ref="Q28:AB28"/>
    <mergeCell ref="Q33:AB33"/>
    <mergeCell ref="AD6:AG6"/>
    <mergeCell ref="AD7:AG7"/>
    <mergeCell ref="B8:C8"/>
    <mergeCell ref="Q7:S7"/>
    <mergeCell ref="Q38:AB38"/>
    <mergeCell ref="Z7:AB7"/>
    <mergeCell ref="T7:V7"/>
    <mergeCell ref="W7:Y7"/>
    <mergeCell ref="B38:O38"/>
    <mergeCell ref="B33:O33"/>
    <mergeCell ref="B45:AG45"/>
    <mergeCell ref="AD38:AG38"/>
    <mergeCell ref="AD33:AG33"/>
    <mergeCell ref="AD28:AG28"/>
    <mergeCell ref="B28:O28"/>
    <mergeCell ref="D6:O6"/>
    <mergeCell ref="D7:F7"/>
    <mergeCell ref="G7:I7"/>
    <mergeCell ref="J7:L7"/>
    <mergeCell ref="M7:O7"/>
  </mergeCells>
  <phoneticPr fontId="0" type="noConversion"/>
  <printOptions horizontalCentered="1" verticalCentered="1"/>
  <pageMargins left="0.25" right="0.25" top="0.25" bottom="0.25" header="0" footer="0"/>
  <pageSetup scale="59" fitToWidth="1" fitToHeight="1" orientation="landscape" r:id="rId1"/>
  <headerFooter alignWithMargins="0">
    <oddHeader/>
    <oddFooter/>
  </headerFooter>
  <rowBreaks count="1" manualBreakCount="1">
    <brk id="46" max="16383" man="1"/>
  </rowBreaks>
  <colBreaks count="1" manualBreakCount="1">
    <brk id="35" max="1048575" man="1"/>
  </colBreaks>
  <drawing r:id="rId133"/>
</worksheet>
</file>

<file path=xl/worksheets/sheet13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7">
    <pageSetUpPr fitToPage="1"/>
  </sheetPr>
  <dimension ref="A1:BW153"/>
  <sheetViews>
    <sheetView showGridLines="0" zoomScale="85" workbookViewId="0"/>
  </sheetViews>
  <sheetFormatPr defaultRowHeight="12.75"/>
  <cols>
    <col min="1" max="1" width="1" customWidth="1"/>
    <col min="2" max="2" width="1.28515625" style="33" customWidth="1"/>
    <col min="3" max="3" width="9" customWidth="1"/>
    <col min="4" max="4" width="40.7109375" customWidth="1"/>
    <col min="5" max="5" width="28.7109375" customWidth="1"/>
    <col min="6" max="6" width="11.7109375" customWidth="1"/>
    <col min="7" max="7" width="14.7109375" customWidth="1"/>
    <col min="8" max="44" width="2.7109375" customWidth="1"/>
    <col min="45" max="69" width="2.42578125" style="237" customWidth="1"/>
    <col min="70" max="75" width="9.140625" style="237" customWidth="1"/>
  </cols>
  <sheetData>
    <row r="1" ht="23.25" customHeight="1">
      <c r="B1" s="6" t="s">
        <v>213</v>
      </c>
      <c r="D1" s="6"/>
      <c r="E1" s="6"/>
      <c r="AS1" s="237"/>
    </row>
    <row r="2" ht="15" customHeight="1">
      <c r="B2" s="0"/>
      <c r="C2" s="1068" t="s">
        <v>258</v>
      </c>
      <c r="D2" s="1068"/>
      <c r="E2" s="1068"/>
      <c r="F2" s="1068"/>
      <c r="G2" s="1068"/>
      <c r="H2" s="1068"/>
      <c r="I2" s="1068"/>
      <c r="J2" s="1068"/>
      <c r="K2" s="1068"/>
      <c r="L2" s="1068"/>
      <c r="M2" s="1068"/>
      <c r="N2" s="1068"/>
      <c r="O2" s="1068"/>
      <c r="P2" s="1068"/>
      <c r="Q2" s="1068"/>
      <c r="R2" s="1068"/>
      <c r="S2" s="1068"/>
      <c r="T2" s="1068"/>
      <c r="U2" s="1068"/>
      <c r="V2" s="1068"/>
      <c r="W2" s="1068"/>
      <c r="X2" s="1068"/>
      <c r="Y2" s="1068"/>
      <c r="Z2" s="1068"/>
      <c r="AA2" s="1068"/>
      <c r="AB2" s="1068"/>
      <c r="AC2" s="1068"/>
      <c r="AD2" s="1068"/>
      <c r="AE2" s="1068"/>
      <c r="AF2" s="1068"/>
      <c r="AG2" s="1068"/>
      <c r="AH2" s="1068"/>
      <c r="AI2" s="1068"/>
      <c r="AJ2" s="1068"/>
      <c r="AK2" s="1068"/>
      <c r="AL2" s="1068"/>
      <c r="AM2" s="1068"/>
      <c r="AN2" s="1068"/>
      <c r="AO2" s="1068"/>
      <c r="AP2" s="1068"/>
      <c r="AQ2" s="0"/>
    </row>
    <row r="3" ht="15" customHeight="1">
      <c r="B3" s="0"/>
      <c r="C3" s="1068" t="s">
        <v>259</v>
      </c>
      <c r="D3" s="1068"/>
      <c r="E3" s="1068"/>
      <c r="F3" s="1068"/>
      <c r="G3" s="1068"/>
      <c r="H3" s="1068"/>
      <c r="I3" s="1068"/>
      <c r="J3" s="1068"/>
      <c r="K3" s="1068"/>
      <c r="L3" s="1068"/>
      <c r="M3" s="1068"/>
      <c r="N3" s="1068"/>
      <c r="O3" s="1068"/>
      <c r="P3" s="1068"/>
      <c r="Q3" s="1068"/>
      <c r="R3" s="1068"/>
      <c r="S3" s="1068"/>
      <c r="T3" s="1068"/>
      <c r="U3" s="1068"/>
      <c r="V3" s="1068"/>
      <c r="W3" s="1068"/>
      <c r="X3" s="1068"/>
      <c r="Y3" s="1068"/>
      <c r="Z3" s="1068"/>
      <c r="AA3" s="1068"/>
      <c r="AB3" s="1068"/>
      <c r="AC3" s="1068"/>
      <c r="AD3" s="1068"/>
      <c r="AE3" s="1068"/>
      <c r="AF3" s="1068"/>
      <c r="AG3" s="1068"/>
      <c r="AH3" s="1068"/>
      <c r="AI3" s="1068"/>
      <c r="AJ3" s="1068"/>
      <c r="AK3" s="1068"/>
      <c r="AL3" s="1068"/>
      <c r="AM3" s="1068"/>
      <c r="AN3" s="1068"/>
      <c r="AO3" s="1068"/>
      <c r="AP3" s="1068"/>
      <c r="AQ3" s="0"/>
    </row>
    <row r="4" ht="15" customHeight="1">
      <c r="B4" s="0"/>
      <c r="C4" s="1068" t="s">
        <v>286</v>
      </c>
      <c r="D4" s="1068"/>
      <c r="E4" s="1068"/>
      <c r="F4" s="1068"/>
      <c r="G4" s="1068"/>
      <c r="H4" s="1068"/>
      <c r="I4" s="1068"/>
      <c r="J4" s="1068"/>
      <c r="K4" s="1068"/>
      <c r="L4" s="1068"/>
      <c r="M4" s="1068"/>
      <c r="N4" s="1068"/>
      <c r="O4" s="1068"/>
      <c r="P4" s="1068"/>
      <c r="Q4" s="1068"/>
      <c r="R4" s="1068"/>
      <c r="S4" s="1068"/>
      <c r="T4" s="1068"/>
      <c r="U4" s="1068"/>
      <c r="V4" s="1068"/>
      <c r="W4" s="1068"/>
      <c r="X4" s="1068"/>
      <c r="Y4" s="1068"/>
      <c r="Z4" s="1068"/>
      <c r="AA4" s="1068"/>
      <c r="AB4" s="1068"/>
      <c r="AC4" s="1068"/>
      <c r="AD4" s="1068"/>
      <c r="AE4" s="1068"/>
      <c r="AF4" s="1068"/>
      <c r="AG4" s="1068"/>
      <c r="AH4" s="1068"/>
      <c r="AI4" s="1068"/>
      <c r="AJ4" s="1068"/>
      <c r="AK4" s="1068"/>
      <c r="AL4" s="1068"/>
      <c r="AM4" s="1068"/>
      <c r="AN4" s="1068"/>
      <c r="AO4" s="1068"/>
      <c r="AP4" s="1068"/>
      <c r="AQ4" s="0"/>
    </row>
    <row r="5" ht="12.75" customHeight="1">
      <c r="C5" s="67"/>
      <c r="D5" s="67"/>
      <c r="E5" s="67"/>
    </row>
    <row r="6" ht="18" customHeight="1">
      <c r="B6" s="68"/>
      <c r="C6" s="68" t="s">
        <v>7</v>
      </c>
      <c r="D6" s="69"/>
      <c r="E6" s="69"/>
      <c r="F6" s="69"/>
      <c r="H6" s="1069" t="s">
        <v>288</v>
      </c>
      <c r="I6" s="1069"/>
      <c r="J6" s="1069"/>
      <c r="K6" s="1069"/>
      <c r="L6" s="1069"/>
      <c r="M6" s="1069"/>
      <c r="N6" s="1069"/>
      <c r="O6" s="1069"/>
      <c r="P6" s="1069"/>
      <c r="Q6" s="1069"/>
      <c r="R6" s="1069"/>
      <c r="S6" s="1069"/>
      <c r="T6" s="1069"/>
      <c r="U6" s="1069"/>
      <c r="Z6" s="1069" t="s">
        <v>289</v>
      </c>
      <c r="AA6" s="1069"/>
      <c r="AB6" s="1069"/>
      <c r="AC6" s="1069"/>
      <c r="AD6" s="1069"/>
      <c r="AE6" s="1069"/>
      <c r="AF6" s="1069"/>
      <c r="AG6" s="1069"/>
      <c r="AH6" s="1069"/>
      <c r="AI6" s="1069"/>
      <c r="AJ6" s="1069"/>
      <c r="AK6" s="1069"/>
      <c r="AL6" s="1069"/>
      <c r="AM6" s="1069"/>
    </row>
    <row r="7" ht="15" customHeight="1">
      <c r="D7" s="93" t="s">
        <v>291</v>
      </c>
      <c r="E7" s="71"/>
      <c r="F7" s="71"/>
      <c r="H7" s="1070" t="s">
        <v>0</v>
      </c>
      <c r="I7" s="1070"/>
      <c r="J7" s="1070" t="s">
        <v>1</v>
      </c>
      <c r="K7" s="1070"/>
      <c r="L7" s="1070" t="s">
        <v>2</v>
      </c>
      <c r="M7" s="1070"/>
      <c r="N7" s="1070" t="s">
        <v>3</v>
      </c>
      <c r="O7" s="1070"/>
      <c r="P7" s="1070" t="s">
        <v>4</v>
      </c>
      <c r="Q7" s="1070"/>
      <c r="R7" s="1070" t="s">
        <v>5</v>
      </c>
      <c r="S7" s="1070"/>
      <c r="T7" s="1070" t="s">
        <v>6</v>
      </c>
      <c r="U7" s="1070"/>
      <c r="Z7" s="1070" t="s">
        <v>0</v>
      </c>
      <c r="AA7" s="1070"/>
      <c r="AB7" s="1070" t="s">
        <v>1</v>
      </c>
      <c r="AC7" s="1070"/>
      <c r="AD7" s="1070" t="s">
        <v>2</v>
      </c>
      <c r="AE7" s="1070"/>
      <c r="AF7" s="1070" t="s">
        <v>3</v>
      </c>
      <c r="AG7" s="1070"/>
      <c r="AH7" s="1070" t="s">
        <v>4</v>
      </c>
      <c r="AI7" s="1070"/>
      <c r="AJ7" s="1070" t="s">
        <v>5</v>
      </c>
      <c r="AK7" s="1070"/>
      <c r="AL7" s="1070" t="s">
        <v>6</v>
      </c>
      <c r="AM7" s="1070"/>
    </row>
    <row r="8" ht="15" customHeight="1">
      <c r="D8" s="175" t="s">
        <v>293</v>
      </c>
      <c r="E8" s="71"/>
      <c r="F8" s="71"/>
      <c r="G8" s="71"/>
      <c r="H8" s="1071">
        <v>1</v>
      </c>
      <c r="I8" s="1071"/>
      <c r="J8" s="1072">
        <v>2</v>
      </c>
      <c r="K8" s="1072"/>
      <c r="L8" s="1072">
        <v>3</v>
      </c>
      <c r="M8" s="1072"/>
      <c r="N8" s="1072">
        <v>4</v>
      </c>
      <c r="O8" s="1072"/>
      <c r="P8" s="1072">
        <v>5</v>
      </c>
      <c r="Q8" s="1072"/>
      <c r="R8" s="1072">
        <v>6</v>
      </c>
      <c r="S8" s="1072"/>
      <c r="T8" s="1073">
        <v>7</v>
      </c>
      <c r="U8" s="1073"/>
      <c r="Z8" s="1071"/>
      <c r="AA8" s="1071"/>
      <c r="AB8" s="1072"/>
      <c r="AC8" s="1072"/>
      <c r="AD8" s="1072"/>
      <c r="AE8" s="1072"/>
      <c r="AF8" s="1072"/>
      <c r="AG8" s="1072"/>
      <c r="AH8" s="1072"/>
      <c r="AI8" s="1072"/>
      <c r="AJ8" s="1072"/>
      <c r="AK8" s="1072"/>
      <c r="AL8" s="1073">
        <v>1</v>
      </c>
      <c r="AM8" s="1073"/>
    </row>
    <row r="9" ht="15" customHeight="1">
      <c r="D9" s="175" t="s">
        <v>295</v>
      </c>
      <c r="H9" s="1074">
        <v>8</v>
      </c>
      <c r="I9" s="1074"/>
      <c r="J9" s="1075">
        <v>9</v>
      </c>
      <c r="K9" s="1075"/>
      <c r="L9" s="1075">
        <v>10</v>
      </c>
      <c r="M9" s="1075"/>
      <c r="N9" s="1075">
        <v>11</v>
      </c>
      <c r="O9" s="1075"/>
      <c r="P9" s="1075">
        <v>12</v>
      </c>
      <c r="Q9" s="1075"/>
      <c r="R9" s="1075">
        <v>13</v>
      </c>
      <c r="S9" s="1075"/>
      <c r="T9" s="1076">
        <v>14</v>
      </c>
      <c r="U9" s="1076"/>
      <c r="Z9" s="1074">
        <v>2</v>
      </c>
      <c r="AA9" s="1074"/>
      <c r="AB9" s="1075">
        <v>3</v>
      </c>
      <c r="AC9" s="1075"/>
      <c r="AD9" s="1075">
        <v>4</v>
      </c>
      <c r="AE9" s="1075"/>
      <c r="AF9" s="1075">
        <v>5</v>
      </c>
      <c r="AG9" s="1075"/>
      <c r="AH9" s="1075">
        <v>6</v>
      </c>
      <c r="AI9" s="1075"/>
      <c r="AJ9" s="1075">
        <v>7</v>
      </c>
      <c r="AK9" s="1075"/>
      <c r="AL9" s="1076">
        <v>8</v>
      </c>
      <c r="AM9" s="1076"/>
    </row>
    <row r="10" ht="15" customHeight="1">
      <c r="D10" t="s">
        <v>297</v>
      </c>
      <c r="H10" s="1077">
        <v>15</v>
      </c>
      <c r="I10" s="1077"/>
      <c r="J10" s="1078">
        <v>16</v>
      </c>
      <c r="K10" s="1078"/>
      <c r="L10" s="1078">
        <v>17</v>
      </c>
      <c r="M10" s="1078"/>
      <c r="N10" s="1078">
        <v>18</v>
      </c>
      <c r="O10" s="1078"/>
      <c r="P10" s="1078">
        <v>19</v>
      </c>
      <c r="Q10" s="1078"/>
      <c r="R10" s="1078">
        <v>20</v>
      </c>
      <c r="S10" s="1078"/>
      <c r="T10" s="1079">
        <v>21</v>
      </c>
      <c r="U10" s="1079"/>
      <c r="Z10" s="1077">
        <v>9</v>
      </c>
      <c r="AA10" s="1077"/>
      <c r="AB10" s="1078">
        <v>10</v>
      </c>
      <c r="AC10" s="1078"/>
      <c r="AD10" s="1078">
        <v>11</v>
      </c>
      <c r="AE10" s="1078"/>
      <c r="AF10" s="1078">
        <v>12</v>
      </c>
      <c r="AG10" s="1078"/>
      <c r="AH10" s="1078">
        <v>13</v>
      </c>
      <c r="AI10" s="1078"/>
      <c r="AJ10" s="1078">
        <v>14</v>
      </c>
      <c r="AK10" s="1078"/>
      <c r="AL10" s="1079">
        <v>15</v>
      </c>
      <c r="AM10" s="1079"/>
    </row>
    <row r="11" ht="15" customHeight="1">
      <c r="D11" t="s">
        <v>299</v>
      </c>
      <c r="H11" s="1074">
        <v>22</v>
      </c>
      <c r="I11" s="1074"/>
      <c r="J11" s="1075">
        <v>23</v>
      </c>
      <c r="K11" s="1075"/>
      <c r="L11" s="1075">
        <v>24</v>
      </c>
      <c r="M11" s="1075"/>
      <c r="N11" s="1075">
        <v>25</v>
      </c>
      <c r="O11" s="1075"/>
      <c r="P11" s="1075">
        <v>26</v>
      </c>
      <c r="Q11" s="1075"/>
      <c r="R11" s="1075">
        <v>27</v>
      </c>
      <c r="S11" s="1075"/>
      <c r="T11" s="1076">
        <v>28</v>
      </c>
      <c r="U11" s="1076"/>
      <c r="Z11" s="1074">
        <v>16</v>
      </c>
      <c r="AA11" s="1074"/>
      <c r="AB11" s="1075">
        <v>17</v>
      </c>
      <c r="AC11" s="1075"/>
      <c r="AD11" s="1075">
        <v>18</v>
      </c>
      <c r="AE11" s="1075"/>
      <c r="AF11" s="1075">
        <v>19</v>
      </c>
      <c r="AG11" s="1075"/>
      <c r="AH11" s="1075">
        <v>20</v>
      </c>
      <c r="AI11" s="1075"/>
      <c r="AJ11" s="1075">
        <v>21</v>
      </c>
      <c r="AK11" s="1075"/>
      <c r="AL11" s="1076">
        <v>22</v>
      </c>
      <c r="AM11" s="1076"/>
      <c r="AN11" t="s">
        <v>27</v>
      </c>
    </row>
    <row r="12" ht="15" customHeight="1">
      <c r="A12" s="68"/>
      <c r="H12" s="1077">
        <v>29</v>
      </c>
      <c r="I12" s="1077"/>
      <c r="J12" s="1078">
        <v>30</v>
      </c>
      <c r="K12" s="1078"/>
      <c r="L12" s="1078">
        <v>31</v>
      </c>
      <c r="M12" s="1078"/>
      <c r="N12" s="1078"/>
      <c r="O12" s="1078"/>
      <c r="P12" s="1078"/>
      <c r="Q12" s="1078"/>
      <c r="R12" s="1078"/>
      <c r="S12" s="1078"/>
      <c r="T12" s="1079"/>
      <c r="U12" s="1079"/>
      <c r="Z12" s="1077">
        <v>23</v>
      </c>
      <c r="AA12" s="1077"/>
      <c r="AB12" s="1078">
        <v>24</v>
      </c>
      <c r="AC12" s="1078"/>
      <c r="AD12" s="1078">
        <v>25</v>
      </c>
      <c r="AE12" s="1078"/>
      <c r="AF12" s="1078">
        <v>26</v>
      </c>
      <c r="AG12" s="1078"/>
      <c r="AH12" s="1078">
        <v>27</v>
      </c>
      <c r="AI12" s="1078"/>
      <c r="AJ12" s="1078">
        <v>28</v>
      </c>
      <c r="AK12" s="1078"/>
      <c r="AL12" s="1079">
        <v>29</v>
      </c>
      <c r="AM12" s="1079"/>
    </row>
    <row r="13" ht="15" customHeight="1">
      <c r="C13" s="72"/>
      <c r="D13" s="73"/>
      <c r="E13" s="73"/>
      <c r="F13" s="73"/>
      <c r="G13" s="73"/>
      <c r="H13" s="1080" t="s">
        <v>27</v>
      </c>
      <c r="I13" s="1080"/>
      <c r="J13" s="1081" t="s">
        <v>27</v>
      </c>
      <c r="K13" s="1081"/>
      <c r="L13" s="1081" t="s">
        <v>27</v>
      </c>
      <c r="M13" s="1081"/>
      <c r="N13" s="1081" t="s">
        <v>27</v>
      </c>
      <c r="O13" s="1081"/>
      <c r="P13" s="1081" t="s">
        <v>27</v>
      </c>
      <c r="Q13" s="1081"/>
      <c r="R13" s="1081" t="s">
        <v>27</v>
      </c>
      <c r="S13" s="1081"/>
      <c r="T13" s="1082" t="s">
        <v>27</v>
      </c>
      <c r="U13" s="1082"/>
      <c r="Z13" s="1080" t="n">
        <v>30</v>
      </c>
      <c r="AA13" s="1080"/>
      <c r="AB13" s="1081" t="n">
        <v>31</v>
      </c>
      <c r="AC13" s="1081"/>
      <c r="AD13" s="1081" t="s">
        <v>27</v>
      </c>
      <c r="AE13" s="1081"/>
      <c r="AF13" s="1081" t="s">
        <v>27</v>
      </c>
      <c r="AG13" s="1081"/>
      <c r="AH13" s="1081" t="s">
        <v>27</v>
      </c>
      <c r="AI13" s="1081"/>
      <c r="AJ13" s="1081" t="s">
        <v>27</v>
      </c>
      <c r="AK13" s="1081"/>
      <c r="AL13" s="1082" t="s">
        <v>27</v>
      </c>
      <c r="AM13" s="1082"/>
    </row>
    <row r="14" ht="15" customHeight="1">
      <c r="A14" s="68"/>
      <c r="C14" s="68" t="s">
        <v>8</v>
      </c>
      <c r="F14" s="64"/>
    </row>
    <row r="15" ht="15" customHeight="1">
      <c r="D15" s="70" t="s">
        <v>301</v>
      </c>
      <c r="F15" s="64"/>
      <c r="P15" s="1083"/>
      <c r="Q15" s="1083"/>
      <c r="R15" s="1083"/>
      <c r="S15" s="1083"/>
      <c r="T15" s="1083"/>
      <c r="U15" s="1083"/>
      <c r="V15" s="1083"/>
      <c r="W15" s="0"/>
      <c r="X15" s="1083"/>
      <c r="Y15" s="1083"/>
      <c r="Z15" s="1083"/>
      <c r="AA15" s="1083"/>
      <c r="AB15" s="1083"/>
      <c r="AC15" s="1083"/>
      <c r="AD15" s="1083"/>
      <c r="AE15" s="0"/>
      <c r="AF15" s="1083"/>
      <c r="AG15" s="1083"/>
      <c r="AH15" s="1083"/>
      <c r="AI15" s="1083"/>
      <c r="AJ15" s="1083"/>
      <c r="AK15" s="1083"/>
      <c r="AL15" s="1083"/>
      <c r="AM15" s="0"/>
      <c r="AN15" s="0"/>
    </row>
    <row r="16" ht="15" customHeight="1">
      <c r="C16" s="70"/>
      <c r="D16" s="73" t="s">
        <v>293</v>
      </c>
      <c r="F16" s="64"/>
      <c r="P16" s="21"/>
      <c r="Q16" s="21"/>
      <c r="R16" s="21"/>
      <c r="S16" s="21"/>
      <c r="T16" s="21"/>
      <c r="U16" s="21"/>
      <c r="V16" s="21"/>
      <c r="W16" s="0"/>
      <c r="X16" s="21"/>
      <c r="Y16" s="21"/>
      <c r="Z16" s="21"/>
      <c r="AA16" s="21"/>
      <c r="AB16" s="21"/>
      <c r="AC16" s="21"/>
      <c r="AD16" s="21"/>
      <c r="AE16" s="0"/>
      <c r="AF16" s="21"/>
      <c r="AG16" s="21"/>
      <c r="AH16" s="21"/>
      <c r="AI16" s="21"/>
      <c r="AJ16" s="21"/>
      <c r="AK16" s="21"/>
      <c r="AL16" s="21"/>
      <c r="AM16" s="0"/>
      <c r="AN16" s="0"/>
    </row>
    <row r="17" ht="15" customHeight="1">
      <c r="C17" s="70"/>
      <c r="D17" s="73" t="s">
        <v>304</v>
      </c>
      <c r="F17" s="64"/>
      <c r="P17" s="21"/>
      <c r="Q17" s="21"/>
      <c r="R17" s="21"/>
      <c r="S17" s="21"/>
      <c r="T17" s="21"/>
      <c r="U17" s="21"/>
      <c r="V17" s="21"/>
      <c r="W17" s="0"/>
      <c r="X17" s="21"/>
      <c r="Y17" s="21"/>
      <c r="Z17" s="21"/>
      <c r="AA17" s="21"/>
      <c r="AB17" s="21"/>
      <c r="AC17" s="21"/>
      <c r="AD17" s="21"/>
      <c r="AE17" s="0"/>
      <c r="AF17" s="21"/>
      <c r="AG17" s="21"/>
      <c r="AH17" s="21"/>
      <c r="AI17" s="21"/>
      <c r="AJ17" s="21"/>
      <c r="AK17" s="21"/>
      <c r="AL17" s="21"/>
      <c r="AM17" s="0"/>
      <c r="AN17" s="0"/>
    </row>
    <row r="18" ht="15" customHeight="1">
      <c r="C18" s="70"/>
      <c r="D18" s="71" t="s">
        <v>297</v>
      </c>
      <c r="F18" s="64"/>
      <c r="P18" s="21"/>
      <c r="Q18" s="21"/>
      <c r="R18" s="21"/>
      <c r="S18" s="21"/>
      <c r="T18" s="21"/>
      <c r="U18" s="21"/>
      <c r="V18" s="21"/>
      <c r="W18" s="0"/>
      <c r="X18" s="21"/>
      <c r="Y18" s="21"/>
      <c r="Z18" s="21"/>
      <c r="AA18" s="21"/>
      <c r="AB18" s="21"/>
      <c r="AC18" s="21"/>
      <c r="AD18" s="21"/>
      <c r="AE18" s="0"/>
      <c r="AF18" s="21"/>
      <c r="AG18" s="21"/>
      <c r="AH18" s="21"/>
      <c r="AI18" s="21"/>
      <c r="AJ18" s="21"/>
      <c r="AK18" s="21"/>
      <c r="AL18" s="21"/>
      <c r="AM18" s="0"/>
      <c r="AN18" s="0"/>
    </row>
    <row r="19" ht="15" customHeight="1">
      <c r="C19" s="74"/>
      <c r="D19" s="71" t="s">
        <v>299</v>
      </c>
      <c r="F19" s="64"/>
      <c r="P19" s="21"/>
      <c r="Q19" s="21"/>
      <c r="R19" s="21"/>
      <c r="S19" s="21"/>
      <c r="T19" s="21"/>
      <c r="U19" s="21"/>
      <c r="V19" s="21"/>
      <c r="W19" s="0"/>
      <c r="X19" s="21"/>
      <c r="Y19" s="21"/>
      <c r="Z19" s="21"/>
      <c r="AA19" s="21"/>
      <c r="AB19" s="21"/>
      <c r="AC19" s="21"/>
      <c r="AD19" s="21"/>
      <c r="AE19" s="0"/>
      <c r="AF19" s="21"/>
      <c r="AG19" s="21"/>
      <c r="AH19" s="21"/>
      <c r="AI19" s="21"/>
      <c r="AJ19" s="21"/>
      <c r="AK19" s="21"/>
      <c r="AL19" s="21"/>
      <c r="AM19" s="0"/>
      <c r="AN19" s="0"/>
    </row>
    <row r="20" ht="15" customHeight="1">
      <c r="C20" s="74"/>
      <c r="D20" s="71"/>
      <c r="F20" s="64"/>
      <c r="P20" s="21"/>
      <c r="Q20" s="21"/>
      <c r="R20" s="21"/>
      <c r="S20" s="21"/>
      <c r="T20" s="21"/>
      <c r="U20" s="21"/>
      <c r="V20" s="21"/>
      <c r="W20" s="0"/>
      <c r="X20" s="21"/>
      <c r="Y20" s="21"/>
      <c r="Z20" s="21"/>
      <c r="AA20" s="21"/>
      <c r="AB20" s="21"/>
      <c r="AC20" s="21"/>
      <c r="AD20" s="21"/>
      <c r="AE20" s="0"/>
      <c r="AF20" s="21"/>
      <c r="AG20" s="21"/>
      <c r="AH20" s="21"/>
      <c r="AI20" s="21"/>
      <c r="AJ20" s="21"/>
      <c r="AK20" s="21"/>
      <c r="AL20" s="21"/>
      <c r="AM20" s="0"/>
      <c r="AN20" s="0"/>
    </row>
    <row r="21" ht="30" customHeight="1">
      <c r="R21" s="1014">
        <v>2018</v>
      </c>
      <c r="S21" s="1014"/>
      <c r="T21" s="1014"/>
      <c r="U21" s="1014"/>
      <c r="V21" s="1014"/>
      <c r="W21" s="1014"/>
      <c r="X21" s="1014"/>
      <c r="Y21" s="1014"/>
      <c r="Z21" s="1014"/>
      <c r="AA21" s="1014"/>
      <c r="AB21" s="1014"/>
      <c r="AC21" s="1014"/>
      <c r="AD21" s="1016">
        <v>2019</v>
      </c>
      <c r="AE21" s="1016"/>
      <c r="AF21" s="1016"/>
      <c r="AG21" s="1016"/>
      <c r="AH21" s="1016"/>
      <c r="AI21" s="1016"/>
      <c r="AJ21" s="1016"/>
      <c r="AK21" s="1016"/>
      <c r="AL21" s="1016"/>
      <c r="AM21" s="1016"/>
      <c r="AN21" s="1016"/>
      <c r="AO21" s="1016"/>
    </row>
    <row r="22" s="5" customFormat="1" ht="30" customHeight="1">
      <c r="B22" s="76"/>
      <c r="C22" s="77" t="s">
        <v>73</v>
      </c>
      <c r="D22" s="77" t="s">
        <v>21</v>
      </c>
      <c r="E22" s="177" t="s">
        <v>98</v>
      </c>
      <c r="F22" s="10" t="s">
        <v>62</v>
      </c>
      <c r="G22" s="10" t="s">
        <v>63</v>
      </c>
      <c r="H22" s="1084" t="s">
        <v>34</v>
      </c>
      <c r="I22" s="1084"/>
      <c r="J22" s="1084"/>
      <c r="K22" s="1084"/>
      <c r="L22" s="1084" t="s">
        <v>64</v>
      </c>
      <c r="M22" s="1084"/>
      <c r="N22" s="1084"/>
      <c r="O22" s="1084"/>
      <c r="R22" s="619" t="s">
        <v>277</v>
      </c>
      <c r="S22" s="620" t="s">
        <v>278</v>
      </c>
      <c r="T22" s="620" t="s">
        <v>279</v>
      </c>
      <c r="U22" s="620" t="s">
        <v>280</v>
      </c>
      <c r="V22" s="620" t="s">
        <v>282</v>
      </c>
      <c r="W22" s="620" t="s">
        <v>283</v>
      </c>
      <c r="X22" s="620" t="s">
        <v>268</v>
      </c>
      <c r="Y22" s="620" t="s">
        <v>270</v>
      </c>
      <c r="Z22" s="620" t="s">
        <v>272</v>
      </c>
      <c r="AA22" s="620" t="s">
        <v>273</v>
      </c>
      <c r="AB22" s="620" t="s">
        <v>274</v>
      </c>
      <c r="AC22" s="1036" t="s">
        <v>276</v>
      </c>
      <c r="AD22" s="620" t="s">
        <v>277</v>
      </c>
      <c r="AE22" s="620" t="s">
        <v>278</v>
      </c>
      <c r="AF22" s="620" t="s">
        <v>279</v>
      </c>
      <c r="AG22" s="620" t="s">
        <v>280</v>
      </c>
      <c r="AH22" s="620" t="s">
        <v>282</v>
      </c>
      <c r="AI22" s="620" t="s">
        <v>283</v>
      </c>
      <c r="AJ22" s="620" t="s">
        <v>268</v>
      </c>
      <c r="AK22" s="620" t="s">
        <v>270</v>
      </c>
      <c r="AL22" s="620" t="s">
        <v>272</v>
      </c>
      <c r="AM22" s="620" t="s">
        <v>273</v>
      </c>
      <c r="AN22" s="620" t="s">
        <v>274</v>
      </c>
      <c r="AO22" s="1036" t="s">
        <v>276</v>
      </c>
      <c r="AP22" s="78"/>
      <c r="AQ22" s="78"/>
      <c r="AR22" s="78"/>
      <c r="AS22" s="237"/>
      <c r="AT22" s="237"/>
      <c r="AU22" s="237"/>
      <c r="AV22" s="237"/>
      <c r="AW22" s="237"/>
      <c r="AX22" s="237"/>
      <c r="AY22" s="237"/>
      <c r="AZ22" s="237"/>
      <c r="BA22" s="237"/>
      <c r="BB22" s="237"/>
      <c r="BC22" s="237"/>
      <c r="BD22" s="237"/>
      <c r="BE22" s="237"/>
      <c r="BF22" s="237"/>
      <c r="BG22" s="237"/>
      <c r="BH22" s="237"/>
      <c r="BI22" s="237"/>
      <c r="BJ22" s="237"/>
      <c r="BK22" s="237"/>
      <c r="BL22" s="237"/>
      <c r="BM22" s="237"/>
      <c r="BN22" s="237"/>
      <c r="BO22" s="237"/>
      <c r="BP22" s="237"/>
      <c r="BQ22" s="237"/>
      <c r="BR22" s="237"/>
      <c r="BS22" s="237"/>
      <c r="BT22" s="237"/>
      <c r="BU22" s="237"/>
      <c r="BV22" s="237"/>
      <c r="BW22" s="237"/>
    </row>
    <row r="23" s="0" customFormat="1" ht="18" customHeight="1">
      <c r="B23" s="21"/>
      <c r="C23" s="1037">
        <v>56387</v>
      </c>
      <c r="D23" s="1037" t="s">
        <v>264</v>
      </c>
      <c r="E23" s="1037" t="s">
        <v>307</v>
      </c>
      <c r="F23" s="1037" t="s">
        <v>308</v>
      </c>
      <c r="G23" s="1037" t="s">
        <v>309</v>
      </c>
      <c r="H23" s="1038" t="s">
        <v>310</v>
      </c>
      <c r="I23" s="1038"/>
      <c r="J23" s="1038"/>
      <c r="K23" s="1038"/>
      <c r="L23" s="1038" t="s">
        <v>311</v>
      </c>
      <c r="M23" s="1038"/>
      <c r="N23" s="1038"/>
      <c r="O23" s="1038"/>
      <c r="P23" s="80"/>
      <c r="Q23" s="4"/>
      <c r="R23" s="1085" t="s">
        <v>360</v>
      </c>
      <c r="S23" s="1086" t="s">
        <v>360</v>
      </c>
      <c r="T23" s="1086" t="s">
        <v>360</v>
      </c>
      <c r="U23" s="1086" t="s">
        <v>360</v>
      </c>
      <c r="V23" s="1086" t="s">
        <v>360</v>
      </c>
      <c r="W23" s="1086" t="s">
        <v>360</v>
      </c>
      <c r="X23" s="1086" t="s">
        <v>360</v>
      </c>
      <c r="Y23" s="1086" t="s">
        <v>360</v>
      </c>
      <c r="Z23" s="1086" t="s">
        <v>360</v>
      </c>
      <c r="AA23" s="1086" t="s">
        <v>360</v>
      </c>
      <c r="AB23" s="1086" t="s">
        <v>360</v>
      </c>
      <c r="AC23" s="1086" t="s">
        <v>360</v>
      </c>
      <c r="AD23" s="1086" t="s">
        <v>360</v>
      </c>
      <c r="AE23" s="1086" t="s">
        <v>360</v>
      </c>
      <c r="AF23" s="1086" t="s">
        <v>360</v>
      </c>
      <c r="AG23" s="1086" t="s">
        <v>360</v>
      </c>
      <c r="AH23" s="1086" t="s">
        <v>360</v>
      </c>
      <c r="AI23" s="1086" t="s">
        <v>360</v>
      </c>
      <c r="AJ23" s="1086" t="s">
        <v>360</v>
      </c>
      <c r="AK23" s="1086" t="s">
        <v>360</v>
      </c>
      <c r="AL23" s="1086" t="s">
        <v>360</v>
      </c>
      <c r="AM23" s="1086" t="s">
        <v>360</v>
      </c>
      <c r="AN23" s="1086" t="s">
        <v>360</v>
      </c>
      <c r="AO23" s="1087" t="s">
        <v>360</v>
      </c>
      <c r="AP23" s="79"/>
      <c r="AQ23" s="79"/>
      <c r="AR23" s="79"/>
      <c r="AS23" s="237"/>
      <c r="AT23" s="237"/>
      <c r="AU23" s="237"/>
      <c r="AV23" s="237"/>
      <c r="AW23" s="237"/>
      <c r="AX23" s="237"/>
      <c r="AY23" s="237"/>
      <c r="AZ23" s="237"/>
      <c r="BA23" s="237"/>
      <c r="BB23" s="237"/>
      <c r="BC23" s="237"/>
      <c r="BD23" s="237"/>
      <c r="BE23" s="237"/>
      <c r="BF23" s="237"/>
      <c r="BG23" s="237"/>
      <c r="BH23" s="237"/>
      <c r="BI23" s="237"/>
      <c r="BJ23" s="237"/>
      <c r="BK23" s="237"/>
      <c r="BL23" s="237"/>
      <c r="BM23" s="237"/>
      <c r="BN23" s="237"/>
      <c r="BO23" s="237"/>
      <c r="BP23" s="237"/>
      <c r="BQ23" s="237"/>
      <c r="BR23" s="237"/>
      <c r="BS23" s="237"/>
      <c r="BT23" s="237"/>
      <c r="BU23" s="237"/>
      <c r="BV23" s="237"/>
      <c r="BW23" s="237"/>
    </row>
    <row r="24" s="0" customFormat="1" ht="18" customHeight="1">
      <c r="B24" s="21"/>
      <c r="C24" s="1042">
        <v>33931</v>
      </c>
      <c r="D24" s="1042" t="s">
        <v>313</v>
      </c>
      <c r="E24" s="1042" t="s">
        <v>307</v>
      </c>
      <c r="F24" s="1042" t="s">
        <v>314</v>
      </c>
      <c r="G24" s="1042" t="s">
        <v>315</v>
      </c>
      <c r="H24" s="1043" t="s">
        <v>316</v>
      </c>
      <c r="I24" s="1043"/>
      <c r="J24" s="1043"/>
      <c r="K24" s="1043"/>
      <c r="L24" s="1043" t="s">
        <v>317</v>
      </c>
      <c r="M24" s="1043"/>
      <c r="N24" s="1043"/>
      <c r="O24" s="1043"/>
      <c r="P24" s="80"/>
      <c r="Q24" s="4"/>
      <c r="R24" s="1088" t="s">
        <v>361</v>
      </c>
      <c r="S24" s="1089" t="s">
        <v>361</v>
      </c>
      <c r="T24" s="1089" t="s">
        <v>361</v>
      </c>
      <c r="U24" s="1089" t="s">
        <v>361</v>
      </c>
      <c r="V24" s="1089" t="s">
        <v>361</v>
      </c>
      <c r="W24" s="1089" t="s">
        <v>361</v>
      </c>
      <c r="X24" s="1089" t="s">
        <v>361</v>
      </c>
      <c r="Y24" s="1089" t="s">
        <v>361</v>
      </c>
      <c r="Z24" s="1089" t="s">
        <v>361</v>
      </c>
      <c r="AA24" s="1089" t="s">
        <v>361</v>
      </c>
      <c r="AB24" s="1089" t="s">
        <v>361</v>
      </c>
      <c r="AC24" s="1089" t="s">
        <v>361</v>
      </c>
      <c r="AD24" s="1089" t="s">
        <v>361</v>
      </c>
      <c r="AE24" s="1089" t="s">
        <v>361</v>
      </c>
      <c r="AF24" s="1089" t="s">
        <v>361</v>
      </c>
      <c r="AG24" s="1089" t="s">
        <v>361</v>
      </c>
      <c r="AH24" s="1089" t="s">
        <v>361</v>
      </c>
      <c r="AI24" s="1089" t="s">
        <v>361</v>
      </c>
      <c r="AJ24" s="1089" t="s">
        <v>361</v>
      </c>
      <c r="AK24" s="1089" t="s">
        <v>361</v>
      </c>
      <c r="AL24" s="1089" t="s">
        <v>361</v>
      </c>
      <c r="AM24" s="1089" t="s">
        <v>361</v>
      </c>
      <c r="AN24" s="1089" t="s">
        <v>361</v>
      </c>
      <c r="AO24" s="1090" t="s">
        <v>361</v>
      </c>
      <c r="AP24" s="79"/>
      <c r="AQ24" s="79"/>
      <c r="AR24" s="79"/>
      <c r="AS24" s="237"/>
      <c r="AT24" s="237"/>
      <c r="AU24" s="237"/>
      <c r="AV24" s="237"/>
      <c r="AW24" s="237"/>
      <c r="AX24" s="237"/>
      <c r="AY24" s="237"/>
      <c r="AZ24" s="237"/>
      <c r="BA24" s="237"/>
      <c r="BB24" s="237"/>
      <c r="BC24" s="237"/>
      <c r="BD24" s="237"/>
      <c r="BE24" s="237"/>
      <c r="BF24" s="237"/>
      <c r="BG24" s="237"/>
      <c r="BH24" s="237"/>
      <c r="BI24" s="237"/>
      <c r="BJ24" s="237"/>
      <c r="BK24" s="237"/>
      <c r="BL24" s="237"/>
      <c r="BM24" s="237"/>
      <c r="BN24" s="237"/>
      <c r="BO24" s="237"/>
      <c r="BP24" s="237"/>
      <c r="BQ24" s="237"/>
      <c r="BR24" s="237"/>
      <c r="BS24" s="237"/>
      <c r="BT24" s="237"/>
      <c r="BU24" s="237"/>
      <c r="BV24" s="237"/>
      <c r="BW24" s="237"/>
    </row>
    <row r="25" s="0" customFormat="1" ht="18" customHeight="1">
      <c r="B25" s="21"/>
      <c r="C25" s="1037">
        <v>34401</v>
      </c>
      <c r="D25" s="1037" t="s">
        <v>318</v>
      </c>
      <c r="E25" s="1037" t="s">
        <v>307</v>
      </c>
      <c r="F25" s="1037" t="s">
        <v>319</v>
      </c>
      <c r="G25" s="1037" t="s">
        <v>320</v>
      </c>
      <c r="H25" s="1038" t="s">
        <v>321</v>
      </c>
      <c r="I25" s="1038"/>
      <c r="J25" s="1038"/>
      <c r="K25" s="1038"/>
      <c r="L25" s="1038" t="s">
        <v>322</v>
      </c>
      <c r="M25" s="1038"/>
      <c r="N25" s="1038"/>
      <c r="O25" s="1038"/>
      <c r="P25" s="80"/>
      <c r="Q25" s="4"/>
      <c r="R25" s="1085" t="s">
        <v>360</v>
      </c>
      <c r="S25" s="1086" t="s">
        <v>360</v>
      </c>
      <c r="T25" s="1086" t="s">
        <v>360</v>
      </c>
      <c r="U25" s="1086" t="s">
        <v>360</v>
      </c>
      <c r="V25" s="1086" t="s">
        <v>360</v>
      </c>
      <c r="W25" s="1086" t="s">
        <v>360</v>
      </c>
      <c r="X25" s="1086" t="s">
        <v>360</v>
      </c>
      <c r="Y25" s="1086" t="s">
        <v>360</v>
      </c>
      <c r="Z25" s="1086" t="s">
        <v>360</v>
      </c>
      <c r="AA25" s="1086" t="s">
        <v>360</v>
      </c>
      <c r="AB25" s="1086" t="s">
        <v>360</v>
      </c>
      <c r="AC25" s="1086" t="s">
        <v>360</v>
      </c>
      <c r="AD25" s="1086" t="s">
        <v>360</v>
      </c>
      <c r="AE25" s="1086" t="s">
        <v>360</v>
      </c>
      <c r="AF25" s="1086" t="s">
        <v>360</v>
      </c>
      <c r="AG25" s="1086" t="s">
        <v>360</v>
      </c>
      <c r="AH25" s="1086" t="s">
        <v>360</v>
      </c>
      <c r="AI25" s="1086" t="s">
        <v>360</v>
      </c>
      <c r="AJ25" s="1086" t="s">
        <v>360</v>
      </c>
      <c r="AK25" s="1086" t="s">
        <v>360</v>
      </c>
      <c r="AL25" s="1086" t="s">
        <v>360</v>
      </c>
      <c r="AM25" s="1086" t="s">
        <v>360</v>
      </c>
      <c r="AN25" s="1086" t="s">
        <v>360</v>
      </c>
      <c r="AO25" s="1087" t="s">
        <v>360</v>
      </c>
      <c r="AP25" s="79"/>
      <c r="AQ25" s="79"/>
      <c r="AR25" s="79"/>
      <c r="AS25" s="237"/>
      <c r="AT25" s="237"/>
      <c r="AU25" s="237"/>
      <c r="AV25" s="237"/>
      <c r="AW25" s="237"/>
      <c r="AX25" s="237"/>
      <c r="AY25" s="237"/>
      <c r="AZ25" s="237"/>
      <c r="BA25" s="237"/>
      <c r="BB25" s="237"/>
      <c r="BC25" s="237"/>
      <c r="BD25" s="237"/>
      <c r="BE25" s="237"/>
      <c r="BF25" s="237"/>
      <c r="BG25" s="237"/>
      <c r="BH25" s="237"/>
      <c r="BI25" s="237"/>
      <c r="BJ25" s="237"/>
      <c r="BK25" s="237"/>
      <c r="BL25" s="237"/>
      <c r="BM25" s="237"/>
      <c r="BN25" s="237"/>
      <c r="BO25" s="237"/>
      <c r="BP25" s="237"/>
      <c r="BQ25" s="237"/>
      <c r="BR25" s="237"/>
      <c r="BS25" s="237"/>
      <c r="BT25" s="237"/>
      <c r="BU25" s="237"/>
      <c r="BV25" s="237"/>
      <c r="BW25" s="237"/>
    </row>
    <row r="26" s="0" customFormat="1" ht="18" customHeight="1">
      <c r="B26" s="21"/>
      <c r="C26" s="1042">
        <v>39070</v>
      </c>
      <c r="D26" s="1042" t="s">
        <v>323</v>
      </c>
      <c r="E26" s="1042" t="s">
        <v>307</v>
      </c>
      <c r="F26" s="1042" t="s">
        <v>324</v>
      </c>
      <c r="G26" s="1042" t="s">
        <v>325</v>
      </c>
      <c r="H26" s="1043" t="s">
        <v>326</v>
      </c>
      <c r="I26" s="1043"/>
      <c r="J26" s="1043"/>
      <c r="K26" s="1043"/>
      <c r="L26" s="1043" t="s">
        <v>327</v>
      </c>
      <c r="M26" s="1043"/>
      <c r="N26" s="1043"/>
      <c r="O26" s="1043"/>
      <c r="P26" s="80"/>
      <c r="Q26" s="4"/>
      <c r="R26" s="1088" t="s">
        <v>360</v>
      </c>
      <c r="S26" s="1089" t="s">
        <v>360</v>
      </c>
      <c r="T26" s="1089" t="s">
        <v>360</v>
      </c>
      <c r="U26" s="1089" t="s">
        <v>360</v>
      </c>
      <c r="V26" s="1089" t="s">
        <v>360</v>
      </c>
      <c r="W26" s="1089" t="s">
        <v>360</v>
      </c>
      <c r="X26" s="1089" t="s">
        <v>360</v>
      </c>
      <c r="Y26" s="1089" t="s">
        <v>360</v>
      </c>
      <c r="Z26" s="1089" t="s">
        <v>360</v>
      </c>
      <c r="AA26" s="1089" t="s">
        <v>360</v>
      </c>
      <c r="AB26" s="1089" t="s">
        <v>360</v>
      </c>
      <c r="AC26" s="1089" t="s">
        <v>360</v>
      </c>
      <c r="AD26" s="1089" t="s">
        <v>360</v>
      </c>
      <c r="AE26" s="1089" t="s">
        <v>360</v>
      </c>
      <c r="AF26" s="1089" t="s">
        <v>360</v>
      </c>
      <c r="AG26" s="1089" t="s">
        <v>360</v>
      </c>
      <c r="AH26" s="1089" t="s">
        <v>360</v>
      </c>
      <c r="AI26" s="1089" t="s">
        <v>360</v>
      </c>
      <c r="AJ26" s="1089" t="s">
        <v>360</v>
      </c>
      <c r="AK26" s="1089" t="s">
        <v>360</v>
      </c>
      <c r="AL26" s="1089" t="s">
        <v>360</v>
      </c>
      <c r="AM26" s="1089" t="s">
        <v>360</v>
      </c>
      <c r="AN26" s="1089" t="s">
        <v>360</v>
      </c>
      <c r="AO26" s="1090" t="s">
        <v>360</v>
      </c>
      <c r="AP26" s="79"/>
      <c r="AQ26" s="79"/>
      <c r="AR26" s="79"/>
      <c r="AS26" s="237"/>
      <c r="AT26" s="237"/>
      <c r="AU26" s="237"/>
      <c r="AV26" s="237"/>
      <c r="AW26" s="237"/>
      <c r="AX26" s="237"/>
      <c r="AY26" s="237"/>
      <c r="AZ26" s="237"/>
      <c r="BA26" s="237"/>
      <c r="BB26" s="237"/>
      <c r="BC26" s="237"/>
      <c r="BD26" s="237"/>
      <c r="BE26" s="237"/>
      <c r="BF26" s="237"/>
      <c r="BG26" s="237"/>
      <c r="BH26" s="237"/>
      <c r="BI26" s="237"/>
      <c r="BJ26" s="237"/>
      <c r="BK26" s="237"/>
      <c r="BL26" s="237"/>
      <c r="BM26" s="237"/>
      <c r="BN26" s="237"/>
      <c r="BO26" s="237"/>
      <c r="BP26" s="237"/>
      <c r="BQ26" s="237"/>
      <c r="BR26" s="237"/>
      <c r="BS26" s="237"/>
      <c r="BT26" s="237"/>
      <c r="BU26" s="237"/>
      <c r="BV26" s="237"/>
      <c r="BW26" s="237"/>
    </row>
    <row r="27" s="0" customFormat="1" ht="18" customHeight="1">
      <c r="B27" s="21"/>
      <c r="C27" s="1037">
        <v>44117</v>
      </c>
      <c r="D27" s="1037" t="s">
        <v>328</v>
      </c>
      <c r="E27" s="1037" t="s">
        <v>307</v>
      </c>
      <c r="F27" s="1037" t="s">
        <v>329</v>
      </c>
      <c r="G27" s="1037" t="s">
        <v>330</v>
      </c>
      <c r="H27" s="1038" t="s">
        <v>331</v>
      </c>
      <c r="I27" s="1038"/>
      <c r="J27" s="1038"/>
      <c r="K27" s="1038"/>
      <c r="L27" s="1038" t="s">
        <v>332</v>
      </c>
      <c r="M27" s="1038"/>
      <c r="N27" s="1038"/>
      <c r="O27" s="1038"/>
      <c r="P27" s="80"/>
      <c r="Q27" s="4"/>
      <c r="R27" s="1085" t="s">
        <v>361</v>
      </c>
      <c r="S27" s="1086" t="s">
        <v>361</v>
      </c>
      <c r="T27" s="1086" t="s">
        <v>361</v>
      </c>
      <c r="U27" s="1086" t="s">
        <v>361</v>
      </c>
      <c r="V27" s="1086" t="s">
        <v>361</v>
      </c>
      <c r="W27" s="1086" t="s">
        <v>361</v>
      </c>
      <c r="X27" s="1086" t="s">
        <v>361</v>
      </c>
      <c r="Y27" s="1086" t="s">
        <v>361</v>
      </c>
      <c r="Z27" s="1086" t="s">
        <v>361</v>
      </c>
      <c r="AA27" s="1086" t="s">
        <v>361</v>
      </c>
      <c r="AB27" s="1086" t="s">
        <v>361</v>
      </c>
      <c r="AC27" s="1086" t="s">
        <v>361</v>
      </c>
      <c r="AD27" s="1086" t="s">
        <v>361</v>
      </c>
      <c r="AE27" s="1086" t="s">
        <v>361</v>
      </c>
      <c r="AF27" s="1086" t="s">
        <v>361</v>
      </c>
      <c r="AG27" s="1086" t="s">
        <v>361</v>
      </c>
      <c r="AH27" s="1086" t="s">
        <v>361</v>
      </c>
      <c r="AI27" s="1086" t="s">
        <v>361</v>
      </c>
      <c r="AJ27" s="1086" t="s">
        <v>361</v>
      </c>
      <c r="AK27" s="1086" t="s">
        <v>361</v>
      </c>
      <c r="AL27" s="1086" t="s">
        <v>360</v>
      </c>
      <c r="AM27" s="1086" t="s">
        <v>360</v>
      </c>
      <c r="AN27" s="1086" t="s">
        <v>360</v>
      </c>
      <c r="AO27" s="1087" t="s">
        <v>360</v>
      </c>
      <c r="AP27" s="79"/>
      <c r="AQ27" s="79"/>
      <c r="AR27" s="79"/>
      <c r="AS27" s="237"/>
      <c r="AT27" s="237"/>
      <c r="AU27" s="237"/>
      <c r="AV27" s="237"/>
      <c r="AW27" s="237"/>
      <c r="AX27" s="237"/>
      <c r="AY27" s="237"/>
      <c r="AZ27" s="237"/>
      <c r="BA27" s="237"/>
      <c r="BB27" s="237"/>
      <c r="BC27" s="237"/>
      <c r="BD27" s="237"/>
      <c r="BE27" s="237"/>
      <c r="BF27" s="237"/>
      <c r="BG27" s="237"/>
      <c r="BH27" s="237"/>
      <c r="BI27" s="237"/>
      <c r="BJ27" s="237"/>
      <c r="BK27" s="237"/>
      <c r="BL27" s="237"/>
      <c r="BM27" s="237"/>
      <c r="BN27" s="237"/>
      <c r="BO27" s="237"/>
      <c r="BP27" s="237"/>
      <c r="BQ27" s="237"/>
      <c r="BR27" s="237"/>
      <c r="BS27" s="237"/>
      <c r="BT27" s="237"/>
      <c r="BU27" s="237"/>
      <c r="BV27" s="237"/>
      <c r="BW27" s="237"/>
    </row>
    <row r="28" s="0" customFormat="1" ht="18" customHeight="1">
      <c r="B28" s="21"/>
      <c r="C28" s="1042">
        <v>53909</v>
      </c>
      <c r="D28" s="1042" t="s">
        <v>333</v>
      </c>
      <c r="E28" s="1042" t="s">
        <v>307</v>
      </c>
      <c r="F28" s="1042" t="s">
        <v>334</v>
      </c>
      <c r="G28" s="1042" t="s">
        <v>335</v>
      </c>
      <c r="H28" s="1043" t="s">
        <v>336</v>
      </c>
      <c r="I28" s="1043"/>
      <c r="J28" s="1043"/>
      <c r="K28" s="1043"/>
      <c r="L28" s="1043" t="s">
        <v>337</v>
      </c>
      <c r="M28" s="1043"/>
      <c r="N28" s="1043"/>
      <c r="O28" s="1043"/>
      <c r="P28" s="80"/>
      <c r="Q28" s="4"/>
      <c r="R28" s="1088" t="s">
        <v>361</v>
      </c>
      <c r="S28" s="1089" t="s">
        <v>361</v>
      </c>
      <c r="T28" s="1089" t="s">
        <v>361</v>
      </c>
      <c r="U28" s="1089" t="s">
        <v>361</v>
      </c>
      <c r="V28" s="1089" t="s">
        <v>361</v>
      </c>
      <c r="W28" s="1089" t="s">
        <v>361</v>
      </c>
      <c r="X28" s="1089" t="s">
        <v>361</v>
      </c>
      <c r="Y28" s="1089" t="s">
        <v>361</v>
      </c>
      <c r="Z28" s="1089" t="s">
        <v>361</v>
      </c>
      <c r="AA28" s="1089" t="s">
        <v>361</v>
      </c>
      <c r="AB28" s="1089" t="s">
        <v>361</v>
      </c>
      <c r="AC28" s="1089" t="s">
        <v>361</v>
      </c>
      <c r="AD28" s="1089" t="s">
        <v>361</v>
      </c>
      <c r="AE28" s="1089" t="s">
        <v>361</v>
      </c>
      <c r="AF28" s="1089" t="s">
        <v>361</v>
      </c>
      <c r="AG28" s="1089" t="s">
        <v>361</v>
      </c>
      <c r="AH28" s="1089" t="s">
        <v>361</v>
      </c>
      <c r="AI28" s="1089" t="s">
        <v>361</v>
      </c>
      <c r="AJ28" s="1089" t="s">
        <v>360</v>
      </c>
      <c r="AK28" s="1089" t="s">
        <v>361</v>
      </c>
      <c r="AL28" s="1089" t="s">
        <v>360</v>
      </c>
      <c r="AM28" s="1089" t="s">
        <v>361</v>
      </c>
      <c r="AN28" s="1089" t="s">
        <v>360</v>
      </c>
      <c r="AO28" s="1090" t="s">
        <v>361</v>
      </c>
      <c r="AP28" s="79"/>
      <c r="AQ28" s="79"/>
      <c r="AR28" s="79"/>
      <c r="AS28" s="237"/>
      <c r="AT28" s="237"/>
      <c r="AU28" s="237"/>
      <c r="AV28" s="237"/>
      <c r="AW28" s="237"/>
      <c r="AX28" s="237"/>
      <c r="AY28" s="237"/>
      <c r="AZ28" s="237"/>
      <c r="BA28" s="237"/>
      <c r="BB28" s="237"/>
      <c r="BC28" s="237"/>
      <c r="BD28" s="237"/>
      <c r="BE28" s="237"/>
      <c r="BF28" s="237"/>
      <c r="BG28" s="237"/>
      <c r="BH28" s="237"/>
      <c r="BI28" s="237"/>
      <c r="BJ28" s="237"/>
      <c r="BK28" s="237"/>
      <c r="BL28" s="237"/>
      <c r="BM28" s="237"/>
      <c r="BN28" s="237"/>
      <c r="BO28" s="237"/>
      <c r="BP28" s="237"/>
      <c r="BQ28" s="237"/>
      <c r="BR28" s="237"/>
      <c r="BS28" s="237"/>
      <c r="BT28" s="237"/>
      <c r="BU28" s="237"/>
      <c r="BV28" s="237"/>
      <c r="BW28" s="237"/>
    </row>
    <row r="29" s="0" customFormat="1" ht="18" customHeight="1">
      <c r="B29" s="21"/>
      <c r="C29" s="181"/>
      <c r="D29" s="181"/>
      <c r="E29" s="181"/>
      <c r="F29" s="201"/>
      <c r="G29" s="181"/>
      <c r="H29" s="1018">
        <v>563</v>
      </c>
      <c r="I29" s="1018"/>
      <c r="J29" s="1018"/>
      <c r="K29" s="1018"/>
      <c r="L29" s="1091"/>
      <c r="M29" s="1091"/>
      <c r="N29" s="1091"/>
      <c r="O29" s="1091"/>
      <c r="P29" s="80"/>
      <c r="Q29" s="4"/>
      <c r="R29" s="182"/>
      <c r="S29" s="182"/>
      <c r="T29" s="182"/>
      <c r="U29" s="182"/>
      <c r="V29" s="182"/>
      <c r="W29" s="182"/>
      <c r="X29" s="182"/>
      <c r="Y29" s="182"/>
      <c r="Z29" s="182"/>
      <c r="AA29" s="182"/>
      <c r="AB29" s="182"/>
      <c r="AC29" s="182"/>
      <c r="AD29" s="182"/>
      <c r="AE29" s="182"/>
      <c r="AF29" s="182"/>
      <c r="AG29" s="182"/>
      <c r="AH29" s="182"/>
      <c r="AI29" s="182"/>
      <c r="AJ29" s="182"/>
      <c r="AK29" s="182"/>
      <c r="AL29" s="182"/>
      <c r="AM29" s="182"/>
      <c r="AN29" s="182"/>
      <c r="AO29" s="182"/>
      <c r="AP29" s="79"/>
      <c r="AQ29" s="79"/>
      <c r="AR29" s="79"/>
      <c r="AS29" s="237"/>
      <c r="AT29" s="237"/>
      <c r="AU29" s="237"/>
      <c r="AV29" s="237"/>
      <c r="AW29" s="237"/>
      <c r="AX29" s="237"/>
      <c r="AY29" s="237"/>
      <c r="AZ29" s="237"/>
      <c r="BA29" s="237"/>
      <c r="BB29" s="237"/>
      <c r="BC29" s="237"/>
      <c r="BD29" s="237"/>
      <c r="BE29" s="237"/>
      <c r="BF29" s="237"/>
      <c r="BG29" s="237"/>
      <c r="BH29" s="237"/>
      <c r="BI29" s="237"/>
      <c r="BJ29" s="237"/>
      <c r="BK29" s="237"/>
      <c r="BL29" s="237"/>
      <c r="BM29" s="237"/>
      <c r="BN29" s="237"/>
      <c r="BO29" s="237"/>
      <c r="BP29" s="237"/>
      <c r="BQ29" s="237"/>
      <c r="BR29" s="237"/>
      <c r="BS29" s="237"/>
      <c r="BT29" s="237"/>
      <c r="BU29" s="237"/>
      <c r="BV29" s="237"/>
      <c r="BW29" s="237"/>
    </row>
    <row r="30" s="0" customFormat="1" ht="18" customHeight="1">
      <c r="B30" s="21"/>
      <c r="C30" s="181"/>
      <c r="D30" s="181"/>
      <c r="E30" s="181"/>
      <c r="F30" s="201"/>
      <c r="G30" s="181"/>
      <c r="H30" s="1017"/>
      <c r="I30" s="1017"/>
      <c r="J30" s="1017"/>
      <c r="K30" s="1017"/>
      <c r="L30" s="1091"/>
      <c r="M30" s="1091"/>
      <c r="N30" s="1091"/>
      <c r="O30" s="1091"/>
      <c r="P30" s="80"/>
      <c r="Q30" s="4"/>
      <c r="R30" s="182"/>
      <c r="S30" s="182"/>
      <c r="T30" s="182"/>
      <c r="U30" s="182"/>
      <c r="V30" s="182"/>
      <c r="W30" s="182"/>
      <c r="X30" s="1047" t="s">
        <v>338</v>
      </c>
      <c r="Y30" s="182"/>
      <c r="Z30" s="182"/>
      <c r="AA30" s="182"/>
      <c r="AB30" s="182"/>
      <c r="AC30" s="182"/>
      <c r="AD30" s="182"/>
      <c r="AE30" s="182"/>
      <c r="AF30" s="182"/>
      <c r="AG30" s="182"/>
      <c r="AH30" s="182"/>
      <c r="AI30" s="182"/>
      <c r="AJ30" s="182"/>
      <c r="AK30" s="182"/>
      <c r="AL30" s="182"/>
      <c r="AM30" s="182"/>
      <c r="AN30" s="182"/>
      <c r="AO30" s="182"/>
      <c r="AP30" s="79"/>
      <c r="AQ30" s="79"/>
      <c r="AR30" s="79"/>
      <c r="AS30" s="237"/>
      <c r="AT30" s="237"/>
      <c r="AU30" s="237"/>
      <c r="AV30" s="237"/>
      <c r="AW30" s="237"/>
      <c r="AX30" s="237"/>
      <c r="AY30" s="237"/>
      <c r="AZ30" s="237"/>
      <c r="BA30" s="237"/>
      <c r="BB30" s="237"/>
      <c r="BC30" s="237"/>
      <c r="BD30" s="237"/>
      <c r="BE30" s="237"/>
      <c r="BF30" s="237"/>
      <c r="BG30" s="237"/>
      <c r="BH30" s="237"/>
      <c r="BI30" s="237"/>
      <c r="BJ30" s="237"/>
      <c r="BK30" s="237"/>
      <c r="BL30" s="237"/>
      <c r="BM30" s="237"/>
      <c r="BN30" s="237"/>
      <c r="BO30" s="237"/>
      <c r="BP30" s="237"/>
      <c r="BQ30" s="237"/>
      <c r="BR30" s="237"/>
      <c r="BS30" s="237"/>
      <c r="BT30" s="237"/>
      <c r="BU30" s="237"/>
      <c r="BV30" s="237"/>
      <c r="BW30" s="237"/>
    </row>
    <row r="31" s="0" customFormat="1" ht="18" customHeight="1">
      <c r="B31" s="21"/>
      <c r="C31" s="181"/>
      <c r="D31" s="181"/>
      <c r="E31" s="181"/>
      <c r="F31" s="201"/>
      <c r="G31" s="181"/>
      <c r="H31" s="1017"/>
      <c r="I31" s="1017"/>
      <c r="J31" s="1017"/>
      <c r="K31" s="1017"/>
      <c r="L31" s="1091"/>
      <c r="M31" s="1091"/>
      <c r="N31" s="1091"/>
      <c r="O31" s="1091"/>
      <c r="P31" s="80"/>
      <c r="Q31" s="4"/>
      <c r="R31" s="182"/>
      <c r="S31" s="182"/>
      <c r="T31" s="182"/>
      <c r="U31" s="182"/>
      <c r="V31" s="182"/>
      <c r="W31" s="182"/>
      <c r="X31" s="182"/>
      <c r="Y31" s="182"/>
      <c r="Z31" s="182"/>
      <c r="AA31" s="1092" t="s">
        <v>361</v>
      </c>
      <c r="AB31" s="1047" t="s">
        <v>362</v>
      </c>
      <c r="AC31" s="182"/>
      <c r="AD31" s="182"/>
      <c r="AE31" s="182"/>
      <c r="AF31" s="182"/>
      <c r="AG31" s="182"/>
      <c r="AH31" s="182"/>
      <c r="AI31" s="182"/>
      <c r="AJ31" s="182"/>
      <c r="AK31" s="182"/>
      <c r="AL31" s="182"/>
      <c r="AM31" s="182"/>
      <c r="AN31" s="182"/>
      <c r="AO31" s="182"/>
      <c r="AP31" s="48"/>
      <c r="AQ31" s="48"/>
      <c r="AR31" s="48"/>
      <c r="AS31" s="237"/>
      <c r="AT31" s="237"/>
      <c r="AU31" s="237"/>
      <c r="AV31" s="237"/>
      <c r="AW31" s="237"/>
      <c r="AX31" s="237"/>
      <c r="AY31" s="237"/>
      <c r="AZ31" s="237"/>
      <c r="BA31" s="237"/>
      <c r="BB31" s="237"/>
      <c r="BC31" s="237"/>
      <c r="BD31" s="237"/>
      <c r="BE31" s="237"/>
      <c r="BF31" s="237"/>
      <c r="BG31" s="237"/>
      <c r="BH31" s="237"/>
      <c r="BI31" s="237"/>
      <c r="BJ31" s="237"/>
      <c r="BK31" s="237"/>
      <c r="BL31" s="237"/>
      <c r="BM31" s="237"/>
      <c r="BN31" s="237"/>
      <c r="BO31" s="237"/>
      <c r="BP31" s="237"/>
      <c r="BQ31" s="237"/>
      <c r="BR31" s="237"/>
      <c r="BS31" s="237"/>
      <c r="BT31" s="237"/>
      <c r="BU31" s="237"/>
      <c r="BV31" s="237"/>
      <c r="BW31" s="237"/>
    </row>
    <row r="32" s="0" customFormat="1" ht="18" customHeight="1">
      <c r="B32" s="21"/>
      <c r="C32" s="181"/>
      <c r="D32" s="181"/>
      <c r="E32" s="181"/>
      <c r="F32" s="201"/>
      <c r="G32" s="181"/>
      <c r="H32" s="1017"/>
      <c r="I32" s="1017"/>
      <c r="J32" s="1017"/>
      <c r="K32" s="1017"/>
      <c r="L32" s="1091"/>
      <c r="M32" s="1091"/>
      <c r="N32" s="1091"/>
      <c r="O32" s="1091"/>
      <c r="P32" s="80"/>
      <c r="Q32" s="4"/>
      <c r="R32" s="182"/>
      <c r="S32" s="182"/>
      <c r="T32" s="182"/>
      <c r="U32" s="182"/>
      <c r="V32" s="182"/>
      <c r="W32" s="182"/>
      <c r="X32" s="182"/>
      <c r="Y32" s="182"/>
      <c r="Z32" s="182"/>
      <c r="AA32" s="1092" t="s">
        <v>363</v>
      </c>
      <c r="AB32" s="1047" t="s">
        <v>364</v>
      </c>
      <c r="AC32" s="182"/>
      <c r="AD32" s="182"/>
      <c r="AE32" s="182"/>
      <c r="AF32" s="182"/>
      <c r="AG32" s="182"/>
      <c r="AH32" s="182"/>
      <c r="AI32" s="182"/>
      <c r="AJ32" s="182"/>
      <c r="AK32" s="182"/>
      <c r="AL32" s="182"/>
      <c r="AM32" s="182"/>
      <c r="AN32" s="182"/>
      <c r="AO32" s="182"/>
      <c r="AP32" s="79"/>
      <c r="AQ32" s="79"/>
      <c r="AR32" s="79"/>
      <c r="AS32" s="237"/>
      <c r="AT32" s="237"/>
      <c r="AU32" s="237"/>
      <c r="AV32" s="237"/>
      <c r="AW32" s="237"/>
      <c r="AX32" s="237"/>
      <c r="AY32" s="237"/>
      <c r="AZ32" s="237"/>
      <c r="BA32" s="237"/>
      <c r="BB32" s="237"/>
      <c r="BC32" s="237"/>
      <c r="BD32" s="237"/>
      <c r="BE32" s="237"/>
      <c r="BF32" s="237"/>
      <c r="BG32" s="237"/>
      <c r="BH32" s="237"/>
      <c r="BI32" s="237"/>
      <c r="BJ32" s="237"/>
      <c r="BK32" s="237"/>
      <c r="BL32" s="237"/>
      <c r="BM32" s="237"/>
      <c r="BN32" s="237"/>
      <c r="BO32" s="237"/>
      <c r="BP32" s="237"/>
      <c r="BQ32" s="237"/>
      <c r="BR32" s="237"/>
      <c r="BS32" s="237"/>
      <c r="BT32" s="237"/>
      <c r="BU32" s="237"/>
      <c r="BV32" s="237"/>
      <c r="BW32" s="237"/>
    </row>
    <row r="33" s="0" customFormat="1" ht="18" customHeight="1">
      <c r="B33" s="21"/>
      <c r="C33" s="181"/>
      <c r="D33" s="181"/>
      <c r="E33" s="181"/>
      <c r="F33" s="201"/>
      <c r="G33" s="181"/>
      <c r="H33" s="1017"/>
      <c r="I33" s="1017"/>
      <c r="J33" s="1017"/>
      <c r="K33" s="1017"/>
      <c r="L33" s="1091"/>
      <c r="M33" s="1091"/>
      <c r="N33" s="1091"/>
      <c r="O33" s="1091"/>
      <c r="P33" s="80"/>
      <c r="Q33" s="4"/>
      <c r="R33" s="182"/>
      <c r="S33" s="182"/>
      <c r="T33" s="182"/>
      <c r="U33" s="182"/>
      <c r="V33" s="182"/>
      <c r="W33" s="182"/>
      <c r="X33" s="182"/>
      <c r="Y33" s="182"/>
      <c r="Z33" s="182"/>
      <c r="AA33" s="1093" t="s">
        <v>360</v>
      </c>
      <c r="AB33" s="1047" t="s">
        <v>365</v>
      </c>
      <c r="AC33" s="182"/>
      <c r="AD33" s="182"/>
      <c r="AE33" s="182"/>
      <c r="AF33" s="182"/>
      <c r="AG33" s="182"/>
      <c r="AH33" s="182"/>
      <c r="AI33" s="182"/>
      <c r="AJ33" s="182"/>
      <c r="AK33" s="182"/>
      <c r="AL33" s="182"/>
      <c r="AM33" s="182"/>
      <c r="AN33" s="182"/>
      <c r="AO33" s="182"/>
      <c r="AP33" s="79"/>
      <c r="AQ33" s="79"/>
      <c r="AR33" s="79"/>
      <c r="AS33" s="237"/>
      <c r="AT33" s="237"/>
      <c r="AU33" s="237"/>
      <c r="AV33" s="237"/>
      <c r="AW33" s="237"/>
      <c r="AX33" s="237"/>
      <c r="AY33" s="237"/>
      <c r="AZ33" s="237"/>
      <c r="BA33" s="237"/>
      <c r="BB33" s="237"/>
      <c r="BC33" s="237"/>
      <c r="BD33" s="237"/>
      <c r="BE33" s="237"/>
      <c r="BF33" s="237"/>
      <c r="BG33" s="237"/>
      <c r="BH33" s="237"/>
      <c r="BI33" s="237"/>
      <c r="BJ33" s="237"/>
      <c r="BK33" s="237"/>
      <c r="BL33" s="237"/>
      <c r="BM33" s="237"/>
      <c r="BN33" s="237"/>
      <c r="BO33" s="237"/>
      <c r="BP33" s="237"/>
      <c r="BQ33" s="237"/>
      <c r="BR33" s="237"/>
      <c r="BS33" s="237"/>
      <c r="BT33" s="237"/>
      <c r="BU33" s="237"/>
      <c r="BV33" s="237"/>
      <c r="BW33" s="237"/>
    </row>
    <row r="34" s="0" customFormat="1" ht="18" customHeight="1">
      <c r="B34" s="21"/>
      <c r="C34" s="181"/>
      <c r="D34" s="181"/>
      <c r="E34" s="181"/>
      <c r="F34" s="201"/>
      <c r="G34" s="181"/>
      <c r="H34" s="1017"/>
      <c r="I34" s="1017"/>
      <c r="J34" s="1017"/>
      <c r="K34" s="1017"/>
      <c r="L34" s="1091"/>
      <c r="M34" s="1091"/>
      <c r="N34" s="1091"/>
      <c r="O34" s="1091"/>
      <c r="P34" s="80"/>
      <c r="Q34" s="4"/>
      <c r="R34" s="182"/>
      <c r="S34" s="182"/>
      <c r="T34" s="182"/>
      <c r="U34" s="182"/>
      <c r="V34" s="182"/>
      <c r="W34" s="182"/>
      <c r="X34" s="182"/>
      <c r="Y34" s="182"/>
      <c r="Z34" s="182"/>
      <c r="AA34" s="182"/>
      <c r="AB34" s="182"/>
      <c r="AC34" s="182"/>
      <c r="AD34" s="182"/>
      <c r="AE34" s="182"/>
      <c r="AF34" s="182"/>
      <c r="AG34" s="182"/>
      <c r="AH34" s="182"/>
      <c r="AI34" s="182"/>
      <c r="AJ34" s="182"/>
      <c r="AK34" s="182"/>
      <c r="AL34" s="182"/>
      <c r="AM34" s="182"/>
      <c r="AN34" s="182"/>
      <c r="AO34" s="182"/>
      <c r="AP34" s="48"/>
      <c r="AQ34" s="48"/>
      <c r="AR34" s="48"/>
      <c r="AS34" s="237"/>
      <c r="AT34" s="237"/>
      <c r="AU34" s="237"/>
      <c r="AV34" s="237"/>
      <c r="AW34" s="237"/>
      <c r="AX34" s="237"/>
      <c r="AY34" s="237"/>
      <c r="AZ34" s="237"/>
      <c r="BA34" s="237"/>
      <c r="BB34" s="237"/>
      <c r="BC34" s="237"/>
      <c r="BD34" s="237"/>
      <c r="BE34" s="237"/>
      <c r="BF34" s="237"/>
      <c r="BG34" s="237"/>
      <c r="BH34" s="237"/>
      <c r="BI34" s="237"/>
      <c r="BJ34" s="237"/>
      <c r="BK34" s="237"/>
      <c r="BL34" s="237"/>
      <c r="BM34" s="237"/>
      <c r="BN34" s="237"/>
      <c r="BO34" s="237"/>
      <c r="BP34" s="237"/>
      <c r="BQ34" s="237"/>
      <c r="BR34" s="237"/>
      <c r="BS34" s="237"/>
      <c r="BT34" s="237"/>
      <c r="BU34" s="237"/>
      <c r="BV34" s="237"/>
      <c r="BW34" s="237"/>
    </row>
    <row r="35" s="0" customFormat="1" ht="18" customHeight="1">
      <c r="B35" s="21"/>
      <c r="C35" s="181"/>
      <c r="D35" s="181"/>
      <c r="E35" s="181"/>
      <c r="F35" s="201"/>
      <c r="G35" s="181"/>
      <c r="H35" s="1017"/>
      <c r="I35" s="1017"/>
      <c r="J35" s="1017"/>
      <c r="K35" s="1017"/>
      <c r="L35" s="1091"/>
      <c r="M35" s="1091"/>
      <c r="N35" s="1091"/>
      <c r="O35" s="1091"/>
      <c r="P35" s="80"/>
      <c r="Q35" s="4"/>
      <c r="R35" s="182"/>
      <c r="S35" s="182"/>
      <c r="T35" s="182"/>
      <c r="U35" s="182"/>
      <c r="V35" s="182"/>
      <c r="W35" s="182"/>
      <c r="X35" s="182"/>
      <c r="Y35" s="182"/>
      <c r="Z35" s="182"/>
      <c r="AA35" s="182"/>
      <c r="AB35" s="182"/>
      <c r="AC35" s="182"/>
      <c r="AD35" s="182"/>
      <c r="AE35" s="182"/>
      <c r="AF35" s="182"/>
      <c r="AG35" s="182"/>
      <c r="AH35" s="182"/>
      <c r="AI35" s="182"/>
      <c r="AJ35" s="182"/>
      <c r="AK35" s="182"/>
      <c r="AL35" s="182"/>
      <c r="AM35" s="182"/>
      <c r="AN35" s="182"/>
      <c r="AO35" s="182"/>
      <c r="AP35" s="79"/>
      <c r="AQ35" s="79"/>
      <c r="AR35" s="79"/>
      <c r="AS35" s="237"/>
      <c r="AT35" s="237"/>
      <c r="AU35" s="237"/>
      <c r="AV35" s="237"/>
      <c r="AW35" s="237"/>
      <c r="AX35" s="237"/>
      <c r="AY35" s="237"/>
      <c r="AZ35" s="237"/>
      <c r="BA35" s="237"/>
      <c r="BB35" s="237"/>
      <c r="BC35" s="237"/>
      <c r="BD35" s="237"/>
      <c r="BE35" s="237"/>
      <c r="BF35" s="237"/>
      <c r="BG35" s="237"/>
      <c r="BH35" s="237"/>
      <c r="BI35" s="237"/>
      <c r="BJ35" s="237"/>
      <c r="BK35" s="237"/>
      <c r="BL35" s="237"/>
      <c r="BM35" s="237"/>
      <c r="BN35" s="237"/>
      <c r="BO35" s="237"/>
      <c r="BP35" s="237"/>
      <c r="BQ35" s="237"/>
      <c r="BR35" s="237"/>
      <c r="BS35" s="237"/>
      <c r="BT35" s="237"/>
      <c r="BU35" s="237"/>
      <c r="BV35" s="237"/>
      <c r="BW35" s="237"/>
    </row>
    <row r="36" s="0" customFormat="1" ht="18" customHeight="1">
      <c r="B36" s="21"/>
      <c r="C36" s="181"/>
      <c r="D36" s="181"/>
      <c r="E36" s="181"/>
      <c r="F36" s="201"/>
      <c r="G36" s="181"/>
      <c r="H36" s="1017"/>
      <c r="I36" s="1017"/>
      <c r="J36" s="1017"/>
      <c r="K36" s="1017"/>
      <c r="L36" s="1091"/>
      <c r="M36" s="1091"/>
      <c r="N36" s="1091"/>
      <c r="O36" s="1091"/>
      <c r="P36" s="80"/>
      <c r="Q36" s="4"/>
      <c r="R36" s="182"/>
      <c r="S36" s="182"/>
      <c r="T36" s="182"/>
      <c r="U36" s="182"/>
      <c r="V36" s="182"/>
      <c r="W36" s="182"/>
      <c r="X36" s="182"/>
      <c r="Y36" s="182"/>
      <c r="Z36" s="182"/>
      <c r="AA36" s="182"/>
      <c r="AB36" s="182"/>
      <c r="AC36" s="182"/>
      <c r="AD36" s="182"/>
      <c r="AE36" s="182"/>
      <c r="AF36" s="182"/>
      <c r="AG36" s="182"/>
      <c r="AH36" s="182"/>
      <c r="AI36" s="182"/>
      <c r="AJ36" s="182"/>
      <c r="AK36" s="182"/>
      <c r="AL36" s="182"/>
      <c r="AM36" s="182"/>
      <c r="AN36" s="182"/>
      <c r="AO36" s="182"/>
      <c r="AP36" s="79"/>
      <c r="AQ36" s="79"/>
      <c r="AR36" s="79"/>
      <c r="AS36" s="237"/>
      <c r="AT36" s="237"/>
      <c r="AU36" s="237"/>
      <c r="AV36" s="237"/>
      <c r="AW36" s="237"/>
      <c r="AX36" s="237"/>
      <c r="AY36" s="237"/>
      <c r="AZ36" s="237"/>
      <c r="BA36" s="237"/>
      <c r="BB36" s="237"/>
      <c r="BC36" s="237"/>
      <c r="BD36" s="237"/>
      <c r="BE36" s="237"/>
      <c r="BF36" s="237"/>
      <c r="BG36" s="237"/>
      <c r="BH36" s="237"/>
      <c r="BI36" s="237"/>
      <c r="BJ36" s="237"/>
      <c r="BK36" s="237"/>
      <c r="BL36" s="237"/>
      <c r="BM36" s="237"/>
      <c r="BN36" s="237"/>
      <c r="BO36" s="237"/>
      <c r="BP36" s="237"/>
      <c r="BQ36" s="237"/>
      <c r="BR36" s="237"/>
      <c r="BS36" s="237"/>
      <c r="BT36" s="237"/>
      <c r="BU36" s="237"/>
      <c r="BV36" s="237"/>
      <c r="BW36" s="237"/>
    </row>
    <row r="37" s="0" customFormat="1" ht="18" customHeight="1">
      <c r="B37" s="21"/>
      <c r="C37" s="181"/>
      <c r="D37" s="181"/>
      <c r="E37" s="181"/>
      <c r="F37" s="201"/>
      <c r="G37" s="181"/>
      <c r="H37" s="1017"/>
      <c r="I37" s="1017"/>
      <c r="J37" s="1017"/>
      <c r="K37" s="1017"/>
      <c r="L37" s="1091"/>
      <c r="M37" s="1091"/>
      <c r="N37" s="1091"/>
      <c r="O37" s="1091"/>
      <c r="P37" s="80"/>
      <c r="Q37" s="4"/>
      <c r="R37" s="182"/>
      <c r="S37" s="182"/>
      <c r="T37" s="182"/>
      <c r="U37" s="182"/>
      <c r="V37" s="182"/>
      <c r="W37" s="182"/>
      <c r="X37" s="182"/>
      <c r="Y37" s="182"/>
      <c r="Z37" s="182"/>
      <c r="AA37" s="182"/>
      <c r="AB37" s="182"/>
      <c r="AC37" s="182"/>
      <c r="AD37" s="182"/>
      <c r="AE37" s="182"/>
      <c r="AF37" s="182"/>
      <c r="AG37" s="182"/>
      <c r="AH37" s="182"/>
      <c r="AI37" s="182"/>
      <c r="AJ37" s="182"/>
      <c r="AK37" s="182"/>
      <c r="AL37" s="182"/>
      <c r="AM37" s="182"/>
      <c r="AN37" s="182"/>
      <c r="AO37" s="182"/>
      <c r="AP37" s="79"/>
      <c r="AQ37" s="79"/>
      <c r="AR37" s="79"/>
      <c r="AS37" s="237"/>
      <c r="AT37" s="237"/>
      <c r="AU37" s="237"/>
      <c r="AV37" s="237"/>
      <c r="AW37" s="237"/>
      <c r="AX37" s="237"/>
      <c r="AY37" s="237"/>
      <c r="AZ37" s="237"/>
      <c r="BA37" s="237"/>
      <c r="BB37" s="237"/>
      <c r="BC37" s="237"/>
      <c r="BD37" s="237"/>
      <c r="BE37" s="237"/>
      <c r="BF37" s="237"/>
      <c r="BG37" s="237"/>
      <c r="BH37" s="237"/>
      <c r="BI37" s="237"/>
      <c r="BJ37" s="237"/>
      <c r="BK37" s="237"/>
      <c r="BL37" s="237"/>
      <c r="BM37" s="237"/>
      <c r="BN37" s="237"/>
      <c r="BO37" s="237"/>
      <c r="BP37" s="237"/>
      <c r="BQ37" s="237"/>
      <c r="BR37" s="237"/>
      <c r="BS37" s="237"/>
      <c r="BT37" s="237"/>
      <c r="BU37" s="237"/>
      <c r="BV37" s="237"/>
      <c r="BW37" s="237"/>
    </row>
    <row r="38" s="0" customFormat="1" ht="18" customHeight="1">
      <c r="B38" s="21"/>
      <c r="C38" s="181"/>
      <c r="D38" s="181"/>
      <c r="E38" s="181"/>
      <c r="F38" s="201"/>
      <c r="G38" s="181"/>
      <c r="H38" s="1017"/>
      <c r="I38" s="1017"/>
      <c r="J38" s="1017"/>
      <c r="K38" s="1017"/>
      <c r="L38" s="1091"/>
      <c r="M38" s="1091"/>
      <c r="N38" s="1091"/>
      <c r="O38" s="1091"/>
      <c r="P38" s="80"/>
      <c r="Q38" s="4"/>
      <c r="R38" s="182"/>
      <c r="S38" s="182"/>
      <c r="T38" s="182"/>
      <c r="U38" s="182"/>
      <c r="V38" s="182"/>
      <c r="W38" s="182"/>
      <c r="X38" s="182"/>
      <c r="Y38" s="182"/>
      <c r="Z38" s="182"/>
      <c r="AA38" s="182"/>
      <c r="AB38" s="182"/>
      <c r="AC38" s="182"/>
      <c r="AD38" s="182"/>
      <c r="AE38" s="182"/>
      <c r="AF38" s="182"/>
      <c r="AG38" s="182"/>
      <c r="AH38" s="182"/>
      <c r="AI38" s="182"/>
      <c r="AJ38" s="182"/>
      <c r="AK38" s="182"/>
      <c r="AL38" s="182"/>
      <c r="AM38" s="182"/>
      <c r="AN38" s="182"/>
      <c r="AO38" s="182"/>
      <c r="AP38" s="79"/>
      <c r="AQ38" s="79"/>
      <c r="AR38" s="79"/>
      <c r="AS38" s="237"/>
      <c r="AT38" s="237"/>
      <c r="AU38" s="237"/>
      <c r="AV38" s="237"/>
      <c r="AW38" s="237"/>
      <c r="AX38" s="237"/>
      <c r="AY38" s="237"/>
      <c r="AZ38" s="237"/>
      <c r="BA38" s="237"/>
      <c r="BB38" s="237"/>
      <c r="BC38" s="237"/>
      <c r="BD38" s="237"/>
      <c r="BE38" s="237"/>
      <c r="BF38" s="237"/>
      <c r="BG38" s="237"/>
      <c r="BH38" s="237"/>
      <c r="BI38" s="237"/>
      <c r="BJ38" s="237"/>
      <c r="BK38" s="237"/>
      <c r="BL38" s="237"/>
      <c r="BM38" s="237"/>
      <c r="BN38" s="237"/>
      <c r="BO38" s="237"/>
      <c r="BP38" s="237"/>
      <c r="BQ38" s="237"/>
      <c r="BR38" s="237"/>
      <c r="BS38" s="237"/>
      <c r="BT38" s="237"/>
      <c r="BU38" s="237"/>
      <c r="BV38" s="237"/>
      <c r="BW38" s="237"/>
    </row>
    <row r="39" ht="18" customHeight="1">
      <c r="C39" s="181"/>
      <c r="D39" s="181"/>
      <c r="E39" s="181"/>
      <c r="F39" s="201"/>
      <c r="G39" s="181"/>
      <c r="H39" s="1017"/>
      <c r="I39" s="1017"/>
      <c r="J39" s="1017"/>
      <c r="K39" s="1017"/>
      <c r="L39" s="1091"/>
      <c r="M39" s="1091"/>
      <c r="N39" s="1091"/>
      <c r="O39" s="1091"/>
      <c r="P39" s="80"/>
      <c r="Q39" s="4"/>
      <c r="R39" s="182"/>
      <c r="S39" s="182"/>
      <c r="T39" s="182"/>
      <c r="U39" s="182"/>
      <c r="V39" s="182"/>
      <c r="W39" s="182"/>
      <c r="X39" s="182"/>
      <c r="Y39" s="182"/>
      <c r="Z39" s="182"/>
      <c r="AA39" s="182"/>
      <c r="AB39" s="182"/>
      <c r="AC39" s="182"/>
      <c r="AD39" s="182"/>
      <c r="AE39" s="182"/>
      <c r="AF39" s="182"/>
      <c r="AG39" s="182"/>
      <c r="AH39" s="182"/>
      <c r="AI39" s="182"/>
      <c r="AJ39" s="182"/>
      <c r="AK39" s="182"/>
      <c r="AL39" s="182"/>
      <c r="AM39" s="182"/>
      <c r="AN39" s="182"/>
      <c r="AO39" s="182"/>
      <c r="AP39" s="4"/>
      <c r="AQ39" s="79"/>
      <c r="AR39" s="79"/>
    </row>
    <row r="40" ht="18" customHeight="1">
      <c r="C40" s="181"/>
      <c r="D40" s="181"/>
      <c r="E40" s="181"/>
      <c r="F40" s="201"/>
      <c r="G40" s="181"/>
      <c r="H40" s="1017"/>
      <c r="I40" s="1017"/>
      <c r="J40" s="1017"/>
      <c r="K40" s="1017"/>
      <c r="L40" s="1091"/>
      <c r="M40" s="1091"/>
      <c r="N40" s="1091"/>
      <c r="O40" s="1091"/>
      <c r="P40" s="80"/>
      <c r="Q40" s="4"/>
      <c r="R40" s="182"/>
      <c r="S40" s="182"/>
      <c r="T40" s="182"/>
      <c r="U40" s="182"/>
      <c r="V40" s="182"/>
      <c r="W40" s="182"/>
      <c r="X40" s="182"/>
      <c r="Y40" s="182"/>
      <c r="Z40" s="182"/>
      <c r="AA40" s="182"/>
      <c r="AB40" s="182"/>
      <c r="AC40" s="182"/>
      <c r="AD40" s="182"/>
      <c r="AE40" s="182"/>
      <c r="AF40" s="182"/>
      <c r="AG40" s="182"/>
      <c r="AH40" s="182"/>
      <c r="AI40" s="182"/>
      <c r="AJ40" s="182"/>
      <c r="AK40" s="182"/>
      <c r="AL40" s="182"/>
      <c r="AM40" s="182"/>
      <c r="AN40" s="182"/>
      <c r="AO40" s="182"/>
      <c r="AP40" s="4"/>
      <c r="AQ40" s="79"/>
      <c r="AR40" s="79"/>
    </row>
    <row r="41" ht="18" customHeight="1">
      <c r="C41" s="181"/>
      <c r="D41" s="181"/>
      <c r="E41" s="181"/>
      <c r="F41" s="201"/>
      <c r="G41" s="181"/>
      <c r="H41" s="1017"/>
      <c r="I41" s="1017"/>
      <c r="J41" s="1017"/>
      <c r="K41" s="1017"/>
      <c r="L41" s="1091"/>
      <c r="M41" s="1091"/>
      <c r="N41" s="1091"/>
      <c r="O41" s="1091"/>
      <c r="P41" s="80"/>
      <c r="Q41" s="4"/>
      <c r="R41" s="182"/>
      <c r="S41" s="182"/>
      <c r="T41" s="182"/>
      <c r="U41" s="182"/>
      <c r="V41" s="182"/>
      <c r="W41" s="182"/>
      <c r="X41" s="182"/>
      <c r="Y41" s="182"/>
      <c r="Z41" s="182"/>
      <c r="AA41" s="182"/>
      <c r="AB41" s="182"/>
      <c r="AC41" s="182"/>
      <c r="AD41" s="182"/>
      <c r="AE41" s="182"/>
      <c r="AF41" s="182"/>
      <c r="AG41" s="182"/>
      <c r="AH41" s="182"/>
      <c r="AI41" s="182"/>
      <c r="AJ41" s="182"/>
      <c r="AK41" s="182"/>
      <c r="AL41" s="182"/>
      <c r="AM41" s="182"/>
      <c r="AN41" s="182"/>
      <c r="AO41" s="182"/>
      <c r="AP41" s="4"/>
      <c r="AQ41" s="79"/>
      <c r="AR41" s="79"/>
    </row>
    <row r="42" ht="18" customHeight="1">
      <c r="C42" s="181"/>
      <c r="D42" s="181"/>
      <c r="E42" s="181"/>
      <c r="F42" s="201"/>
      <c r="G42" s="181"/>
      <c r="H42" s="1017"/>
      <c r="I42" s="1017"/>
      <c r="J42" s="1017"/>
      <c r="K42" s="1017"/>
      <c r="L42" s="1091"/>
      <c r="M42" s="1091"/>
      <c r="N42" s="1091"/>
      <c r="O42" s="1091"/>
      <c r="P42" s="80"/>
      <c r="Q42" s="4"/>
      <c r="R42" s="182"/>
      <c r="S42" s="182"/>
      <c r="T42" s="182"/>
      <c r="U42" s="182"/>
      <c r="V42" s="182"/>
      <c r="W42" s="182"/>
      <c r="X42" s="182"/>
      <c r="Y42" s="182"/>
      <c r="Z42" s="182"/>
      <c r="AA42" s="182"/>
      <c r="AB42" s="182"/>
      <c r="AC42" s="182"/>
      <c r="AD42" s="182"/>
      <c r="AE42" s="182"/>
      <c r="AF42" s="182"/>
      <c r="AG42" s="182"/>
      <c r="AH42" s="182"/>
      <c r="AI42" s="182"/>
      <c r="AJ42" s="182"/>
      <c r="AK42" s="182"/>
      <c r="AL42" s="182"/>
      <c r="AM42" s="182"/>
      <c r="AN42" s="182"/>
      <c r="AO42" s="182"/>
      <c r="AP42" s="4"/>
      <c r="AQ42" s="79"/>
      <c r="AR42" s="79"/>
    </row>
    <row r="43" ht="18" customHeight="1">
      <c r="C43" s="181"/>
      <c r="D43" s="181"/>
      <c r="E43" s="181"/>
      <c r="F43" s="201"/>
      <c r="G43" s="181"/>
      <c r="H43" s="1017"/>
      <c r="I43" s="1017"/>
      <c r="J43" s="1017"/>
      <c r="K43" s="1017"/>
      <c r="L43" s="1091"/>
      <c r="M43" s="1091"/>
      <c r="N43" s="1091"/>
      <c r="O43" s="1091"/>
      <c r="P43" s="80"/>
      <c r="Q43" s="4"/>
      <c r="R43" s="182"/>
      <c r="S43" s="182"/>
      <c r="T43" s="182"/>
      <c r="U43" s="182"/>
      <c r="V43" s="182"/>
      <c r="W43" s="182"/>
      <c r="X43" s="182"/>
      <c r="Y43" s="182"/>
      <c r="Z43" s="182"/>
      <c r="AA43" s="182"/>
      <c r="AB43" s="182"/>
      <c r="AC43" s="182"/>
      <c r="AD43" s="182"/>
      <c r="AE43" s="182"/>
      <c r="AF43" s="182"/>
      <c r="AG43" s="182"/>
      <c r="AH43" s="182"/>
      <c r="AI43" s="182"/>
      <c r="AJ43" s="182"/>
      <c r="AK43" s="182"/>
      <c r="AL43" s="182"/>
      <c r="AM43" s="182"/>
      <c r="AN43" s="182"/>
      <c r="AO43" s="182"/>
      <c r="AP43" s="4"/>
      <c r="AQ43" s="79"/>
      <c r="AR43" s="79"/>
    </row>
    <row r="44" ht="18" customHeight="1">
      <c r="C44" s="181"/>
      <c r="D44" s="181"/>
      <c r="E44" s="181"/>
      <c r="F44" s="201"/>
      <c r="G44" s="181"/>
      <c r="H44" s="1017"/>
      <c r="I44" s="1017"/>
      <c r="J44" s="1017"/>
      <c r="K44" s="1017"/>
      <c r="L44" s="1091"/>
      <c r="M44" s="1091"/>
      <c r="N44" s="1091"/>
      <c r="O44" s="1091"/>
      <c r="P44" s="80"/>
      <c r="Q44" s="4"/>
      <c r="R44" s="182"/>
      <c r="S44" s="182"/>
      <c r="T44" s="182"/>
      <c r="U44" s="182"/>
      <c r="V44" s="182"/>
      <c r="W44" s="182"/>
      <c r="X44" s="182"/>
      <c r="Y44" s="182"/>
      <c r="Z44" s="182"/>
      <c r="AA44" s="182"/>
      <c r="AB44" s="182"/>
      <c r="AC44" s="182"/>
      <c r="AD44" s="182"/>
      <c r="AE44" s="182"/>
      <c r="AF44" s="182"/>
      <c r="AG44" s="182"/>
      <c r="AH44" s="182"/>
      <c r="AI44" s="182"/>
      <c r="AJ44" s="182"/>
      <c r="AK44" s="182"/>
      <c r="AL44" s="182"/>
      <c r="AM44" s="182"/>
      <c r="AN44" s="182"/>
      <c r="AO44" s="182"/>
      <c r="AP44" s="4"/>
      <c r="AQ44" s="79"/>
      <c r="AR44" s="79"/>
    </row>
    <row r="45" ht="18" customHeight="1">
      <c r="C45" s="181"/>
      <c r="D45" s="181"/>
      <c r="E45" s="181"/>
      <c r="F45" s="201"/>
      <c r="G45" s="181"/>
      <c r="H45" s="1017"/>
      <c r="I45" s="1017"/>
      <c r="J45" s="1017"/>
      <c r="K45" s="1017"/>
      <c r="L45" s="1091"/>
      <c r="M45" s="1091"/>
      <c r="N45" s="1091"/>
      <c r="O45" s="1091"/>
      <c r="P45" s="80"/>
      <c r="Q45" s="4"/>
      <c r="R45" s="182"/>
      <c r="S45" s="182"/>
      <c r="T45" s="182"/>
      <c r="U45" s="182"/>
      <c r="V45" s="182"/>
      <c r="W45" s="182"/>
      <c r="X45" s="182"/>
      <c r="Y45" s="182"/>
      <c r="Z45" s="182"/>
      <c r="AA45" s="182"/>
      <c r="AB45" s="182"/>
      <c r="AC45" s="182"/>
      <c r="AD45" s="182"/>
      <c r="AE45" s="182"/>
      <c r="AF45" s="182"/>
      <c r="AG45" s="182"/>
      <c r="AH45" s="182"/>
      <c r="AI45" s="182"/>
      <c r="AJ45" s="182"/>
      <c r="AK45" s="182"/>
      <c r="AL45" s="182"/>
      <c r="AM45" s="182"/>
      <c r="AN45" s="182"/>
      <c r="AO45" s="182"/>
      <c r="AP45" s="4"/>
      <c r="AQ45" s="79"/>
      <c r="AR45" s="79"/>
    </row>
    <row r="46" ht="18" customHeight="1">
      <c r="C46" s="181"/>
      <c r="D46" s="181"/>
      <c r="E46" s="181"/>
      <c r="F46" s="201"/>
      <c r="G46" s="181"/>
      <c r="H46" s="1017"/>
      <c r="I46" s="1017"/>
      <c r="J46" s="1017"/>
      <c r="K46" s="1017"/>
      <c r="L46" s="1091"/>
      <c r="M46" s="1091"/>
      <c r="N46" s="1091"/>
      <c r="O46" s="1091"/>
      <c r="P46" s="80"/>
      <c r="Q46" s="4"/>
      <c r="R46" s="182"/>
      <c r="S46" s="182"/>
      <c r="T46" s="182"/>
      <c r="U46" s="182"/>
      <c r="V46" s="182"/>
      <c r="W46" s="182"/>
      <c r="X46" s="182"/>
      <c r="Y46" s="182"/>
      <c r="Z46" s="182"/>
      <c r="AA46" s="182"/>
      <c r="AB46" s="182"/>
      <c r="AC46" s="182"/>
      <c r="AD46" s="182"/>
      <c r="AE46" s="182"/>
      <c r="AF46" s="182"/>
      <c r="AG46" s="182"/>
      <c r="AH46" s="182"/>
      <c r="AI46" s="182"/>
      <c r="AJ46" s="182"/>
      <c r="AK46" s="182"/>
      <c r="AL46" s="182"/>
      <c r="AM46" s="182"/>
      <c r="AN46" s="182"/>
      <c r="AO46" s="182"/>
      <c r="AP46" s="4"/>
      <c r="AQ46" s="79"/>
      <c r="AR46" s="79"/>
    </row>
    <row r="47" ht="0" hidden="1" customHeight="1">
      <c r="C47" s="181"/>
      <c r="D47" s="181"/>
      <c r="E47" s="181"/>
      <c r="F47" s="201"/>
      <c r="G47" s="181"/>
      <c r="H47" s="1017"/>
      <c r="I47" s="1017"/>
      <c r="J47" s="1017"/>
      <c r="K47" s="1017"/>
      <c r="L47" s="1091"/>
      <c r="M47" s="1091"/>
      <c r="N47" s="1091"/>
      <c r="O47" s="1091"/>
      <c r="P47" s="80"/>
      <c r="Q47" s="4"/>
      <c r="R47" s="182"/>
      <c r="S47" s="182"/>
      <c r="T47" s="182"/>
      <c r="U47" s="182"/>
      <c r="V47" s="182"/>
      <c r="W47" s="182"/>
      <c r="X47" s="182"/>
      <c r="Y47" s="182"/>
      <c r="Z47" s="182"/>
      <c r="AA47" s="182"/>
      <c r="AB47" s="182"/>
      <c r="AC47" s="182"/>
      <c r="AD47" s="182"/>
      <c r="AE47" s="182"/>
      <c r="AF47" s="182"/>
      <c r="AG47" s="182"/>
      <c r="AH47" s="182"/>
      <c r="AI47" s="182"/>
      <c r="AJ47" s="182"/>
      <c r="AK47" s="182"/>
      <c r="AL47" s="182"/>
      <c r="AM47" s="182"/>
      <c r="AN47" s="182"/>
      <c r="AO47" s="182"/>
      <c r="AP47" s="4"/>
      <c r="AQ47" s="79"/>
      <c r="AR47" s="79"/>
    </row>
    <row r="48" ht="0" hidden="1" customHeight="1">
      <c r="C48" s="181"/>
      <c r="D48" s="181"/>
      <c r="E48" s="181"/>
      <c r="F48" s="201"/>
      <c r="G48" s="181"/>
      <c r="H48" s="1017"/>
      <c r="I48" s="1017"/>
      <c r="J48" s="1017"/>
      <c r="K48" s="1017"/>
      <c r="L48" s="1091"/>
      <c r="M48" s="1091"/>
      <c r="N48" s="1091"/>
      <c r="O48" s="1091"/>
      <c r="P48" s="80"/>
      <c r="Q48" s="4"/>
      <c r="R48" s="182"/>
      <c r="S48" s="182"/>
      <c r="T48" s="182"/>
      <c r="U48" s="182"/>
      <c r="V48" s="182"/>
      <c r="W48" s="182"/>
      <c r="X48" s="182"/>
      <c r="Y48" s="182"/>
      <c r="Z48" s="182"/>
      <c r="AA48" s="182"/>
      <c r="AB48" s="182"/>
      <c r="AC48" s="182"/>
      <c r="AD48" s="182"/>
      <c r="AE48" s="182"/>
      <c r="AF48" s="182"/>
      <c r="AG48" s="182"/>
      <c r="AH48" s="182"/>
      <c r="AI48" s="182"/>
      <c r="AJ48" s="182"/>
      <c r="AK48" s="182"/>
      <c r="AL48" s="182"/>
      <c r="AM48" s="182"/>
      <c r="AN48" s="182"/>
      <c r="AO48" s="182"/>
      <c r="AP48" s="4"/>
      <c r="AQ48" s="79"/>
      <c r="AR48" s="79"/>
    </row>
    <row r="49" ht="0" hidden="1" customHeight="1">
      <c r="C49" s="181"/>
      <c r="D49" s="181"/>
      <c r="E49" s="181"/>
      <c r="F49" s="201"/>
      <c r="G49" s="181"/>
      <c r="H49" s="1017"/>
      <c r="I49" s="1017"/>
      <c r="J49" s="1017"/>
      <c r="K49" s="1017"/>
      <c r="L49" s="1091"/>
      <c r="M49" s="1091"/>
      <c r="N49" s="1091"/>
      <c r="O49" s="1091"/>
      <c r="P49" s="80"/>
      <c r="Q49" s="4"/>
      <c r="R49" s="182"/>
      <c r="S49" s="182"/>
      <c r="T49" s="182"/>
      <c r="U49" s="182"/>
      <c r="V49" s="182"/>
      <c r="W49" s="182"/>
      <c r="X49" s="182"/>
      <c r="Y49" s="182"/>
      <c r="Z49" s="182"/>
      <c r="AA49" s="182"/>
      <c r="AB49" s="182"/>
      <c r="AC49" s="182"/>
      <c r="AD49" s="182"/>
      <c r="AE49" s="182"/>
      <c r="AF49" s="182"/>
      <c r="AG49" s="182"/>
      <c r="AH49" s="182"/>
      <c r="AI49" s="182"/>
      <c r="AJ49" s="182"/>
      <c r="AK49" s="182"/>
      <c r="AL49" s="182"/>
      <c r="AM49" s="182"/>
      <c r="AN49" s="182"/>
      <c r="AO49" s="182"/>
      <c r="AP49" s="4"/>
      <c r="AQ49" s="79"/>
      <c r="AR49" s="79"/>
    </row>
    <row r="50" ht="0" hidden="1" customHeight="1">
      <c r="C50" s="181"/>
      <c r="D50" s="181"/>
      <c r="E50" s="181"/>
      <c r="F50" s="201"/>
      <c r="G50" s="181"/>
      <c r="H50" s="1017"/>
      <c r="I50" s="1017"/>
      <c r="J50" s="1017"/>
      <c r="K50" s="1017"/>
      <c r="L50" s="1091"/>
      <c r="M50" s="1091"/>
      <c r="N50" s="1091"/>
      <c r="O50" s="1091"/>
      <c r="P50" s="80"/>
      <c r="Q50" s="4"/>
      <c r="R50" s="182"/>
      <c r="S50" s="182"/>
      <c r="T50" s="182"/>
      <c r="U50" s="182"/>
      <c r="V50" s="182"/>
      <c r="W50" s="182"/>
      <c r="X50" s="182"/>
      <c r="Y50" s="182"/>
      <c r="Z50" s="182"/>
      <c r="AA50" s="182"/>
      <c r="AB50" s="182"/>
      <c r="AC50" s="182"/>
      <c r="AD50" s="182"/>
      <c r="AE50" s="182"/>
      <c r="AF50" s="182"/>
      <c r="AG50" s="182"/>
      <c r="AH50" s="182"/>
      <c r="AI50" s="182"/>
      <c r="AJ50" s="182"/>
      <c r="AK50" s="182"/>
      <c r="AL50" s="182"/>
      <c r="AM50" s="182"/>
      <c r="AN50" s="182"/>
      <c r="AO50" s="182"/>
      <c r="AP50" s="4"/>
      <c r="AQ50" s="79"/>
      <c r="AR50" s="79"/>
    </row>
    <row r="51" ht="0" hidden="1" customHeight="1">
      <c r="C51" s="181"/>
      <c r="D51" s="181"/>
      <c r="E51" s="181"/>
      <c r="F51" s="201"/>
      <c r="G51" s="181"/>
      <c r="H51" s="1017"/>
      <c r="I51" s="1017"/>
      <c r="J51" s="1017"/>
      <c r="K51" s="1017"/>
      <c r="L51" s="1091"/>
      <c r="M51" s="1091"/>
      <c r="N51" s="1091"/>
      <c r="O51" s="1091"/>
      <c r="P51" s="80"/>
      <c r="Q51" s="4"/>
      <c r="R51" s="182"/>
      <c r="S51" s="182"/>
      <c r="T51" s="182"/>
      <c r="U51" s="182"/>
      <c r="V51" s="182"/>
      <c r="W51" s="182"/>
      <c r="X51" s="182"/>
      <c r="Y51" s="182"/>
      <c r="Z51" s="182"/>
      <c r="AA51" s="182"/>
      <c r="AB51" s="182"/>
      <c r="AC51" s="182"/>
      <c r="AD51" s="182"/>
      <c r="AE51" s="182"/>
      <c r="AF51" s="182"/>
      <c r="AG51" s="182"/>
      <c r="AH51" s="182"/>
      <c r="AI51" s="182"/>
      <c r="AJ51" s="182"/>
      <c r="AK51" s="182"/>
      <c r="AL51" s="182"/>
      <c r="AM51" s="182"/>
      <c r="AN51" s="182"/>
      <c r="AO51" s="182"/>
      <c r="AP51" s="4"/>
      <c r="AQ51" s="79"/>
      <c r="AR51" s="79"/>
    </row>
    <row r="52" s="0" customFormat="1" ht="0" hidden="1" customHeight="1">
      <c r="B52" s="21"/>
      <c r="C52" s="181"/>
      <c r="D52" s="181"/>
      <c r="E52" s="181"/>
      <c r="F52" s="201"/>
      <c r="G52" s="181"/>
      <c r="H52" s="1017"/>
      <c r="I52" s="1017"/>
      <c r="J52" s="1017"/>
      <c r="K52" s="1017"/>
      <c r="L52" s="1091"/>
      <c r="M52" s="1091"/>
      <c r="N52" s="1091"/>
      <c r="O52" s="1091"/>
      <c r="P52" s="80"/>
      <c r="Q52" s="4"/>
      <c r="R52" s="182"/>
      <c r="S52" s="182"/>
      <c r="T52" s="182"/>
      <c r="U52" s="182"/>
      <c r="V52" s="182"/>
      <c r="W52" s="182"/>
      <c r="X52" s="182"/>
      <c r="Y52" s="182"/>
      <c r="Z52" s="182"/>
      <c r="AA52" s="182"/>
      <c r="AB52" s="182"/>
      <c r="AC52" s="182"/>
      <c r="AD52" s="182"/>
      <c r="AE52" s="182"/>
      <c r="AF52" s="182"/>
      <c r="AG52" s="182"/>
      <c r="AH52" s="182"/>
      <c r="AI52" s="182"/>
      <c r="AJ52" s="182"/>
      <c r="AK52" s="182"/>
      <c r="AL52" s="182"/>
      <c r="AM52" s="182"/>
      <c r="AN52" s="182"/>
      <c r="AO52" s="182"/>
      <c r="AP52" s="79"/>
      <c r="AQ52" s="79"/>
      <c r="AR52" s="79"/>
      <c r="AS52" s="237"/>
      <c r="AT52" s="237"/>
      <c r="AU52" s="237"/>
      <c r="AV52" s="237"/>
      <c r="AW52" s="237"/>
      <c r="AX52" s="237"/>
      <c r="AY52" s="237"/>
      <c r="AZ52" s="237"/>
      <c r="BA52" s="237"/>
      <c r="BB52" s="237"/>
      <c r="BC52" s="237"/>
      <c r="BD52" s="237"/>
      <c r="BE52" s="237"/>
      <c r="BF52" s="237"/>
      <c r="BG52" s="237"/>
      <c r="BH52" s="237"/>
      <c r="BI52" s="237"/>
      <c r="BJ52" s="237"/>
      <c r="BK52" s="237"/>
      <c r="BL52" s="237"/>
      <c r="BM52" s="237"/>
      <c r="BN52" s="237"/>
      <c r="BO52" s="237"/>
      <c r="BP52" s="237"/>
      <c r="BQ52" s="237"/>
      <c r="BR52" s="237"/>
      <c r="BS52" s="237"/>
      <c r="BT52" s="237"/>
      <c r="BU52" s="237"/>
      <c r="BV52" s="237"/>
      <c r="BW52" s="237"/>
    </row>
    <row r="53" s="0" customFormat="1" ht="0" hidden="1" customHeight="1">
      <c r="B53" s="21"/>
      <c r="C53" s="181"/>
      <c r="D53" s="181"/>
      <c r="E53" s="181"/>
      <c r="F53" s="201"/>
      <c r="G53" s="181"/>
      <c r="H53" s="1017"/>
      <c r="I53" s="1017"/>
      <c r="J53" s="1017"/>
      <c r="K53" s="1017"/>
      <c r="L53" s="1091"/>
      <c r="M53" s="1091"/>
      <c r="N53" s="1091"/>
      <c r="O53" s="1091"/>
      <c r="P53" s="80"/>
      <c r="Q53" s="4"/>
      <c r="R53" s="182"/>
      <c r="S53" s="182"/>
      <c r="T53" s="182"/>
      <c r="U53" s="182"/>
      <c r="V53" s="182"/>
      <c r="W53" s="182"/>
      <c r="X53" s="182"/>
      <c r="Y53" s="182"/>
      <c r="Z53" s="182"/>
      <c r="AA53" s="182"/>
      <c r="AB53" s="182"/>
      <c r="AC53" s="182"/>
      <c r="AD53" s="182"/>
      <c r="AE53" s="182"/>
      <c r="AF53" s="182"/>
      <c r="AG53" s="182"/>
      <c r="AH53" s="182"/>
      <c r="AI53" s="182"/>
      <c r="AJ53" s="182"/>
      <c r="AK53" s="182"/>
      <c r="AL53" s="182"/>
      <c r="AM53" s="182"/>
      <c r="AN53" s="182"/>
      <c r="AO53" s="182"/>
      <c r="AP53" s="79"/>
      <c r="AQ53" s="79"/>
      <c r="AR53" s="79"/>
      <c r="AS53" s="237"/>
      <c r="AT53" s="237"/>
      <c r="AU53" s="237"/>
      <c r="AV53" s="237"/>
      <c r="AW53" s="237"/>
      <c r="AX53" s="237"/>
      <c r="AY53" s="237"/>
      <c r="AZ53" s="237"/>
      <c r="BA53" s="237"/>
      <c r="BB53" s="237"/>
      <c r="BC53" s="237"/>
      <c r="BD53" s="237"/>
      <c r="BE53" s="237"/>
      <c r="BF53" s="237"/>
      <c r="BG53" s="237"/>
      <c r="BH53" s="237"/>
      <c r="BI53" s="237"/>
      <c r="BJ53" s="237"/>
      <c r="BK53" s="237"/>
      <c r="BL53" s="237"/>
      <c r="BM53" s="237"/>
      <c r="BN53" s="237"/>
      <c r="BO53" s="237"/>
      <c r="BP53" s="237"/>
      <c r="BQ53" s="237"/>
      <c r="BR53" s="237"/>
      <c r="BS53" s="237"/>
      <c r="BT53" s="237"/>
      <c r="BU53" s="237"/>
      <c r="BV53" s="237"/>
      <c r="BW53" s="237"/>
    </row>
    <row r="54" s="0" customFormat="1" ht="0" hidden="1" customHeight="1">
      <c r="B54" s="21"/>
      <c r="C54" s="181"/>
      <c r="D54" s="181"/>
      <c r="E54" s="181"/>
      <c r="F54" s="201"/>
      <c r="G54" s="181"/>
      <c r="H54" s="1017"/>
      <c r="I54" s="1017"/>
      <c r="J54" s="1017"/>
      <c r="K54" s="1017"/>
      <c r="L54" s="1091"/>
      <c r="M54" s="1091"/>
      <c r="N54" s="1091"/>
      <c r="O54" s="1091"/>
      <c r="P54" s="80"/>
      <c r="Q54" s="4"/>
      <c r="R54" s="182"/>
      <c r="S54" s="182"/>
      <c r="T54" s="182"/>
      <c r="U54" s="182"/>
      <c r="V54" s="182"/>
      <c r="W54" s="182"/>
      <c r="X54" s="182"/>
      <c r="Y54" s="182"/>
      <c r="Z54" s="182"/>
      <c r="AA54" s="182"/>
      <c r="AB54" s="182"/>
      <c r="AC54" s="182"/>
      <c r="AD54" s="182"/>
      <c r="AE54" s="182"/>
      <c r="AF54" s="182"/>
      <c r="AG54" s="182"/>
      <c r="AH54" s="182"/>
      <c r="AI54" s="182"/>
      <c r="AJ54" s="182"/>
      <c r="AK54" s="182"/>
      <c r="AL54" s="182"/>
      <c r="AM54" s="182"/>
      <c r="AN54" s="182"/>
      <c r="AO54" s="182"/>
      <c r="AP54" s="48"/>
      <c r="AQ54" s="48"/>
      <c r="AR54" s="48"/>
      <c r="AS54" s="237"/>
      <c r="AT54" s="237"/>
      <c r="AU54" s="237"/>
      <c r="AV54" s="237"/>
      <c r="AW54" s="237"/>
      <c r="AX54" s="237"/>
      <c r="AY54" s="237"/>
      <c r="AZ54" s="237"/>
      <c r="BA54" s="237"/>
      <c r="BB54" s="237"/>
      <c r="BC54" s="237"/>
      <c r="BD54" s="237"/>
      <c r="BE54" s="237"/>
      <c r="BF54" s="237"/>
      <c r="BG54" s="237"/>
      <c r="BH54" s="237"/>
      <c r="BI54" s="237"/>
      <c r="BJ54" s="237"/>
      <c r="BK54" s="237"/>
      <c r="BL54" s="237"/>
      <c r="BM54" s="237"/>
      <c r="BN54" s="237"/>
      <c r="BO54" s="237"/>
      <c r="BP54" s="237"/>
      <c r="BQ54" s="237"/>
      <c r="BR54" s="237"/>
      <c r="BS54" s="237"/>
      <c r="BT54" s="237"/>
      <c r="BU54" s="237"/>
      <c r="BV54" s="237"/>
      <c r="BW54" s="237"/>
    </row>
    <row r="55" s="0" customFormat="1" ht="0" hidden="1" customHeight="1">
      <c r="B55" s="21"/>
      <c r="C55" s="181"/>
      <c r="D55" s="181"/>
      <c r="E55" s="181"/>
      <c r="F55" s="201"/>
      <c r="G55" s="181"/>
      <c r="H55" s="1017"/>
      <c r="I55" s="1017"/>
      <c r="J55" s="1017"/>
      <c r="K55" s="1017"/>
      <c r="L55" s="1091"/>
      <c r="M55" s="1091"/>
      <c r="N55" s="1091"/>
      <c r="O55" s="1091"/>
      <c r="P55" s="80"/>
      <c r="Q55" s="4"/>
      <c r="R55" s="182"/>
      <c r="S55" s="182"/>
      <c r="T55" s="182"/>
      <c r="U55" s="182"/>
      <c r="V55" s="182"/>
      <c r="W55" s="182"/>
      <c r="X55" s="182"/>
      <c r="Y55" s="182"/>
      <c r="Z55" s="182"/>
      <c r="AA55" s="182"/>
      <c r="AB55" s="182"/>
      <c r="AC55" s="182"/>
      <c r="AD55" s="182"/>
      <c r="AE55" s="182"/>
      <c r="AF55" s="182"/>
      <c r="AG55" s="182"/>
      <c r="AH55" s="182"/>
      <c r="AI55" s="182"/>
      <c r="AJ55" s="182"/>
      <c r="AK55" s="182"/>
      <c r="AL55" s="182"/>
      <c r="AM55" s="182"/>
      <c r="AN55" s="182"/>
      <c r="AO55" s="182"/>
      <c r="AP55" s="79"/>
      <c r="AQ55" s="79"/>
      <c r="AR55" s="79"/>
      <c r="AS55" s="237"/>
      <c r="AT55" s="237"/>
      <c r="AU55" s="237"/>
      <c r="AV55" s="237"/>
      <c r="AW55" s="237"/>
      <c r="AX55" s="237"/>
      <c r="AY55" s="237"/>
      <c r="AZ55" s="237"/>
      <c r="BA55" s="237"/>
      <c r="BB55" s="237"/>
      <c r="BC55" s="237"/>
      <c r="BD55" s="237"/>
      <c r="BE55" s="237"/>
      <c r="BF55" s="237"/>
      <c r="BG55" s="237"/>
      <c r="BH55" s="237"/>
      <c r="BI55" s="237"/>
      <c r="BJ55" s="237"/>
      <c r="BK55" s="237"/>
      <c r="BL55" s="237"/>
      <c r="BM55" s="237"/>
      <c r="BN55" s="237"/>
      <c r="BO55" s="237"/>
      <c r="BP55" s="237"/>
      <c r="BQ55" s="237"/>
      <c r="BR55" s="237"/>
      <c r="BS55" s="237"/>
      <c r="BT55" s="237"/>
      <c r="BU55" s="237"/>
      <c r="BV55" s="237"/>
      <c r="BW55" s="237"/>
    </row>
    <row r="56" s="0" customFormat="1" ht="0" hidden="1" customHeight="1">
      <c r="B56" s="21"/>
      <c r="C56" s="181"/>
      <c r="D56" s="181"/>
      <c r="E56" s="181"/>
      <c r="F56" s="201"/>
      <c r="G56" s="181"/>
      <c r="H56" s="1017"/>
      <c r="I56" s="1017"/>
      <c r="J56" s="1017"/>
      <c r="K56" s="1017"/>
      <c r="L56" s="1091"/>
      <c r="M56" s="1091"/>
      <c r="N56" s="1091"/>
      <c r="O56" s="1091"/>
      <c r="P56" s="80"/>
      <c r="Q56" s="4"/>
      <c r="R56" s="182"/>
      <c r="S56" s="182"/>
      <c r="T56" s="182"/>
      <c r="U56" s="182"/>
      <c r="V56" s="182"/>
      <c r="W56" s="182"/>
      <c r="X56" s="182"/>
      <c r="Y56" s="182"/>
      <c r="Z56" s="182"/>
      <c r="AA56" s="182"/>
      <c r="AB56" s="182"/>
      <c r="AC56" s="182"/>
      <c r="AD56" s="182"/>
      <c r="AE56" s="182"/>
      <c r="AF56" s="182"/>
      <c r="AG56" s="182"/>
      <c r="AH56" s="182"/>
      <c r="AI56" s="182"/>
      <c r="AJ56" s="182"/>
      <c r="AK56" s="182"/>
      <c r="AL56" s="182"/>
      <c r="AM56" s="182"/>
      <c r="AN56" s="182"/>
      <c r="AO56" s="182"/>
      <c r="AP56" s="79"/>
      <c r="AQ56" s="79"/>
      <c r="AR56" s="79"/>
      <c r="AS56" s="237"/>
      <c r="AT56" s="237"/>
      <c r="AU56" s="237"/>
      <c r="AV56" s="237"/>
      <c r="AW56" s="237"/>
      <c r="AX56" s="237"/>
      <c r="AY56" s="237"/>
      <c r="AZ56" s="237"/>
      <c r="BA56" s="237"/>
      <c r="BB56" s="237"/>
      <c r="BC56" s="237"/>
      <c r="BD56" s="237"/>
      <c r="BE56" s="237"/>
      <c r="BF56" s="237"/>
      <c r="BG56" s="237"/>
      <c r="BH56" s="237"/>
      <c r="BI56" s="237"/>
      <c r="BJ56" s="237"/>
      <c r="BK56" s="237"/>
      <c r="BL56" s="237"/>
      <c r="BM56" s="237"/>
      <c r="BN56" s="237"/>
      <c r="BO56" s="237"/>
      <c r="BP56" s="237"/>
      <c r="BQ56" s="237"/>
      <c r="BR56" s="237"/>
      <c r="BS56" s="237"/>
      <c r="BT56" s="237"/>
      <c r="BU56" s="237"/>
      <c r="BV56" s="237"/>
      <c r="BW56" s="237"/>
    </row>
    <row r="57" s="0" customFormat="1" ht="0" hidden="1" customHeight="1">
      <c r="B57" s="21"/>
      <c r="C57" s="181"/>
      <c r="D57" s="181"/>
      <c r="E57" s="181"/>
      <c r="F57" s="201"/>
      <c r="G57" s="181"/>
      <c r="H57" s="1017"/>
      <c r="I57" s="1017"/>
      <c r="J57" s="1017"/>
      <c r="K57" s="1017"/>
      <c r="L57" s="1091"/>
      <c r="M57" s="1091"/>
      <c r="N57" s="1091"/>
      <c r="O57" s="1091"/>
      <c r="P57" s="80"/>
      <c r="Q57" s="4"/>
      <c r="R57" s="182"/>
      <c r="S57" s="182"/>
      <c r="T57" s="182"/>
      <c r="U57" s="182"/>
      <c r="V57" s="182"/>
      <c r="W57" s="182"/>
      <c r="X57" s="182"/>
      <c r="Y57" s="182"/>
      <c r="Z57" s="182"/>
      <c r="AA57" s="182"/>
      <c r="AB57" s="182"/>
      <c r="AC57" s="182"/>
      <c r="AD57" s="182"/>
      <c r="AE57" s="182"/>
      <c r="AF57" s="182"/>
      <c r="AG57" s="182"/>
      <c r="AH57" s="182"/>
      <c r="AI57" s="182"/>
      <c r="AJ57" s="182"/>
      <c r="AK57" s="182"/>
      <c r="AL57" s="182"/>
      <c r="AM57" s="182"/>
      <c r="AN57" s="182"/>
      <c r="AO57" s="182"/>
      <c r="AP57" s="79"/>
      <c r="AQ57" s="79"/>
      <c r="AR57" s="79"/>
      <c r="AS57" s="237"/>
      <c r="AT57" s="237"/>
      <c r="AU57" s="237"/>
      <c r="AV57" s="237"/>
      <c r="AW57" s="237"/>
      <c r="AX57" s="237"/>
      <c r="AY57" s="237"/>
      <c r="AZ57" s="237"/>
      <c r="BA57" s="237"/>
      <c r="BB57" s="237"/>
      <c r="BC57" s="237"/>
      <c r="BD57" s="237"/>
      <c r="BE57" s="237"/>
      <c r="BF57" s="237"/>
      <c r="BG57" s="237"/>
      <c r="BH57" s="237"/>
      <c r="BI57" s="237"/>
      <c r="BJ57" s="237"/>
      <c r="BK57" s="237"/>
      <c r="BL57" s="237"/>
      <c r="BM57" s="237"/>
      <c r="BN57" s="237"/>
      <c r="BO57" s="237"/>
      <c r="BP57" s="237"/>
      <c r="BQ57" s="237"/>
      <c r="BR57" s="237"/>
      <c r="BS57" s="237"/>
      <c r="BT57" s="237"/>
      <c r="BU57" s="237"/>
      <c r="BV57" s="237"/>
      <c r="BW57" s="237"/>
    </row>
    <row r="58" s="0" customFormat="1" ht="0" hidden="1" customHeight="1">
      <c r="B58" s="21"/>
      <c r="C58" s="181"/>
      <c r="D58" s="181"/>
      <c r="E58" s="181"/>
      <c r="F58" s="201"/>
      <c r="G58" s="181"/>
      <c r="H58" s="1017"/>
      <c r="I58" s="1017"/>
      <c r="J58" s="1017"/>
      <c r="K58" s="1017"/>
      <c r="L58" s="1091"/>
      <c r="M58" s="1091"/>
      <c r="N58" s="1091"/>
      <c r="O58" s="1091"/>
      <c r="P58" s="80"/>
      <c r="Q58" s="4"/>
      <c r="R58" s="182"/>
      <c r="S58" s="182"/>
      <c r="T58" s="182"/>
      <c r="U58" s="182"/>
      <c r="V58" s="182"/>
      <c r="W58" s="182"/>
      <c r="X58" s="182"/>
      <c r="Y58" s="182"/>
      <c r="Z58" s="182"/>
      <c r="AA58" s="182"/>
      <c r="AB58" s="182"/>
      <c r="AC58" s="182"/>
      <c r="AD58" s="182"/>
      <c r="AE58" s="182"/>
      <c r="AF58" s="182"/>
      <c r="AG58" s="182"/>
      <c r="AH58" s="182"/>
      <c r="AI58" s="182"/>
      <c r="AJ58" s="182"/>
      <c r="AK58" s="182"/>
      <c r="AL58" s="182"/>
      <c r="AM58" s="182"/>
      <c r="AN58" s="182"/>
      <c r="AO58" s="182"/>
      <c r="AP58" s="79"/>
      <c r="AQ58" s="79"/>
      <c r="AR58" s="79"/>
      <c r="AS58" s="237"/>
      <c r="AT58" s="237"/>
      <c r="AU58" s="237"/>
      <c r="AV58" s="237"/>
      <c r="AW58" s="237"/>
      <c r="AX58" s="237"/>
      <c r="AY58" s="237"/>
      <c r="AZ58" s="237"/>
      <c r="BA58" s="237"/>
      <c r="BB58" s="237"/>
      <c r="BC58" s="237"/>
      <c r="BD58" s="237"/>
      <c r="BE58" s="237"/>
      <c r="BF58" s="237"/>
      <c r="BG58" s="237"/>
      <c r="BH58" s="237"/>
      <c r="BI58" s="237"/>
      <c r="BJ58" s="237"/>
      <c r="BK58" s="237"/>
      <c r="BL58" s="237"/>
      <c r="BM58" s="237"/>
      <c r="BN58" s="237"/>
      <c r="BO58" s="237"/>
      <c r="BP58" s="237"/>
      <c r="BQ58" s="237"/>
      <c r="BR58" s="237"/>
      <c r="BS58" s="237"/>
      <c r="BT58" s="237"/>
      <c r="BU58" s="237"/>
      <c r="BV58" s="237"/>
      <c r="BW58" s="237"/>
    </row>
    <row r="59" ht="0" hidden="1" customHeight="1">
      <c r="C59" s="181"/>
      <c r="D59" s="181"/>
      <c r="E59" s="181"/>
      <c r="F59" s="201"/>
      <c r="G59" s="181"/>
      <c r="H59" s="1017"/>
      <c r="I59" s="1017"/>
      <c r="J59" s="1017"/>
      <c r="K59" s="1017"/>
      <c r="L59" s="1091"/>
      <c r="M59" s="1091"/>
      <c r="N59" s="1091"/>
      <c r="O59" s="1091"/>
      <c r="P59" s="80"/>
      <c r="Q59" s="4"/>
      <c r="R59" s="182"/>
      <c r="S59" s="182"/>
      <c r="T59" s="182"/>
      <c r="U59" s="182"/>
      <c r="V59" s="182"/>
      <c r="W59" s="182"/>
      <c r="X59" s="182"/>
      <c r="Y59" s="182"/>
      <c r="Z59" s="182"/>
      <c r="AA59" s="182"/>
      <c r="AB59" s="182"/>
      <c r="AC59" s="182"/>
      <c r="AD59" s="182"/>
      <c r="AE59" s="182"/>
      <c r="AF59" s="182"/>
      <c r="AG59" s="182"/>
      <c r="AH59" s="182"/>
      <c r="AI59" s="182"/>
      <c r="AJ59" s="182"/>
      <c r="AK59" s="182"/>
      <c r="AL59" s="182"/>
      <c r="AM59" s="182"/>
      <c r="AN59" s="182"/>
      <c r="AO59" s="182"/>
      <c r="AP59" s="4"/>
      <c r="AQ59" s="79"/>
      <c r="AR59" s="79"/>
    </row>
    <row r="60" ht="0" hidden="1" customHeight="1">
      <c r="C60" s="181"/>
      <c r="D60" s="181"/>
      <c r="E60" s="181"/>
      <c r="F60" s="201"/>
      <c r="G60" s="181"/>
      <c r="H60" s="1017"/>
      <c r="I60" s="1017"/>
      <c r="J60" s="1017"/>
      <c r="K60" s="1017"/>
      <c r="L60" s="1091"/>
      <c r="M60" s="1091"/>
      <c r="N60" s="1091"/>
      <c r="O60" s="1091"/>
      <c r="P60" s="80"/>
      <c r="Q60" s="4"/>
      <c r="R60" s="182"/>
      <c r="S60" s="182"/>
      <c r="T60" s="182"/>
      <c r="U60" s="182"/>
      <c r="V60" s="182"/>
      <c r="W60" s="182"/>
      <c r="X60" s="182"/>
      <c r="Y60" s="182"/>
      <c r="Z60" s="182"/>
      <c r="AA60" s="182"/>
      <c r="AB60" s="182"/>
      <c r="AC60" s="182"/>
      <c r="AD60" s="182"/>
      <c r="AE60" s="182"/>
      <c r="AF60" s="182"/>
      <c r="AG60" s="182"/>
      <c r="AH60" s="182"/>
      <c r="AI60" s="182"/>
      <c r="AJ60" s="182"/>
      <c r="AK60" s="182"/>
      <c r="AL60" s="182"/>
      <c r="AM60" s="182"/>
      <c r="AN60" s="182"/>
      <c r="AO60" s="182"/>
      <c r="AP60" s="4"/>
      <c r="AQ60" s="79"/>
      <c r="AR60" s="79"/>
    </row>
    <row r="61" ht="0" hidden="1" customHeight="1">
      <c r="C61" s="181"/>
      <c r="D61" s="181"/>
      <c r="E61" s="181"/>
      <c r="F61" s="201"/>
      <c r="G61" s="181"/>
      <c r="H61" s="1017"/>
      <c r="I61" s="1017"/>
      <c r="J61" s="1017"/>
      <c r="K61" s="1017"/>
      <c r="L61" s="1091"/>
      <c r="M61" s="1091"/>
      <c r="N61" s="1091"/>
      <c r="O61" s="1091"/>
      <c r="P61" s="80"/>
      <c r="Q61" s="4"/>
      <c r="R61" s="182"/>
      <c r="S61" s="182"/>
      <c r="T61" s="182"/>
      <c r="U61" s="182"/>
      <c r="V61" s="182"/>
      <c r="W61" s="182"/>
      <c r="X61" s="182"/>
      <c r="Y61" s="182"/>
      <c r="Z61" s="182"/>
      <c r="AA61" s="182"/>
      <c r="AB61" s="182"/>
      <c r="AC61" s="182"/>
      <c r="AD61" s="182"/>
      <c r="AE61" s="182"/>
      <c r="AF61" s="182"/>
      <c r="AG61" s="182"/>
      <c r="AH61" s="182"/>
      <c r="AI61" s="182"/>
      <c r="AJ61" s="182"/>
      <c r="AK61" s="182"/>
      <c r="AL61" s="182"/>
      <c r="AM61" s="182"/>
      <c r="AN61" s="182"/>
      <c r="AO61" s="182"/>
      <c r="AP61" s="4"/>
      <c r="AQ61" s="79"/>
      <c r="AR61" s="79"/>
    </row>
    <row r="62" ht="0" hidden="1" customHeight="1">
      <c r="C62" s="181"/>
      <c r="D62" s="181"/>
      <c r="E62" s="181"/>
      <c r="F62" s="201"/>
      <c r="G62" s="181"/>
      <c r="H62" s="1017"/>
      <c r="I62" s="1017"/>
      <c r="J62" s="1017"/>
      <c r="K62" s="1017"/>
      <c r="L62" s="1091"/>
      <c r="M62" s="1091"/>
      <c r="N62" s="1091"/>
      <c r="O62" s="1091"/>
      <c r="P62" s="80"/>
      <c r="Q62" s="4"/>
      <c r="R62" s="182"/>
      <c r="S62" s="182"/>
      <c r="T62" s="182"/>
      <c r="U62" s="182"/>
      <c r="V62" s="182"/>
      <c r="W62" s="182"/>
      <c r="X62" s="182"/>
      <c r="Y62" s="182"/>
      <c r="Z62" s="182"/>
      <c r="AA62" s="182"/>
      <c r="AB62" s="182"/>
      <c r="AC62" s="182"/>
      <c r="AD62" s="182"/>
      <c r="AE62" s="182"/>
      <c r="AF62" s="182"/>
      <c r="AG62" s="182"/>
      <c r="AH62" s="182"/>
      <c r="AI62" s="182"/>
      <c r="AJ62" s="182"/>
      <c r="AK62" s="182"/>
      <c r="AL62" s="182"/>
      <c r="AM62" s="182"/>
      <c r="AN62" s="182"/>
      <c r="AO62" s="182"/>
      <c r="AP62" s="4"/>
      <c r="AQ62" s="79"/>
      <c r="AR62" s="79"/>
    </row>
    <row r="63" ht="0" hidden="1" customHeight="1">
      <c r="C63" s="181"/>
      <c r="D63" s="181"/>
      <c r="E63" s="181"/>
      <c r="F63" s="201"/>
      <c r="G63" s="181"/>
      <c r="H63" s="1017"/>
      <c r="I63" s="1017"/>
      <c r="J63" s="1017"/>
      <c r="K63" s="1017"/>
      <c r="L63" s="1091"/>
      <c r="M63" s="1091"/>
      <c r="N63" s="1091"/>
      <c r="O63" s="1091"/>
      <c r="P63" s="80"/>
      <c r="Q63" s="4"/>
      <c r="R63" s="182"/>
      <c r="S63" s="182"/>
      <c r="T63" s="182"/>
      <c r="U63" s="182"/>
      <c r="V63" s="182"/>
      <c r="W63" s="182"/>
      <c r="X63" s="182"/>
      <c r="Y63" s="182"/>
      <c r="Z63" s="182"/>
      <c r="AA63" s="182"/>
      <c r="AB63" s="182"/>
      <c r="AC63" s="182"/>
      <c r="AD63" s="182"/>
      <c r="AE63" s="182"/>
      <c r="AF63" s="182"/>
      <c r="AG63" s="182"/>
      <c r="AH63" s="182"/>
      <c r="AI63" s="182"/>
      <c r="AJ63" s="182"/>
      <c r="AK63" s="182"/>
      <c r="AL63" s="182"/>
      <c r="AM63" s="182"/>
      <c r="AN63" s="182"/>
      <c r="AO63" s="182"/>
      <c r="AP63" s="4"/>
      <c r="AQ63" s="79"/>
      <c r="AR63" s="79"/>
    </row>
    <row r="64" ht="0" hidden="1" customHeight="1">
      <c r="C64" s="181"/>
      <c r="D64" s="181"/>
      <c r="E64" s="181"/>
      <c r="F64" s="201"/>
      <c r="G64" s="181"/>
      <c r="H64" s="1017"/>
      <c r="I64" s="1017"/>
      <c r="J64" s="1017"/>
      <c r="K64" s="1017"/>
      <c r="L64" s="1091"/>
      <c r="M64" s="1091"/>
      <c r="N64" s="1091"/>
      <c r="O64" s="1091"/>
      <c r="P64" s="80"/>
      <c r="Q64" s="4"/>
      <c r="R64" s="182"/>
      <c r="S64" s="182"/>
      <c r="T64" s="182"/>
      <c r="U64" s="182"/>
      <c r="V64" s="182"/>
      <c r="W64" s="182"/>
      <c r="X64" s="182"/>
      <c r="Y64" s="182"/>
      <c r="Z64" s="182"/>
      <c r="AA64" s="182"/>
      <c r="AB64" s="182"/>
      <c r="AC64" s="182"/>
      <c r="AD64" s="182"/>
      <c r="AE64" s="182"/>
      <c r="AF64" s="182"/>
      <c r="AG64" s="182"/>
      <c r="AH64" s="182"/>
      <c r="AI64" s="182"/>
      <c r="AJ64" s="182"/>
      <c r="AK64" s="182"/>
      <c r="AL64" s="182"/>
      <c r="AM64" s="182"/>
      <c r="AN64" s="182"/>
      <c r="AO64" s="182"/>
      <c r="AP64" s="4"/>
      <c r="AQ64" s="79"/>
      <c r="AR64" s="79"/>
    </row>
    <row r="65" ht="0" hidden="1" customHeight="1">
      <c r="C65" s="181"/>
      <c r="D65" s="181"/>
      <c r="E65" s="181"/>
      <c r="F65" s="201"/>
      <c r="G65" s="181"/>
      <c r="H65" s="1017"/>
      <c r="I65" s="1017"/>
      <c r="J65" s="1017"/>
      <c r="K65" s="1017"/>
      <c r="L65" s="1091"/>
      <c r="M65" s="1091"/>
      <c r="N65" s="1091"/>
      <c r="O65" s="1091"/>
      <c r="P65" s="80"/>
      <c r="Q65" s="4"/>
      <c r="R65" s="182"/>
      <c r="S65" s="182"/>
      <c r="T65" s="182"/>
      <c r="U65" s="182"/>
      <c r="V65" s="182"/>
      <c r="W65" s="182"/>
      <c r="X65" s="182"/>
      <c r="Y65" s="182"/>
      <c r="Z65" s="182"/>
      <c r="AA65" s="182"/>
      <c r="AB65" s="182"/>
      <c r="AC65" s="182"/>
      <c r="AD65" s="182"/>
      <c r="AE65" s="182"/>
      <c r="AF65" s="182"/>
      <c r="AG65" s="182"/>
      <c r="AH65" s="182"/>
      <c r="AI65" s="182"/>
      <c r="AJ65" s="182"/>
      <c r="AK65" s="182"/>
      <c r="AL65" s="182"/>
      <c r="AM65" s="182"/>
      <c r="AN65" s="182"/>
      <c r="AO65" s="182"/>
      <c r="AP65" s="4"/>
      <c r="AQ65" s="79"/>
      <c r="AR65" s="79"/>
    </row>
    <row r="66" ht="0" hidden="1" customHeight="1">
      <c r="C66" s="181"/>
      <c r="D66" s="181"/>
      <c r="E66" s="181"/>
      <c r="F66" s="201"/>
      <c r="G66" s="181"/>
      <c r="H66" s="1017"/>
      <c r="I66" s="1017"/>
      <c r="J66" s="1017"/>
      <c r="K66" s="1017"/>
      <c r="L66" s="1091"/>
      <c r="M66" s="1091"/>
      <c r="N66" s="1091"/>
      <c r="O66" s="1091"/>
      <c r="P66" s="80"/>
      <c r="Q66" s="4"/>
      <c r="R66" s="182"/>
      <c r="S66" s="182"/>
      <c r="T66" s="182"/>
      <c r="U66" s="182"/>
      <c r="V66" s="182"/>
      <c r="W66" s="182"/>
      <c r="X66" s="182"/>
      <c r="Y66" s="182"/>
      <c r="Z66" s="182"/>
      <c r="AA66" s="182"/>
      <c r="AB66" s="182"/>
      <c r="AC66" s="182"/>
      <c r="AD66" s="182"/>
      <c r="AE66" s="182"/>
      <c r="AF66" s="182"/>
      <c r="AG66" s="182"/>
      <c r="AH66" s="182"/>
      <c r="AI66" s="182"/>
      <c r="AJ66" s="182"/>
      <c r="AK66" s="182"/>
      <c r="AL66" s="182"/>
      <c r="AM66" s="182"/>
      <c r="AN66" s="182"/>
      <c r="AO66" s="182"/>
      <c r="AP66" s="4"/>
      <c r="AQ66" s="79"/>
      <c r="AR66" s="79"/>
    </row>
    <row r="67" ht="0" hidden="1" customHeight="1">
      <c r="C67" s="181"/>
      <c r="D67" s="181"/>
      <c r="E67" s="181"/>
      <c r="F67" s="201"/>
      <c r="G67" s="181"/>
      <c r="H67" s="1017"/>
      <c r="I67" s="1017"/>
      <c r="J67" s="1017"/>
      <c r="K67" s="1017"/>
      <c r="L67" s="1091"/>
      <c r="M67" s="1091"/>
      <c r="N67" s="1091"/>
      <c r="O67" s="1091"/>
      <c r="P67" s="80"/>
      <c r="Q67" s="4"/>
      <c r="R67" s="182"/>
      <c r="S67" s="182"/>
      <c r="T67" s="182"/>
      <c r="U67" s="182"/>
      <c r="V67" s="182"/>
      <c r="W67" s="182"/>
      <c r="X67" s="182"/>
      <c r="Y67" s="182"/>
      <c r="Z67" s="182"/>
      <c r="AA67" s="182"/>
      <c r="AB67" s="182"/>
      <c r="AC67" s="182"/>
      <c r="AD67" s="182"/>
      <c r="AE67" s="182"/>
      <c r="AF67" s="182"/>
      <c r="AG67" s="182"/>
      <c r="AH67" s="182"/>
      <c r="AI67" s="182"/>
      <c r="AJ67" s="182"/>
      <c r="AK67" s="182"/>
      <c r="AL67" s="182"/>
      <c r="AM67" s="182"/>
      <c r="AN67" s="182"/>
      <c r="AO67" s="182"/>
      <c r="AP67" s="4"/>
      <c r="AQ67" s="79"/>
      <c r="AR67" s="79"/>
    </row>
    <row r="68" ht="0" hidden="1" customHeight="1">
      <c r="C68" s="181"/>
      <c r="D68" s="181"/>
      <c r="E68" s="181"/>
      <c r="F68" s="201"/>
      <c r="G68" s="181"/>
      <c r="H68" s="1017"/>
      <c r="I68" s="1017"/>
      <c r="J68" s="1017"/>
      <c r="K68" s="1017"/>
      <c r="L68" s="1091"/>
      <c r="M68" s="1091"/>
      <c r="N68" s="1091"/>
      <c r="O68" s="1091"/>
      <c r="P68" s="80"/>
      <c r="Q68" s="4"/>
      <c r="R68" s="182"/>
      <c r="S68" s="182"/>
      <c r="T68" s="182"/>
      <c r="U68" s="182"/>
      <c r="V68" s="182"/>
      <c r="W68" s="182"/>
      <c r="X68" s="182"/>
      <c r="Y68" s="182"/>
      <c r="Z68" s="182"/>
      <c r="AA68" s="182"/>
      <c r="AB68" s="182"/>
      <c r="AC68" s="182"/>
      <c r="AD68" s="182"/>
      <c r="AE68" s="182"/>
      <c r="AF68" s="182"/>
      <c r="AG68" s="182"/>
      <c r="AH68" s="182"/>
      <c r="AI68" s="182"/>
      <c r="AJ68" s="182"/>
      <c r="AK68" s="182"/>
      <c r="AL68" s="182"/>
      <c r="AM68" s="182"/>
      <c r="AN68" s="182"/>
      <c r="AO68" s="182"/>
      <c r="AP68" s="4"/>
      <c r="AQ68" s="79"/>
      <c r="AR68" s="79"/>
    </row>
    <row r="69" ht="0" hidden="1" customHeight="1">
      <c r="C69" s="181"/>
      <c r="D69" s="181"/>
      <c r="E69" s="181"/>
      <c r="F69" s="201"/>
      <c r="G69" s="181"/>
      <c r="H69" s="1017"/>
      <c r="I69" s="1017"/>
      <c r="J69" s="1017"/>
      <c r="K69" s="1017"/>
      <c r="L69" s="1091"/>
      <c r="M69" s="1091"/>
      <c r="N69" s="1091"/>
      <c r="O69" s="1091"/>
      <c r="P69" s="80"/>
      <c r="Q69" s="4"/>
      <c r="R69" s="182"/>
      <c r="S69" s="182"/>
      <c r="T69" s="182"/>
      <c r="U69" s="182"/>
      <c r="V69" s="182"/>
      <c r="W69" s="182"/>
      <c r="X69" s="182"/>
      <c r="Y69" s="182"/>
      <c r="Z69" s="182"/>
      <c r="AA69" s="182"/>
      <c r="AB69" s="182"/>
      <c r="AC69" s="182"/>
      <c r="AD69" s="182"/>
      <c r="AE69" s="182"/>
      <c r="AF69" s="182"/>
      <c r="AG69" s="182"/>
      <c r="AH69" s="182"/>
      <c r="AI69" s="182"/>
      <c r="AJ69" s="182"/>
      <c r="AK69" s="182"/>
      <c r="AL69" s="182"/>
      <c r="AM69" s="182"/>
      <c r="AN69" s="182"/>
      <c r="AO69" s="182"/>
      <c r="AP69" s="4"/>
      <c r="AQ69" s="79"/>
      <c r="AR69" s="79"/>
    </row>
    <row r="70" ht="0" hidden="1" customHeight="1">
      <c r="C70" s="181"/>
      <c r="D70" s="181"/>
      <c r="E70" s="181"/>
      <c r="F70" s="201"/>
      <c r="G70" s="181"/>
      <c r="H70" s="1017"/>
      <c r="I70" s="1017"/>
      <c r="J70" s="1017"/>
      <c r="K70" s="1017"/>
      <c r="L70" s="1091"/>
      <c r="M70" s="1091"/>
      <c r="N70" s="1091"/>
      <c r="O70" s="1091"/>
      <c r="P70" s="80"/>
      <c r="Q70" s="4"/>
      <c r="R70" s="182"/>
      <c r="S70" s="182"/>
      <c r="T70" s="182"/>
      <c r="U70" s="182"/>
      <c r="V70" s="182"/>
      <c r="W70" s="182"/>
      <c r="X70" s="182"/>
      <c r="Y70" s="182"/>
      <c r="Z70" s="182"/>
      <c r="AA70" s="182"/>
      <c r="AB70" s="182"/>
      <c r="AC70" s="182"/>
      <c r="AD70" s="182"/>
      <c r="AE70" s="182"/>
      <c r="AF70" s="182"/>
      <c r="AG70" s="182"/>
      <c r="AH70" s="182"/>
      <c r="AI70" s="182"/>
      <c r="AJ70" s="182"/>
      <c r="AK70" s="182"/>
      <c r="AL70" s="182"/>
      <c r="AM70" s="182"/>
      <c r="AN70" s="182"/>
      <c r="AO70" s="182"/>
      <c r="AP70" s="4"/>
      <c r="AQ70" s="79"/>
      <c r="AR70" s="79"/>
    </row>
    <row r="71" ht="0" hidden="1" customHeight="1">
      <c r="C71" s="181"/>
      <c r="D71" s="181"/>
      <c r="E71" s="181"/>
      <c r="F71" s="201"/>
      <c r="G71" s="181"/>
      <c r="H71" s="1017"/>
      <c r="I71" s="1017"/>
      <c r="J71" s="1017"/>
      <c r="K71" s="1017"/>
      <c r="L71" s="1091"/>
      <c r="M71" s="1091"/>
      <c r="N71" s="1091"/>
      <c r="O71" s="1091"/>
      <c r="P71" s="80"/>
      <c r="Q71" s="4"/>
      <c r="R71" s="182"/>
      <c r="S71" s="182"/>
      <c r="T71" s="182"/>
      <c r="U71" s="182"/>
      <c r="V71" s="182"/>
      <c r="W71" s="182"/>
      <c r="X71" s="182"/>
      <c r="Y71" s="182"/>
      <c r="Z71" s="182"/>
      <c r="AA71" s="182"/>
      <c r="AB71" s="182"/>
      <c r="AC71" s="182"/>
      <c r="AD71" s="182"/>
      <c r="AE71" s="182"/>
      <c r="AF71" s="182"/>
      <c r="AG71" s="182"/>
      <c r="AH71" s="182"/>
      <c r="AI71" s="182"/>
      <c r="AJ71" s="182"/>
      <c r="AK71" s="182"/>
      <c r="AL71" s="182"/>
      <c r="AM71" s="182"/>
      <c r="AN71" s="182"/>
      <c r="AO71" s="182"/>
      <c r="AP71" s="4"/>
      <c r="AQ71" s="79"/>
      <c r="AR71" s="79"/>
    </row>
    <row r="72" ht="0" hidden="1" customHeight="1">
      <c r="C72" s="181"/>
      <c r="D72" s="181"/>
      <c r="E72" s="181"/>
      <c r="F72" s="201"/>
      <c r="G72" s="181"/>
      <c r="H72" s="1017"/>
      <c r="I72" s="1017"/>
      <c r="J72" s="1017"/>
      <c r="K72" s="1017"/>
      <c r="L72" s="1091"/>
      <c r="M72" s="1091"/>
      <c r="N72" s="1091"/>
      <c r="O72" s="1091"/>
      <c r="P72" s="80"/>
      <c r="Q72" s="4"/>
      <c r="R72" s="182"/>
      <c r="S72" s="182"/>
      <c r="T72" s="182"/>
      <c r="U72" s="182"/>
      <c r="V72" s="182"/>
      <c r="W72" s="182"/>
      <c r="X72" s="182"/>
      <c r="Y72" s="182"/>
      <c r="Z72" s="182"/>
      <c r="AA72" s="182"/>
      <c r="AB72" s="182"/>
      <c r="AC72" s="182"/>
      <c r="AD72" s="182"/>
      <c r="AE72" s="182"/>
      <c r="AF72" s="182"/>
      <c r="AG72" s="182"/>
      <c r="AH72" s="182"/>
      <c r="AI72" s="182"/>
      <c r="AJ72" s="182"/>
      <c r="AK72" s="182"/>
      <c r="AL72" s="182"/>
      <c r="AM72" s="182"/>
      <c r="AN72" s="182"/>
      <c r="AO72" s="182"/>
      <c r="AP72" s="4"/>
      <c r="AQ72" s="79"/>
      <c r="AR72" s="79"/>
    </row>
    <row r="73" ht="0" hidden="1" customHeight="1">
      <c r="C73" s="181"/>
      <c r="D73" s="181"/>
      <c r="E73" s="181"/>
      <c r="F73" s="201"/>
      <c r="G73" s="181"/>
      <c r="H73" s="1017"/>
      <c r="I73" s="1017"/>
      <c r="J73" s="1017"/>
      <c r="K73" s="1017"/>
      <c r="L73" s="1091"/>
      <c r="M73" s="1091"/>
      <c r="N73" s="1091"/>
      <c r="O73" s="1091"/>
      <c r="P73" s="80"/>
      <c r="Q73" s="4"/>
      <c r="R73" s="182"/>
      <c r="S73" s="182"/>
      <c r="T73" s="182"/>
      <c r="U73" s="182"/>
      <c r="V73" s="182"/>
      <c r="W73" s="182"/>
      <c r="X73" s="182"/>
      <c r="Y73" s="182"/>
      <c r="Z73" s="182"/>
      <c r="AA73" s="182"/>
      <c r="AB73" s="182"/>
      <c r="AC73" s="182"/>
      <c r="AD73" s="182"/>
      <c r="AE73" s="182"/>
      <c r="AF73" s="182"/>
      <c r="AG73" s="182"/>
      <c r="AH73" s="182"/>
      <c r="AI73" s="182"/>
      <c r="AJ73" s="182"/>
      <c r="AK73" s="182"/>
      <c r="AL73" s="182"/>
      <c r="AM73" s="182"/>
      <c r="AN73" s="182"/>
      <c r="AO73" s="182"/>
      <c r="AP73" s="4"/>
      <c r="AQ73" s="79"/>
      <c r="AR73" s="79"/>
    </row>
    <row r="74" ht="0" hidden="1" customHeight="1">
      <c r="C74" s="181"/>
      <c r="D74" s="181"/>
      <c r="E74" s="181"/>
      <c r="F74" s="201"/>
      <c r="G74" s="181"/>
      <c r="H74" s="1017"/>
      <c r="I74" s="1017"/>
      <c r="J74" s="1017"/>
      <c r="K74" s="1017"/>
      <c r="L74" s="1091"/>
      <c r="M74" s="1091"/>
      <c r="N74" s="1091"/>
      <c r="O74" s="1091"/>
      <c r="P74" s="80"/>
      <c r="Q74" s="4"/>
      <c r="R74" s="182"/>
      <c r="S74" s="182"/>
      <c r="T74" s="182"/>
      <c r="U74" s="182"/>
      <c r="V74" s="182"/>
      <c r="W74" s="182"/>
      <c r="X74" s="182"/>
      <c r="Y74" s="182"/>
      <c r="Z74" s="182"/>
      <c r="AA74" s="182"/>
      <c r="AB74" s="182"/>
      <c r="AC74" s="182"/>
      <c r="AD74" s="182"/>
      <c r="AE74" s="182"/>
      <c r="AF74" s="182"/>
      <c r="AG74" s="182"/>
      <c r="AH74" s="182"/>
      <c r="AI74" s="182"/>
      <c r="AJ74" s="182"/>
      <c r="AK74" s="182"/>
      <c r="AL74" s="182"/>
      <c r="AM74" s="182"/>
      <c r="AN74" s="182"/>
      <c r="AO74" s="182"/>
      <c r="AP74" s="4"/>
      <c r="AQ74" s="79"/>
      <c r="AR74" s="79"/>
    </row>
    <row r="75" ht="0" hidden="1" customHeight="1">
      <c r="C75" s="181"/>
      <c r="D75" s="181"/>
      <c r="E75" s="181"/>
      <c r="F75" s="201"/>
      <c r="G75" s="181"/>
      <c r="H75" s="1017"/>
      <c r="I75" s="1017"/>
      <c r="J75" s="1017"/>
      <c r="K75" s="1017"/>
      <c r="L75" s="1091"/>
      <c r="M75" s="1091"/>
      <c r="N75" s="1091"/>
      <c r="O75" s="1091"/>
      <c r="P75" s="80"/>
      <c r="Q75" s="4"/>
      <c r="R75" s="182"/>
      <c r="S75" s="182"/>
      <c r="T75" s="182"/>
      <c r="U75" s="182"/>
      <c r="V75" s="182"/>
      <c r="W75" s="182"/>
      <c r="X75" s="182"/>
      <c r="Y75" s="182"/>
      <c r="Z75" s="182"/>
      <c r="AA75" s="182"/>
      <c r="AB75" s="182"/>
      <c r="AC75" s="182"/>
      <c r="AD75" s="182"/>
      <c r="AE75" s="182"/>
      <c r="AF75" s="182"/>
      <c r="AG75" s="182"/>
      <c r="AH75" s="182"/>
      <c r="AI75" s="182"/>
      <c r="AJ75" s="182"/>
      <c r="AK75" s="182"/>
      <c r="AL75" s="182"/>
      <c r="AM75" s="182"/>
      <c r="AN75" s="182"/>
      <c r="AO75" s="182"/>
      <c r="AP75" s="4"/>
      <c r="AQ75" s="79"/>
      <c r="AR75" s="79"/>
    </row>
    <row r="76" ht="0" hidden="1" customHeight="1">
      <c r="C76" s="181"/>
      <c r="D76" s="181"/>
      <c r="E76" s="181"/>
      <c r="F76" s="201"/>
      <c r="G76" s="181"/>
      <c r="H76" s="1017"/>
      <c r="I76" s="1017"/>
      <c r="J76" s="1017"/>
      <c r="K76" s="1017"/>
      <c r="L76" s="1091"/>
      <c r="M76" s="1091"/>
      <c r="N76" s="1091"/>
      <c r="O76" s="1091"/>
      <c r="P76" s="80"/>
      <c r="Q76" s="4"/>
      <c r="R76" s="182"/>
      <c r="S76" s="182"/>
      <c r="T76" s="182"/>
      <c r="U76" s="182"/>
      <c r="V76" s="182"/>
      <c r="W76" s="182"/>
      <c r="X76" s="182"/>
      <c r="Y76" s="182"/>
      <c r="Z76" s="182"/>
      <c r="AA76" s="182"/>
      <c r="AB76" s="182"/>
      <c r="AC76" s="182"/>
      <c r="AD76" s="182"/>
      <c r="AE76" s="182"/>
      <c r="AF76" s="182"/>
      <c r="AG76" s="182"/>
      <c r="AH76" s="182"/>
      <c r="AI76" s="182"/>
      <c r="AJ76" s="182"/>
      <c r="AK76" s="182"/>
      <c r="AL76" s="182"/>
      <c r="AM76" s="182"/>
      <c r="AN76" s="182"/>
      <c r="AO76" s="182"/>
      <c r="AP76" s="4"/>
      <c r="AQ76" s="79"/>
      <c r="AR76" s="79"/>
    </row>
    <row r="77" ht="0" hidden="1" customHeight="1">
      <c r="C77" s="181"/>
      <c r="D77" s="181"/>
      <c r="E77" s="181"/>
      <c r="F77" s="201"/>
      <c r="G77" s="181"/>
      <c r="H77" s="1017"/>
      <c r="I77" s="1017"/>
      <c r="J77" s="1017"/>
      <c r="K77" s="1017"/>
      <c r="L77" s="1091"/>
      <c r="M77" s="1091"/>
      <c r="N77" s="1091"/>
      <c r="O77" s="1091"/>
      <c r="P77" s="80"/>
      <c r="Q77" s="4"/>
      <c r="R77" s="182"/>
      <c r="S77" s="182"/>
      <c r="T77" s="182"/>
      <c r="U77" s="182"/>
      <c r="V77" s="182"/>
      <c r="W77" s="182"/>
      <c r="X77" s="182"/>
      <c r="Y77" s="182"/>
      <c r="Z77" s="182"/>
      <c r="AA77" s="182"/>
      <c r="AB77" s="182"/>
      <c r="AC77" s="182"/>
      <c r="AD77" s="182"/>
      <c r="AE77" s="182"/>
      <c r="AF77" s="182"/>
      <c r="AG77" s="182"/>
      <c r="AH77" s="182"/>
      <c r="AI77" s="182"/>
      <c r="AJ77" s="182"/>
      <c r="AK77" s="182"/>
      <c r="AL77" s="182"/>
      <c r="AM77" s="182"/>
      <c r="AN77" s="182"/>
      <c r="AO77" s="182"/>
      <c r="AP77" s="4"/>
      <c r="AQ77" s="79"/>
      <c r="AR77" s="79"/>
    </row>
    <row r="78" ht="0" hidden="1" customHeight="1">
      <c r="C78" s="181"/>
      <c r="D78" s="181"/>
      <c r="E78" s="181"/>
      <c r="F78" s="201"/>
      <c r="G78" s="181"/>
      <c r="H78" s="1017"/>
      <c r="I78" s="1017"/>
      <c r="J78" s="1017"/>
      <c r="K78" s="1017"/>
      <c r="L78" s="1091"/>
      <c r="M78" s="1091"/>
      <c r="N78" s="1091"/>
      <c r="O78" s="1091"/>
      <c r="P78" s="80"/>
      <c r="Q78" s="4"/>
      <c r="R78" s="182"/>
      <c r="S78" s="182"/>
      <c r="T78" s="182"/>
      <c r="U78" s="182"/>
      <c r="V78" s="182"/>
      <c r="W78" s="182"/>
      <c r="X78" s="182"/>
      <c r="Y78" s="182"/>
      <c r="Z78" s="182"/>
      <c r="AA78" s="182"/>
      <c r="AB78" s="182"/>
      <c r="AC78" s="182"/>
      <c r="AD78" s="182"/>
      <c r="AE78" s="182"/>
      <c r="AF78" s="182"/>
      <c r="AG78" s="182"/>
      <c r="AH78" s="182"/>
      <c r="AI78" s="182"/>
      <c r="AJ78" s="182"/>
      <c r="AK78" s="182"/>
      <c r="AL78" s="182"/>
      <c r="AM78" s="182"/>
      <c r="AN78" s="182"/>
      <c r="AO78" s="182"/>
      <c r="AP78" s="4"/>
      <c r="AQ78" s="79"/>
      <c r="AR78" s="79"/>
    </row>
    <row r="79" ht="0" hidden="1" customHeight="1">
      <c r="C79" s="181"/>
      <c r="D79" s="181"/>
      <c r="E79" s="181"/>
      <c r="F79" s="201"/>
      <c r="G79" s="181"/>
      <c r="H79" s="1017"/>
      <c r="I79" s="1017"/>
      <c r="J79" s="1017"/>
      <c r="K79" s="1017"/>
      <c r="L79" s="1091"/>
      <c r="M79" s="1091"/>
      <c r="N79" s="1091"/>
      <c r="O79" s="1091"/>
      <c r="P79" s="80"/>
      <c r="Q79" s="4"/>
      <c r="R79" s="182"/>
      <c r="S79" s="182"/>
      <c r="T79" s="182"/>
      <c r="U79" s="182"/>
      <c r="V79" s="182"/>
      <c r="W79" s="182"/>
      <c r="X79" s="182"/>
      <c r="Y79" s="182"/>
      <c r="Z79" s="182"/>
      <c r="AA79" s="182"/>
      <c r="AB79" s="182"/>
      <c r="AC79" s="182"/>
      <c r="AD79" s="182"/>
      <c r="AE79" s="182"/>
      <c r="AF79" s="182"/>
      <c r="AG79" s="182"/>
      <c r="AH79" s="182"/>
      <c r="AI79" s="182"/>
      <c r="AJ79" s="182"/>
      <c r="AK79" s="182"/>
      <c r="AL79" s="182"/>
      <c r="AM79" s="182"/>
      <c r="AN79" s="182"/>
      <c r="AO79" s="182"/>
      <c r="AP79" s="4"/>
      <c r="AQ79" s="79"/>
      <c r="AR79" s="79"/>
    </row>
    <row r="80" ht="0" hidden="1" customHeight="1">
      <c r="C80" s="181"/>
      <c r="D80" s="181"/>
      <c r="E80" s="181"/>
      <c r="F80" s="201"/>
      <c r="G80" s="181"/>
      <c r="H80" s="1017"/>
      <c r="I80" s="1017"/>
      <c r="J80" s="1017"/>
      <c r="K80" s="1017"/>
      <c r="L80" s="1091"/>
      <c r="M80" s="1091"/>
      <c r="N80" s="1091"/>
      <c r="O80" s="1091"/>
      <c r="P80" s="80"/>
      <c r="Q80" s="4"/>
      <c r="R80" s="182"/>
      <c r="S80" s="182"/>
      <c r="T80" s="182"/>
      <c r="U80" s="182"/>
      <c r="V80" s="182"/>
      <c r="W80" s="182"/>
      <c r="X80" s="182"/>
      <c r="Y80" s="182"/>
      <c r="Z80" s="182"/>
      <c r="AA80" s="182"/>
      <c r="AB80" s="182"/>
      <c r="AC80" s="182"/>
      <c r="AD80" s="182"/>
      <c r="AE80" s="182"/>
      <c r="AF80" s="182"/>
      <c r="AG80" s="182"/>
      <c r="AH80" s="182"/>
      <c r="AI80" s="182"/>
      <c r="AJ80" s="182"/>
      <c r="AK80" s="182"/>
      <c r="AL80" s="182"/>
      <c r="AM80" s="182"/>
      <c r="AN80" s="182"/>
      <c r="AO80" s="182"/>
      <c r="AP80" s="4"/>
      <c r="AQ80" s="79"/>
      <c r="AR80" s="79"/>
    </row>
    <row r="81" ht="0" hidden="1" customHeight="1">
      <c r="C81" s="181"/>
      <c r="D81" s="181"/>
      <c r="E81" s="181"/>
      <c r="F81" s="201"/>
      <c r="G81" s="181"/>
      <c r="H81" s="1017"/>
      <c r="I81" s="1017"/>
      <c r="J81" s="1017"/>
      <c r="K81" s="1017"/>
      <c r="L81" s="1091"/>
      <c r="M81" s="1091"/>
      <c r="N81" s="1091"/>
      <c r="O81" s="1091"/>
      <c r="P81" s="80"/>
      <c r="Q81" s="4"/>
      <c r="R81" s="182"/>
      <c r="S81" s="182"/>
      <c r="T81" s="182"/>
      <c r="U81" s="182"/>
      <c r="V81" s="182"/>
      <c r="W81" s="182"/>
      <c r="X81" s="182"/>
      <c r="Y81" s="182"/>
      <c r="Z81" s="182"/>
      <c r="AA81" s="182"/>
      <c r="AB81" s="182"/>
      <c r="AC81" s="182"/>
      <c r="AD81" s="182"/>
      <c r="AE81" s="182"/>
      <c r="AF81" s="182"/>
      <c r="AG81" s="182"/>
      <c r="AH81" s="182"/>
      <c r="AI81" s="182"/>
      <c r="AJ81" s="182"/>
      <c r="AK81" s="182"/>
      <c r="AL81" s="182"/>
      <c r="AM81" s="182"/>
      <c r="AN81" s="182"/>
      <c r="AO81" s="182"/>
      <c r="AP81" s="4"/>
      <c r="AQ81" s="79"/>
      <c r="AR81" s="79"/>
    </row>
    <row r="82" ht="0" hidden="1" customHeight="1">
      <c r="C82" s="181"/>
      <c r="D82" s="181"/>
      <c r="E82" s="181"/>
      <c r="F82" s="201"/>
      <c r="G82" s="181"/>
      <c r="H82" s="1017"/>
      <c r="I82" s="1017"/>
      <c r="J82" s="1017"/>
      <c r="K82" s="1017"/>
      <c r="L82" s="1091"/>
      <c r="M82" s="1091"/>
      <c r="N82" s="1091"/>
      <c r="O82" s="1091"/>
      <c r="P82" s="80"/>
      <c r="Q82" s="4"/>
      <c r="R82" s="182"/>
      <c r="S82" s="182"/>
      <c r="T82" s="182"/>
      <c r="U82" s="182"/>
      <c r="V82" s="182"/>
      <c r="W82" s="182"/>
      <c r="X82" s="182"/>
      <c r="Y82" s="182"/>
      <c r="Z82" s="182"/>
      <c r="AA82" s="182"/>
      <c r="AB82" s="182"/>
      <c r="AC82" s="182"/>
      <c r="AD82" s="182"/>
      <c r="AE82" s="182"/>
      <c r="AF82" s="182"/>
      <c r="AG82" s="182"/>
      <c r="AH82" s="182"/>
      <c r="AI82" s="182"/>
      <c r="AJ82" s="182"/>
      <c r="AK82" s="182"/>
      <c r="AL82" s="182"/>
      <c r="AM82" s="182"/>
      <c r="AN82" s="182"/>
      <c r="AO82" s="182"/>
      <c r="AP82" s="4"/>
      <c r="AQ82" s="79"/>
      <c r="AR82" s="79"/>
    </row>
    <row r="83" ht="0" hidden="1" customHeight="1">
      <c r="C83" s="181"/>
      <c r="D83" s="181"/>
      <c r="E83" s="181"/>
      <c r="F83" s="201"/>
      <c r="G83" s="181"/>
      <c r="H83" s="1017"/>
      <c r="I83" s="1017"/>
      <c r="J83" s="1017"/>
      <c r="K83" s="1017"/>
      <c r="L83" s="1091"/>
      <c r="M83" s="1091"/>
      <c r="N83" s="1091"/>
      <c r="O83" s="1091"/>
      <c r="P83" s="80"/>
      <c r="Q83" s="4"/>
      <c r="R83" s="182"/>
      <c r="S83" s="182"/>
      <c r="T83" s="182"/>
      <c r="U83" s="182"/>
      <c r="V83" s="182"/>
      <c r="W83" s="182"/>
      <c r="X83" s="182"/>
      <c r="Y83" s="182"/>
      <c r="Z83" s="182"/>
      <c r="AA83" s="182"/>
      <c r="AB83" s="182"/>
      <c r="AC83" s="182"/>
      <c r="AD83" s="182"/>
      <c r="AE83" s="182"/>
      <c r="AF83" s="182"/>
      <c r="AG83" s="182"/>
      <c r="AH83" s="182"/>
      <c r="AI83" s="182"/>
      <c r="AJ83" s="182"/>
      <c r="AK83" s="182"/>
      <c r="AL83" s="182"/>
      <c r="AM83" s="182"/>
      <c r="AN83" s="182"/>
      <c r="AO83" s="182"/>
      <c r="AP83" s="4"/>
      <c r="AQ83" s="79"/>
      <c r="AR83" s="79"/>
    </row>
    <row r="84" ht="0" hidden="1" customHeight="1">
      <c r="C84" s="181"/>
      <c r="D84" s="181"/>
      <c r="E84" s="181"/>
      <c r="F84" s="201"/>
      <c r="G84" s="181"/>
      <c r="H84" s="1017"/>
      <c r="I84" s="1017"/>
      <c r="J84" s="1017"/>
      <c r="K84" s="1017"/>
      <c r="L84" s="1091"/>
      <c r="M84" s="1091"/>
      <c r="N84" s="1091"/>
      <c r="O84" s="1091"/>
      <c r="P84" s="80"/>
      <c r="Q84" s="4"/>
      <c r="R84" s="182"/>
      <c r="S84" s="182"/>
      <c r="T84" s="182"/>
      <c r="U84" s="182"/>
      <c r="V84" s="182"/>
      <c r="W84" s="182"/>
      <c r="X84" s="182"/>
      <c r="Y84" s="182"/>
      <c r="Z84" s="182"/>
      <c r="AA84" s="182"/>
      <c r="AB84" s="182"/>
      <c r="AC84" s="182"/>
      <c r="AD84" s="182"/>
      <c r="AE84" s="182"/>
      <c r="AF84" s="182"/>
      <c r="AG84" s="182"/>
      <c r="AH84" s="182"/>
      <c r="AI84" s="182"/>
      <c r="AJ84" s="182"/>
      <c r="AK84" s="182"/>
      <c r="AL84" s="182"/>
      <c r="AM84" s="182"/>
      <c r="AN84" s="182"/>
      <c r="AO84" s="182"/>
      <c r="AP84" s="4"/>
      <c r="AQ84" s="79"/>
      <c r="AR84" s="79"/>
    </row>
    <row r="85" ht="0" hidden="1" customHeight="1">
      <c r="C85" s="181"/>
      <c r="D85" s="181"/>
      <c r="E85" s="181"/>
      <c r="F85" s="201"/>
      <c r="G85" s="181"/>
      <c r="H85" s="1017"/>
      <c r="I85" s="1017"/>
      <c r="J85" s="1017"/>
      <c r="K85" s="1017"/>
      <c r="L85" s="1091"/>
      <c r="M85" s="1091"/>
      <c r="N85" s="1091"/>
      <c r="O85" s="1091"/>
      <c r="P85" s="80"/>
      <c r="Q85" s="4"/>
      <c r="R85" s="182"/>
      <c r="S85" s="182"/>
      <c r="T85" s="182"/>
      <c r="U85" s="182"/>
      <c r="V85" s="182"/>
      <c r="W85" s="182"/>
      <c r="X85" s="182"/>
      <c r="Y85" s="182"/>
      <c r="Z85" s="182"/>
      <c r="AA85" s="182"/>
      <c r="AB85" s="182"/>
      <c r="AC85" s="182"/>
      <c r="AD85" s="182"/>
      <c r="AE85" s="182"/>
      <c r="AF85" s="182"/>
      <c r="AG85" s="182"/>
      <c r="AH85" s="182"/>
      <c r="AI85" s="182"/>
      <c r="AJ85" s="182"/>
      <c r="AK85" s="182"/>
      <c r="AL85" s="182"/>
      <c r="AM85" s="182"/>
      <c r="AN85" s="182"/>
      <c r="AO85" s="182"/>
      <c r="AP85" s="4"/>
      <c r="AQ85" s="79"/>
      <c r="AR85" s="79"/>
    </row>
    <row r="86" ht="0" hidden="1" customHeight="1">
      <c r="C86" s="181"/>
      <c r="D86" s="181"/>
      <c r="E86" s="181"/>
      <c r="F86" s="201"/>
      <c r="G86" s="181"/>
      <c r="H86" s="1017"/>
      <c r="I86" s="1017"/>
      <c r="J86" s="1017"/>
      <c r="K86" s="1017"/>
      <c r="L86" s="1091"/>
      <c r="M86" s="1091"/>
      <c r="N86" s="1091"/>
      <c r="O86" s="1091"/>
      <c r="P86" s="80"/>
      <c r="Q86" s="4"/>
      <c r="R86" s="182"/>
      <c r="S86" s="182"/>
      <c r="T86" s="182"/>
      <c r="U86" s="182"/>
      <c r="V86" s="182"/>
      <c r="W86" s="182"/>
      <c r="X86" s="182"/>
      <c r="Y86" s="182"/>
      <c r="Z86" s="182"/>
      <c r="AA86" s="182"/>
      <c r="AB86" s="182"/>
      <c r="AC86" s="182"/>
      <c r="AD86" s="182"/>
      <c r="AE86" s="182"/>
      <c r="AF86" s="182"/>
      <c r="AG86" s="182"/>
      <c r="AH86" s="182"/>
      <c r="AI86" s="182"/>
      <c r="AJ86" s="182"/>
      <c r="AK86" s="182"/>
      <c r="AL86" s="182"/>
      <c r="AM86" s="182"/>
      <c r="AN86" s="182"/>
      <c r="AO86" s="182"/>
      <c r="AP86" s="4"/>
      <c r="AQ86" s="79"/>
      <c r="AR86" s="79"/>
    </row>
    <row r="87" ht="0" hidden="1" customHeight="1">
      <c r="C87" s="181"/>
      <c r="D87" s="181"/>
      <c r="E87" s="181"/>
      <c r="F87" s="201"/>
      <c r="G87" s="181"/>
      <c r="H87" s="1017"/>
      <c r="I87" s="1017"/>
      <c r="J87" s="1017"/>
      <c r="K87" s="1017"/>
      <c r="L87" s="1091"/>
      <c r="M87" s="1091"/>
      <c r="N87" s="1091"/>
      <c r="O87" s="1091"/>
      <c r="P87" s="80"/>
      <c r="Q87" s="4"/>
      <c r="R87" s="182"/>
      <c r="S87" s="182"/>
      <c r="T87" s="182"/>
      <c r="U87" s="182"/>
      <c r="V87" s="182"/>
      <c r="W87" s="182"/>
      <c r="X87" s="182"/>
      <c r="Y87" s="182"/>
      <c r="Z87" s="182"/>
      <c r="AA87" s="182"/>
      <c r="AB87" s="182"/>
      <c r="AC87" s="182"/>
      <c r="AD87" s="182"/>
      <c r="AE87" s="182"/>
      <c r="AF87" s="182"/>
      <c r="AG87" s="182"/>
      <c r="AH87" s="182"/>
      <c r="AI87" s="182"/>
      <c r="AJ87" s="182"/>
      <c r="AK87" s="182"/>
      <c r="AL87" s="182"/>
      <c r="AM87" s="182"/>
      <c r="AN87" s="182"/>
      <c r="AO87" s="182"/>
      <c r="AP87" s="4"/>
      <c r="AQ87" s="79"/>
      <c r="AR87" s="79"/>
    </row>
    <row r="88" ht="0" hidden="1" customHeight="1">
      <c r="C88" s="181"/>
      <c r="D88" s="181"/>
      <c r="E88" s="181"/>
      <c r="F88" s="201"/>
      <c r="G88" s="181"/>
      <c r="H88" s="1017"/>
      <c r="I88" s="1017"/>
      <c r="J88" s="1017"/>
      <c r="K88" s="1017"/>
      <c r="L88" s="1091"/>
      <c r="M88" s="1091"/>
      <c r="N88" s="1091"/>
      <c r="O88" s="1091"/>
      <c r="P88" s="80"/>
      <c r="Q88" s="4"/>
      <c r="R88" s="182"/>
      <c r="S88" s="182"/>
      <c r="T88" s="182"/>
      <c r="U88" s="182"/>
      <c r="V88" s="182"/>
      <c r="W88" s="182"/>
      <c r="X88" s="182"/>
      <c r="Y88" s="182"/>
      <c r="Z88" s="182"/>
      <c r="AA88" s="182"/>
      <c r="AB88" s="182"/>
      <c r="AC88" s="182"/>
      <c r="AD88" s="182"/>
      <c r="AE88" s="182"/>
      <c r="AF88" s="182"/>
      <c r="AG88" s="182"/>
      <c r="AH88" s="182"/>
      <c r="AI88" s="182"/>
      <c r="AJ88" s="182"/>
      <c r="AK88" s="182"/>
      <c r="AL88" s="182"/>
      <c r="AM88" s="182"/>
      <c r="AN88" s="182"/>
      <c r="AO88" s="182"/>
      <c r="AP88" s="4"/>
      <c r="AQ88" s="79"/>
      <c r="AR88" s="79"/>
    </row>
    <row r="89" ht="0" hidden="1" customHeight="1">
      <c r="C89" s="181"/>
      <c r="D89" s="181"/>
      <c r="E89" s="181"/>
      <c r="F89" s="201"/>
      <c r="G89" s="181"/>
      <c r="H89" s="1017"/>
      <c r="I89" s="1017"/>
      <c r="J89" s="1017"/>
      <c r="K89" s="1017"/>
      <c r="L89" s="1091"/>
      <c r="M89" s="1091"/>
      <c r="N89" s="1091"/>
      <c r="O89" s="1091"/>
      <c r="P89" s="80"/>
      <c r="Q89" s="4"/>
      <c r="R89" s="182"/>
      <c r="S89" s="182"/>
      <c r="T89" s="182"/>
      <c r="U89" s="182"/>
      <c r="V89" s="182"/>
      <c r="W89" s="182"/>
      <c r="X89" s="182"/>
      <c r="Y89" s="182"/>
      <c r="Z89" s="182"/>
      <c r="AA89" s="182"/>
      <c r="AB89" s="182"/>
      <c r="AC89" s="182"/>
      <c r="AD89" s="182"/>
      <c r="AE89" s="182"/>
      <c r="AF89" s="182"/>
      <c r="AG89" s="182"/>
      <c r="AH89" s="182"/>
      <c r="AI89" s="182"/>
      <c r="AJ89" s="182"/>
      <c r="AK89" s="182"/>
      <c r="AL89" s="182"/>
      <c r="AM89" s="182"/>
      <c r="AN89" s="182"/>
      <c r="AO89" s="182"/>
      <c r="AP89" s="4"/>
      <c r="AQ89" s="79"/>
      <c r="AR89" s="79"/>
    </row>
    <row r="90" ht="0" hidden="1" customHeight="1">
      <c r="C90" s="181"/>
      <c r="D90" s="181"/>
      <c r="E90" s="181"/>
      <c r="F90" s="201"/>
      <c r="G90" s="181"/>
      <c r="H90" s="1017"/>
      <c r="I90" s="1017"/>
      <c r="J90" s="1017"/>
      <c r="K90" s="1017"/>
      <c r="L90" s="1091"/>
      <c r="M90" s="1091"/>
      <c r="N90" s="1091"/>
      <c r="O90" s="1091"/>
      <c r="P90" s="80"/>
      <c r="Q90" s="4"/>
      <c r="R90" s="182"/>
      <c r="S90" s="182"/>
      <c r="T90" s="182"/>
      <c r="U90" s="182"/>
      <c r="V90" s="182"/>
      <c r="W90" s="182"/>
      <c r="X90" s="182"/>
      <c r="Y90" s="182"/>
      <c r="Z90" s="182"/>
      <c r="AA90" s="182"/>
      <c r="AB90" s="182"/>
      <c r="AC90" s="182"/>
      <c r="AD90" s="182"/>
      <c r="AE90" s="182"/>
      <c r="AF90" s="182"/>
      <c r="AG90" s="182"/>
      <c r="AH90" s="182"/>
      <c r="AI90" s="182"/>
      <c r="AJ90" s="182"/>
      <c r="AK90" s="182"/>
      <c r="AL90" s="182"/>
      <c r="AM90" s="182"/>
      <c r="AN90" s="182"/>
      <c r="AO90" s="182"/>
      <c r="AP90" s="4"/>
      <c r="AQ90" s="79"/>
      <c r="AR90" s="79"/>
    </row>
    <row r="91" ht="0" hidden="1" customHeight="1">
      <c r="C91" s="181"/>
      <c r="D91" s="181"/>
      <c r="E91" s="181"/>
      <c r="F91" s="201"/>
      <c r="G91" s="181"/>
      <c r="H91" s="1017"/>
      <c r="I91" s="1017"/>
      <c r="J91" s="1017"/>
      <c r="K91" s="1017"/>
      <c r="L91" s="1091"/>
      <c r="M91" s="1091"/>
      <c r="N91" s="1091"/>
      <c r="O91" s="1091"/>
      <c r="P91" s="80"/>
      <c r="Q91" s="4"/>
      <c r="R91" s="182"/>
      <c r="S91" s="182"/>
      <c r="T91" s="182"/>
      <c r="U91" s="182"/>
      <c r="V91" s="182"/>
      <c r="W91" s="182"/>
      <c r="X91" s="182"/>
      <c r="Y91" s="182"/>
      <c r="Z91" s="182"/>
      <c r="AA91" s="182"/>
      <c r="AB91" s="182"/>
      <c r="AC91" s="182"/>
      <c r="AD91" s="182"/>
      <c r="AE91" s="182"/>
      <c r="AF91" s="182"/>
      <c r="AG91" s="182"/>
      <c r="AH91" s="182"/>
      <c r="AI91" s="182"/>
      <c r="AJ91" s="182"/>
      <c r="AK91" s="182"/>
      <c r="AL91" s="182"/>
      <c r="AM91" s="182"/>
      <c r="AN91" s="182"/>
      <c r="AO91" s="182"/>
      <c r="AP91" s="4"/>
      <c r="AQ91" s="79"/>
      <c r="AR91" s="79"/>
    </row>
    <row r="92" ht="0" hidden="1" customHeight="1">
      <c r="C92" s="181"/>
      <c r="D92" s="181"/>
      <c r="E92" s="181"/>
      <c r="F92" s="201"/>
      <c r="G92" s="181"/>
      <c r="H92" s="1017"/>
      <c r="I92" s="1017"/>
      <c r="J92" s="1017"/>
      <c r="K92" s="1017"/>
      <c r="L92" s="1091"/>
      <c r="M92" s="1091"/>
      <c r="N92" s="1091"/>
      <c r="O92" s="1091"/>
      <c r="P92" s="80"/>
      <c r="Q92" s="4"/>
      <c r="R92" s="182"/>
      <c r="S92" s="182"/>
      <c r="T92" s="182"/>
      <c r="U92" s="182"/>
      <c r="V92" s="182"/>
      <c r="W92" s="182"/>
      <c r="X92" s="182"/>
      <c r="Y92" s="182"/>
      <c r="Z92" s="182"/>
      <c r="AA92" s="182"/>
      <c r="AB92" s="182"/>
      <c r="AC92" s="182"/>
      <c r="AD92" s="182"/>
      <c r="AE92" s="182"/>
      <c r="AF92" s="182"/>
      <c r="AG92" s="182"/>
      <c r="AH92" s="182"/>
      <c r="AI92" s="182"/>
      <c r="AJ92" s="182"/>
      <c r="AK92" s="182"/>
      <c r="AL92" s="182"/>
      <c r="AM92" s="182"/>
      <c r="AN92" s="182"/>
      <c r="AO92" s="182"/>
      <c r="AP92" s="4"/>
      <c r="AQ92" s="79"/>
      <c r="AR92" s="79"/>
    </row>
    <row r="93" ht="0" hidden="1" customHeight="1">
      <c r="C93" s="181"/>
      <c r="D93" s="181"/>
      <c r="E93" s="181"/>
      <c r="F93" s="201"/>
      <c r="G93" s="181"/>
      <c r="H93" s="1017"/>
      <c r="I93" s="1017"/>
      <c r="J93" s="1017"/>
      <c r="K93" s="1017"/>
      <c r="L93" s="1091"/>
      <c r="M93" s="1091"/>
      <c r="N93" s="1091"/>
      <c r="O93" s="1091"/>
      <c r="P93" s="80"/>
      <c r="Q93" s="4"/>
      <c r="R93" s="182"/>
      <c r="S93" s="182"/>
      <c r="T93" s="182"/>
      <c r="U93" s="182"/>
      <c r="V93" s="182"/>
      <c r="W93" s="182"/>
      <c r="X93" s="182"/>
      <c r="Y93" s="182"/>
      <c r="Z93" s="182"/>
      <c r="AA93" s="182"/>
      <c r="AB93" s="182"/>
      <c r="AC93" s="182"/>
      <c r="AD93" s="182"/>
      <c r="AE93" s="182"/>
      <c r="AF93" s="182"/>
      <c r="AG93" s="182"/>
      <c r="AH93" s="182"/>
      <c r="AI93" s="182"/>
      <c r="AJ93" s="182"/>
      <c r="AK93" s="182"/>
      <c r="AL93" s="182"/>
      <c r="AM93" s="182"/>
      <c r="AN93" s="182"/>
      <c r="AO93" s="182"/>
      <c r="AP93" s="4"/>
      <c r="AQ93" s="79"/>
      <c r="AR93" s="79"/>
    </row>
    <row r="94" ht="0" hidden="1" customHeight="1">
      <c r="C94" s="181"/>
      <c r="D94" s="181"/>
      <c r="E94" s="181"/>
      <c r="F94" s="201"/>
      <c r="G94" s="181"/>
      <c r="H94" s="1017"/>
      <c r="I94" s="1017"/>
      <c r="J94" s="1017"/>
      <c r="K94" s="1017"/>
      <c r="L94" s="1091"/>
      <c r="M94" s="1091"/>
      <c r="N94" s="1091"/>
      <c r="O94" s="1091"/>
      <c r="P94" s="80"/>
      <c r="Q94" s="4"/>
      <c r="R94" s="182"/>
      <c r="S94" s="182"/>
      <c r="T94" s="182"/>
      <c r="U94" s="182"/>
      <c r="V94" s="182"/>
      <c r="W94" s="182"/>
      <c r="X94" s="182"/>
      <c r="Y94" s="182"/>
      <c r="Z94" s="182"/>
      <c r="AA94" s="182"/>
      <c r="AB94" s="182"/>
      <c r="AC94" s="182"/>
      <c r="AD94" s="182"/>
      <c r="AE94" s="182"/>
      <c r="AF94" s="182"/>
      <c r="AG94" s="182"/>
      <c r="AH94" s="182"/>
      <c r="AI94" s="182"/>
      <c r="AJ94" s="182"/>
      <c r="AK94" s="182"/>
      <c r="AL94" s="182"/>
      <c r="AM94" s="182"/>
      <c r="AN94" s="182"/>
      <c r="AO94" s="182"/>
      <c r="AP94" s="4"/>
      <c r="AQ94" s="79"/>
      <c r="AR94" s="79"/>
    </row>
    <row r="95" ht="0" hidden="1" customHeight="1">
      <c r="C95" s="181"/>
      <c r="D95" s="181"/>
      <c r="E95" s="181"/>
      <c r="F95" s="201"/>
      <c r="G95" s="181"/>
      <c r="H95" s="1017"/>
      <c r="I95" s="1017"/>
      <c r="J95" s="1017"/>
      <c r="K95" s="1017"/>
      <c r="L95" s="1091"/>
      <c r="M95" s="1091"/>
      <c r="N95" s="1091"/>
      <c r="O95" s="1091"/>
      <c r="P95" s="80"/>
      <c r="Q95" s="4"/>
      <c r="R95" s="182"/>
      <c r="S95" s="182"/>
      <c r="T95" s="182"/>
      <c r="U95" s="182"/>
      <c r="V95" s="182"/>
      <c r="W95" s="182"/>
      <c r="X95" s="182"/>
      <c r="Y95" s="182"/>
      <c r="Z95" s="182"/>
      <c r="AA95" s="182"/>
      <c r="AB95" s="182"/>
      <c r="AC95" s="182"/>
      <c r="AD95" s="182"/>
      <c r="AE95" s="182"/>
      <c r="AF95" s="182"/>
      <c r="AG95" s="182"/>
      <c r="AH95" s="182"/>
      <c r="AI95" s="182"/>
      <c r="AJ95" s="182"/>
      <c r="AK95" s="182"/>
      <c r="AL95" s="182"/>
      <c r="AM95" s="182"/>
      <c r="AN95" s="182"/>
      <c r="AO95" s="182"/>
      <c r="AP95" s="4"/>
      <c r="AQ95" s="79"/>
      <c r="AR95" s="79"/>
    </row>
    <row r="96" ht="0" hidden="1" customHeight="1">
      <c r="C96" s="181"/>
      <c r="D96" s="181"/>
      <c r="E96" s="181"/>
      <c r="F96" s="201"/>
      <c r="G96" s="181"/>
      <c r="H96" s="1017"/>
      <c r="I96" s="1017"/>
      <c r="J96" s="1017"/>
      <c r="K96" s="1017"/>
      <c r="L96" s="1091"/>
      <c r="M96" s="1091"/>
      <c r="N96" s="1091"/>
      <c r="O96" s="1091"/>
      <c r="P96" s="80"/>
      <c r="Q96" s="4"/>
      <c r="R96" s="182"/>
      <c r="S96" s="182"/>
      <c r="T96" s="182"/>
      <c r="U96" s="182"/>
      <c r="V96" s="182"/>
      <c r="W96" s="182"/>
      <c r="X96" s="182"/>
      <c r="Y96" s="182"/>
      <c r="Z96" s="182"/>
      <c r="AA96" s="182"/>
      <c r="AB96" s="182"/>
      <c r="AC96" s="182"/>
      <c r="AD96" s="182"/>
      <c r="AE96" s="182"/>
      <c r="AF96" s="182"/>
      <c r="AG96" s="182"/>
      <c r="AH96" s="182"/>
      <c r="AI96" s="182"/>
      <c r="AJ96" s="182"/>
      <c r="AK96" s="182"/>
      <c r="AL96" s="182"/>
      <c r="AM96" s="182"/>
      <c r="AN96" s="182"/>
      <c r="AO96" s="182"/>
      <c r="AP96" s="4"/>
      <c r="AQ96" s="79"/>
      <c r="AR96" s="79"/>
    </row>
    <row r="97" ht="0" hidden="1" customHeight="1">
      <c r="C97" s="181"/>
      <c r="D97" s="181"/>
      <c r="E97" s="181"/>
      <c r="F97" s="201"/>
      <c r="G97" s="181"/>
      <c r="H97" s="1017"/>
      <c r="I97" s="1017"/>
      <c r="J97" s="1017"/>
      <c r="K97" s="1017"/>
      <c r="L97" s="1091"/>
      <c r="M97" s="1091"/>
      <c r="N97" s="1091"/>
      <c r="O97" s="1091"/>
      <c r="P97" s="80"/>
      <c r="Q97" s="4"/>
      <c r="R97" s="182"/>
      <c r="S97" s="182"/>
      <c r="T97" s="182"/>
      <c r="U97" s="182"/>
      <c r="V97" s="182"/>
      <c r="W97" s="182"/>
      <c r="X97" s="182"/>
      <c r="Y97" s="182"/>
      <c r="Z97" s="182"/>
      <c r="AA97" s="182"/>
      <c r="AB97" s="182"/>
      <c r="AC97" s="182"/>
      <c r="AD97" s="182"/>
      <c r="AE97" s="182"/>
      <c r="AF97" s="182"/>
      <c r="AG97" s="182"/>
      <c r="AH97" s="182"/>
      <c r="AI97" s="182"/>
      <c r="AJ97" s="182"/>
      <c r="AK97" s="182"/>
      <c r="AL97" s="182"/>
      <c r="AM97" s="182"/>
      <c r="AN97" s="182"/>
      <c r="AO97" s="182"/>
      <c r="AP97" s="4"/>
      <c r="AQ97" s="79"/>
      <c r="AR97" s="79"/>
    </row>
    <row r="98" ht="0" hidden="1" customHeight="1">
      <c r="C98" s="181"/>
      <c r="D98" s="181"/>
      <c r="E98" s="181"/>
      <c r="F98" s="201"/>
      <c r="G98" s="181"/>
      <c r="H98" s="1017"/>
      <c r="I98" s="1017"/>
      <c r="J98" s="1017"/>
      <c r="K98" s="1017"/>
      <c r="L98" s="1091"/>
      <c r="M98" s="1091"/>
      <c r="N98" s="1091"/>
      <c r="O98" s="1091"/>
      <c r="P98" s="80"/>
      <c r="Q98" s="4"/>
      <c r="R98" s="182"/>
      <c r="S98" s="182"/>
      <c r="T98" s="182"/>
      <c r="U98" s="182"/>
      <c r="V98" s="182"/>
      <c r="W98" s="182"/>
      <c r="X98" s="182"/>
      <c r="Y98" s="182"/>
      <c r="Z98" s="182"/>
      <c r="AA98" s="182"/>
      <c r="AB98" s="182"/>
      <c r="AC98" s="182"/>
      <c r="AD98" s="182"/>
      <c r="AE98" s="182"/>
      <c r="AF98" s="182"/>
      <c r="AG98" s="182"/>
      <c r="AH98" s="182"/>
      <c r="AI98" s="182"/>
      <c r="AJ98" s="182"/>
      <c r="AK98" s="182"/>
      <c r="AL98" s="182"/>
      <c r="AM98" s="182"/>
      <c r="AN98" s="182"/>
      <c r="AO98" s="182"/>
      <c r="AP98" s="4"/>
      <c r="AQ98" s="79"/>
      <c r="AR98" s="79"/>
    </row>
    <row r="99" ht="0" hidden="1" customHeight="1">
      <c r="C99" s="181"/>
      <c r="D99" s="181"/>
      <c r="E99" s="181"/>
      <c r="F99" s="201"/>
      <c r="G99" s="181"/>
      <c r="H99" s="1017"/>
      <c r="I99" s="1017"/>
      <c r="J99" s="1017"/>
      <c r="K99" s="1017"/>
      <c r="L99" s="1091"/>
      <c r="M99" s="1091"/>
      <c r="N99" s="1091"/>
      <c r="O99" s="1091"/>
      <c r="P99" s="80"/>
      <c r="Q99" s="4"/>
      <c r="R99" s="182"/>
      <c r="S99" s="182"/>
      <c r="T99" s="182"/>
      <c r="U99" s="182"/>
      <c r="V99" s="182"/>
      <c r="W99" s="182"/>
      <c r="X99" s="182"/>
      <c r="Y99" s="182"/>
      <c r="Z99" s="182"/>
      <c r="AA99" s="182"/>
      <c r="AB99" s="182"/>
      <c r="AC99" s="182"/>
      <c r="AD99" s="182"/>
      <c r="AE99" s="182"/>
      <c r="AF99" s="182"/>
      <c r="AG99" s="182"/>
      <c r="AH99" s="182"/>
      <c r="AI99" s="182"/>
      <c r="AJ99" s="182"/>
      <c r="AK99" s="182"/>
      <c r="AL99" s="182"/>
      <c r="AM99" s="182"/>
      <c r="AN99" s="182"/>
      <c r="AO99" s="182"/>
      <c r="AP99" s="4"/>
      <c r="AQ99" s="79"/>
      <c r="AR99" s="79"/>
    </row>
    <row r="100" ht="0" hidden="1" customHeight="1">
      <c r="C100" s="181"/>
      <c r="D100" s="181"/>
      <c r="E100" s="181"/>
      <c r="F100" s="201"/>
      <c r="G100" s="181"/>
      <c r="H100" s="1017"/>
      <c r="I100" s="1017"/>
      <c r="J100" s="1017"/>
      <c r="K100" s="1017"/>
      <c r="L100" s="1091"/>
      <c r="M100" s="1091"/>
      <c r="N100" s="1091"/>
      <c r="O100" s="1091"/>
      <c r="P100" s="80"/>
      <c r="Q100" s="4"/>
      <c r="R100" s="182"/>
      <c r="S100" s="182"/>
      <c r="T100" s="182"/>
      <c r="U100" s="182"/>
      <c r="V100" s="182"/>
      <c r="W100" s="182"/>
      <c r="X100" s="182"/>
      <c r="Y100" s="182"/>
      <c r="Z100" s="182"/>
      <c r="AA100" s="182"/>
      <c r="AB100" s="182"/>
      <c r="AC100" s="182"/>
      <c r="AD100" s="182"/>
      <c r="AE100" s="182"/>
      <c r="AF100" s="182"/>
      <c r="AG100" s="182"/>
      <c r="AH100" s="182"/>
      <c r="AI100" s="182"/>
      <c r="AJ100" s="182"/>
      <c r="AK100" s="182"/>
      <c r="AL100" s="182"/>
      <c r="AM100" s="182"/>
      <c r="AN100" s="182"/>
      <c r="AO100" s="182"/>
      <c r="AP100" s="4"/>
      <c r="AQ100" s="48"/>
      <c r="AR100" s="48"/>
    </row>
    <row r="101" ht="0" hidden="1" customHeight="1">
      <c r="C101" s="181"/>
      <c r="D101" s="181"/>
      <c r="E101" s="181"/>
      <c r="F101" s="201"/>
      <c r="G101" s="181"/>
      <c r="H101" s="1017"/>
      <c r="I101" s="1017"/>
      <c r="J101" s="1017"/>
      <c r="K101" s="1017"/>
      <c r="L101" s="1091"/>
      <c r="M101" s="1091"/>
      <c r="N101" s="1091"/>
      <c r="O101" s="1091"/>
      <c r="P101" s="80"/>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79"/>
      <c r="AR101" s="79"/>
    </row>
    <row r="102" ht="18" customHeight="1">
      <c r="C102" s="181"/>
      <c r="D102" s="181"/>
      <c r="E102" s="181"/>
      <c r="F102" s="201"/>
      <c r="G102" s="181"/>
      <c r="H102" s="1017"/>
      <c r="I102" s="1017"/>
      <c r="J102" s="1017"/>
      <c r="K102" s="1017"/>
      <c r="L102" s="1091"/>
      <c r="M102" s="1091"/>
      <c r="N102" s="1091"/>
      <c r="O102" s="1091"/>
      <c r="P102" s="80"/>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79"/>
      <c r="AR102" s="79"/>
    </row>
    <row r="103" ht="18" customHeight="1">
      <c r="C103" s="181"/>
      <c r="D103" s="181"/>
      <c r="E103" s="181"/>
      <c r="F103" s="201"/>
      <c r="G103" s="181"/>
      <c r="H103" s="1017"/>
      <c r="I103" s="1017"/>
      <c r="J103" s="1017"/>
      <c r="K103" s="1017"/>
      <c r="L103" s="1091"/>
      <c r="M103" s="1091"/>
      <c r="N103" s="1091"/>
      <c r="O103" s="1091"/>
      <c r="P103" s="80"/>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row>
    <row r="104" ht="9" customHeight="1">
      <c r="E104" s="81"/>
      <c r="F104" s="202"/>
      <c r="R104" s="0"/>
      <c r="S104" s="0"/>
      <c r="T104" s="0"/>
      <c r="U104" s="0"/>
      <c r="V104" s="0"/>
      <c r="W104" s="0"/>
      <c r="X104" s="0"/>
      <c r="Y104" s="0"/>
      <c r="Z104" s="87"/>
      <c r="AA104" s="0"/>
      <c r="AB104" s="0"/>
      <c r="AC104" s="5"/>
      <c r="AD104" s="5"/>
      <c r="AE104" s="5"/>
      <c r="AF104" s="67"/>
      <c r="AG104" s="0"/>
      <c r="AH104" s="0"/>
      <c r="AI104" s="0"/>
      <c r="AJ104" s="5"/>
      <c r="AK104" s="0"/>
      <c r="AL104" s="0"/>
      <c r="AM104" s="0"/>
      <c r="AN104" s="0"/>
      <c r="AO104" s="0"/>
      <c r="AP104" s="0"/>
    </row>
    <row r="105" ht="24" customHeight="1">
      <c r="B105" s="0"/>
      <c r="C105" s="1094" t="s">
        <v>138</v>
      </c>
      <c r="D105" s="1094"/>
      <c r="E105" s="1094"/>
      <c r="F105" s="1094"/>
      <c r="G105" s="1094"/>
      <c r="H105" s="1094"/>
      <c r="I105" s="1094"/>
      <c r="J105" s="1094"/>
      <c r="K105" s="1094"/>
      <c r="L105" s="1094"/>
      <c r="M105" s="1094"/>
      <c r="N105" s="1094"/>
      <c r="O105" s="1094"/>
      <c r="P105" s="1094"/>
      <c r="Q105" s="1094"/>
      <c r="R105" s="1094"/>
      <c r="S105" s="1094"/>
      <c r="T105" s="1094"/>
      <c r="U105" s="1094"/>
      <c r="V105" s="1094"/>
      <c r="W105" s="1094"/>
      <c r="X105" s="1094"/>
      <c r="Y105" s="1094"/>
      <c r="Z105" s="1094"/>
      <c r="AA105" s="1094"/>
      <c r="AB105" s="1094"/>
      <c r="AC105" s="1094"/>
      <c r="AD105" s="1094"/>
      <c r="AE105" s="1094"/>
      <c r="AF105" s="1094"/>
      <c r="AG105" s="1094"/>
      <c r="AH105" s="1094"/>
      <c r="AI105" s="1094"/>
      <c r="AJ105" s="1094"/>
      <c r="AK105" s="1094"/>
      <c r="AL105" s="1094"/>
      <c r="AM105" s="1094"/>
      <c r="AN105" s="1094"/>
      <c r="AO105" s="1094"/>
      <c r="AP105" s="234"/>
    </row>
    <row r="106" s="84" customFormat="1" ht="12" customHeight="1">
      <c r="B106" s="84"/>
      <c r="E106" s="46"/>
      <c r="F106" s="202"/>
      <c r="G106"/>
      <c r="H106"/>
      <c r="I106"/>
      <c r="J106"/>
      <c r="K106"/>
      <c r="L106"/>
      <c r="M106"/>
      <c r="N106"/>
      <c r="O106"/>
      <c r="P106"/>
      <c r="Q106"/>
      <c r="R106"/>
      <c r="S106"/>
      <c r="T106"/>
      <c r="U106"/>
      <c r="V106"/>
      <c r="W106"/>
      <c r="X106"/>
      <c r="Y106"/>
      <c r="Z106"/>
      <c r="AA106"/>
      <c r="AS106" s="237"/>
      <c r="AT106" s="237"/>
      <c r="AU106" s="237"/>
      <c r="AV106" s="237"/>
      <c r="AW106" s="237"/>
      <c r="AX106" s="237"/>
      <c r="AY106" s="237"/>
      <c r="AZ106" s="237"/>
      <c r="BA106" s="237"/>
      <c r="BB106" s="237"/>
      <c r="BC106" s="237"/>
      <c r="BD106" s="237"/>
      <c r="BE106" s="237"/>
      <c r="BF106" s="237"/>
      <c r="BG106" s="237"/>
      <c r="BH106" s="237"/>
      <c r="BI106" s="237"/>
      <c r="BJ106" s="237"/>
      <c r="BK106" s="237"/>
      <c r="BL106" s="237"/>
      <c r="BM106" s="237"/>
      <c r="BN106" s="237"/>
      <c r="BO106" s="237"/>
      <c r="BP106" s="237"/>
      <c r="BQ106" s="237"/>
      <c r="BR106" s="237"/>
      <c r="BS106" s="237"/>
      <c r="BT106" s="237"/>
      <c r="BU106" s="237"/>
      <c r="BV106" s="237"/>
      <c r="BW106" s="237"/>
    </row>
    <row r="107" s="237" customFormat="1" ht="12.75" customHeight="1">
      <c r="A107"/>
    </row>
    <row r="108" s="237" customFormat="1" ht="12.75" customHeight="1"/>
    <row r="109" s="237" customFormat="1" ht="12.75" customHeight="1"/>
    <row r="110" s="237" customFormat="1" ht="12.75" customHeight="1"/>
    <row r="111" s="237" customFormat="1" ht="12.75" customHeight="1"/>
    <row r="112" s="237" customFormat="1" ht="12.75" customHeight="1"/>
    <row r="113" s="237" customFormat="1" ht="12.75" customHeight="1"/>
    <row r="114" s="237" customFormat="1" ht="12.75" customHeight="1"/>
    <row r="115" s="237" customFormat="1" ht="12.75" customHeight="1"/>
    <row r="116" s="237" customFormat="1" ht="12.75" customHeight="1"/>
    <row r="117" s="237" customFormat="1" ht="12.75" customHeight="1"/>
    <row r="118" s="237" customFormat="1" ht="12.75" customHeight="1"/>
    <row r="119" s="237" customFormat="1" ht="12.75" customHeight="1"/>
    <row r="120" s="237" customFormat="1" ht="12.75" customHeight="1"/>
    <row r="121" s="237" customFormat="1" ht="12.75" customHeight="1"/>
    <row r="122" s="237" customFormat="1" ht="12.75" customHeight="1"/>
    <row r="123" s="237" customFormat="1" ht="12.75" customHeight="1"/>
    <row r="124" s="237" customFormat="1" ht="12.75" customHeight="1"/>
    <row r="125" s="237" customFormat="1" ht="12.75" customHeight="1"/>
    <row r="126" s="237" customFormat="1" ht="12.75" customHeight="1"/>
    <row r="127" s="237" customFormat="1" ht="12.75" customHeight="1"/>
    <row r="128" s="237" customFormat="1" ht="12.75" customHeight="1"/>
    <row r="129" s="237" customFormat="1" ht="12.75" customHeight="1"/>
    <row r="130" s="237" customFormat="1" ht="12.75" customHeight="1"/>
    <row r="131" s="237" customFormat="1" ht="12.75" customHeight="1"/>
    <row r="132" s="237" customFormat="1" ht="12.75" customHeight="1"/>
    <row r="133" s="237" customFormat="1" ht="12.75" customHeight="1"/>
    <row r="134" s="237" customFormat="1" ht="12.75" customHeight="1"/>
    <row r="135" s="237" customFormat="1" ht="12.75" customHeight="1"/>
    <row r="136" s="237" customFormat="1" ht="12.75" customHeight="1"/>
    <row r="137" s="237" customFormat="1" ht="12.75" customHeight="1"/>
    <row r="138" s="237" customFormat="1" ht="12.75" customHeight="1"/>
    <row r="139" s="237" customFormat="1" ht="12.75" customHeight="1"/>
    <row r="140" s="237" customFormat="1" ht="12.75" customHeight="1"/>
    <row r="141" s="237" customFormat="1" ht="12.75" customHeight="1"/>
    <row r="142" s="237" customFormat="1" ht="12.75" customHeight="1"/>
    <row r="143" s="237" customFormat="1" ht="12.75" customHeight="1"/>
    <row r="144" s="237" customFormat="1" ht="12.75" customHeight="1"/>
    <row r="145" s="237" customFormat="1" ht="12.75" customHeight="1"/>
    <row r="146" s="237" customFormat="1" ht="12.75" customHeight="1"/>
    <row r="147" s="237" customFormat="1" ht="12.75" customHeight="1"/>
    <row r="148" s="237" customFormat="1" ht="12.75" customHeight="1"/>
    <row r="149" s="237" customFormat="1" ht="12.75" customHeight="1"/>
    <row r="150" s="237" customFormat="1" ht="12.75" customHeight="1"/>
    <row r="151" s="237" customFormat="1" ht="12.75" customHeight="1"/>
    <row r="152" s="237" customFormat="1" ht="12.75" customHeight="1"/>
    <row r="153" s="237" customFormat="1" ht="12.75" customHeight="1"/>
  </sheetData>
  <mergeCells count="273">
    <mergeCell ref="H88:K88"/>
    <mergeCell ref="L88:O88"/>
    <mergeCell ref="H89:K89"/>
    <mergeCell ref="L89:O89"/>
    <mergeCell ref="H94:K94"/>
    <mergeCell ref="L94:O94"/>
    <mergeCell ref="H95:K95"/>
    <mergeCell ref="L95:O95"/>
    <mergeCell ref="H92:K92"/>
    <mergeCell ref="L92:O92"/>
    <mergeCell ref="H93:K93"/>
    <mergeCell ref="L93:O93"/>
    <mergeCell ref="H90:K90"/>
    <mergeCell ref="L90:O90"/>
    <mergeCell ref="H98:K98"/>
    <mergeCell ref="L98:O98"/>
    <mergeCell ref="H96:K96"/>
    <mergeCell ref="L96:O96"/>
    <mergeCell ref="H97:K97"/>
    <mergeCell ref="L97:O97"/>
    <mergeCell ref="H91:K91"/>
    <mergeCell ref="L91:O91"/>
    <mergeCell ref="H76:K76"/>
    <mergeCell ref="L76:O76"/>
    <mergeCell ref="H77:K77"/>
    <mergeCell ref="L77:O77"/>
    <mergeCell ref="H86:K86"/>
    <mergeCell ref="L86:O86"/>
    <mergeCell ref="H87:K87"/>
    <mergeCell ref="L87:O87"/>
    <mergeCell ref="H84:K84"/>
    <mergeCell ref="L84:O84"/>
    <mergeCell ref="H85:K85"/>
    <mergeCell ref="L85:O85"/>
    <mergeCell ref="H82:K82"/>
    <mergeCell ref="L82:O82"/>
    <mergeCell ref="H83:K83"/>
    <mergeCell ref="L83:O83"/>
    <mergeCell ref="C2:AP2"/>
    <mergeCell ref="H55:K55"/>
    <mergeCell ref="L55:O55"/>
    <mergeCell ref="H31:K31"/>
    <mergeCell ref="H52:K52"/>
    <mergeCell ref="H53:K53"/>
    <mergeCell ref="H54:K54"/>
    <mergeCell ref="H24:K24"/>
    <mergeCell ref="R12:S12"/>
    <mergeCell ref="C4:AP4"/>
    <mergeCell ref="C3:AP3"/>
    <mergeCell ref="T13:U13"/>
    <mergeCell ref="T12:U12"/>
    <mergeCell ref="AL12:AM12"/>
    <mergeCell ref="P10:Q10"/>
    <mergeCell ref="J12:K12"/>
    <mergeCell ref="Z11:AA11"/>
    <mergeCell ref="H50:K50"/>
    <mergeCell ref="H51:K51"/>
    <mergeCell ref="H32:K32"/>
    <mergeCell ref="L47:O47"/>
    <mergeCell ref="L52:O52"/>
    <mergeCell ref="H49:K49"/>
    <mergeCell ref="H42:K42"/>
    <mergeCell ref="H103:K103"/>
    <mergeCell ref="L103:O103"/>
    <mergeCell ref="L99:O99"/>
    <mergeCell ref="H100:K100"/>
    <mergeCell ref="L100:O100"/>
    <mergeCell ref="H101:K101"/>
    <mergeCell ref="L101:O101"/>
    <mergeCell ref="H99:K99"/>
    <mergeCell ref="H102:K102"/>
    <mergeCell ref="L102:O102"/>
    <mergeCell ref="H72:K72"/>
    <mergeCell ref="L72:O72"/>
    <mergeCell ref="L69:O69"/>
    <mergeCell ref="L81:O81"/>
    <mergeCell ref="H70:K70"/>
    <mergeCell ref="L70:O70"/>
    <mergeCell ref="H71:K71"/>
    <mergeCell ref="L71:O71"/>
    <mergeCell ref="H65:K65"/>
    <mergeCell ref="L65:O65"/>
    <mergeCell ref="H75:K75"/>
    <mergeCell ref="L75:O75"/>
    <mergeCell ref="H73:K73"/>
    <mergeCell ref="L73:O73"/>
    <mergeCell ref="H74:K74"/>
    <mergeCell ref="L74:O74"/>
    <mergeCell ref="H80:K80"/>
    <mergeCell ref="L80:O80"/>
    <mergeCell ref="H81:K81"/>
    <mergeCell ref="H78:K78"/>
    <mergeCell ref="L78:O78"/>
    <mergeCell ref="H79:K79"/>
    <mergeCell ref="L79:O79"/>
    <mergeCell ref="H69:K69"/>
    <mergeCell ref="L53:O53"/>
    <mergeCell ref="L54:O54"/>
    <mergeCell ref="H64:K64"/>
    <mergeCell ref="H67:K67"/>
    <mergeCell ref="L67:O67"/>
    <mergeCell ref="H68:K68"/>
    <mergeCell ref="L68:O68"/>
    <mergeCell ref="H60:K60"/>
    <mergeCell ref="L61:O61"/>
    <mergeCell ref="H66:K66"/>
    <mergeCell ref="L56:O56"/>
    <mergeCell ref="L57:O57"/>
    <mergeCell ref="H56:K56"/>
    <mergeCell ref="H57:K57"/>
    <mergeCell ref="L66:O66"/>
    <mergeCell ref="L63:O63"/>
    <mergeCell ref="H62:K62"/>
    <mergeCell ref="L62:O62"/>
    <mergeCell ref="H61:K61"/>
    <mergeCell ref="L64:O64"/>
    <mergeCell ref="L58:O58"/>
    <mergeCell ref="H58:K58"/>
    <mergeCell ref="H59:K59"/>
    <mergeCell ref="L60:O60"/>
    <mergeCell ref="L59:O59"/>
    <mergeCell ref="H63:K63"/>
    <mergeCell ref="AH12:AI12"/>
    <mergeCell ref="AJ12:AK12"/>
    <mergeCell ref="L24:O24"/>
    <mergeCell ref="AF13:AG13"/>
    <mergeCell ref="AB13:AC13"/>
    <mergeCell ref="AD13:AE13"/>
    <mergeCell ref="P15:V15"/>
    <mergeCell ref="X15:AD15"/>
    <mergeCell ref="AH13:AI13"/>
    <mergeCell ref="AF15:AL15"/>
    <mergeCell ref="AL13:AM13"/>
    <mergeCell ref="N13:O13"/>
    <mergeCell ref="P13:Q13"/>
    <mergeCell ref="L44:O44"/>
    <mergeCell ref="L48:O48"/>
    <mergeCell ref="L50:O50"/>
    <mergeCell ref="L51:O51"/>
    <mergeCell ref="H36:K36"/>
    <mergeCell ref="L36:O36"/>
    <mergeCell ref="H45:K45"/>
    <mergeCell ref="L45:O45"/>
    <mergeCell ref="H46:K46"/>
    <mergeCell ref="L46:O46"/>
    <mergeCell ref="H47:K47"/>
    <mergeCell ref="L41:O41"/>
    <mergeCell ref="H44:K44"/>
    <mergeCell ref="H48:K48"/>
    <mergeCell ref="L42:O42"/>
    <mergeCell ref="L49:O49"/>
    <mergeCell ref="H33:K33"/>
    <mergeCell ref="L33:O33"/>
    <mergeCell ref="H34:K34"/>
    <mergeCell ref="L34:O34"/>
    <mergeCell ref="AJ13:AK13"/>
    <mergeCell ref="H37:K37"/>
    <mergeCell ref="L37:O37"/>
    <mergeCell ref="L30:O30"/>
    <mergeCell ref="H28:K28"/>
    <mergeCell ref="Z13:AA13"/>
    <mergeCell ref="H22:K22"/>
    <mergeCell ref="H35:K35"/>
    <mergeCell ref="L35:O35"/>
    <mergeCell ref="L29:O29"/>
    <mergeCell ref="L22:O22"/>
    <mergeCell ref="L23:O23"/>
    <mergeCell ref="L32:O32"/>
    <mergeCell ref="H25:K25"/>
    <mergeCell ref="L25:O25"/>
    <mergeCell ref="H26:K26"/>
    <mergeCell ref="L31:O31"/>
    <mergeCell ref="H27:K27"/>
    <mergeCell ref="L27:O27"/>
    <mergeCell ref="H30:K30"/>
    <mergeCell ref="L28:O28"/>
    <mergeCell ref="R13:S13"/>
    <mergeCell ref="L26:O26"/>
    <mergeCell ref="L12:M12"/>
    <mergeCell ref="P12:Q12"/>
    <mergeCell ref="L11:M11"/>
    <mergeCell ref="H12:I12"/>
    <mergeCell ref="H13:I13"/>
    <mergeCell ref="J13:K13"/>
    <mergeCell ref="N12:O12"/>
    <mergeCell ref="L13:M13"/>
    <mergeCell ref="P11:Q11"/>
    <mergeCell ref="R11:S11"/>
    <mergeCell ref="H23:K23"/>
    <mergeCell ref="H6:U6"/>
    <mergeCell ref="T8:U8"/>
    <mergeCell ref="R8:S8"/>
    <mergeCell ref="P8:Q8"/>
    <mergeCell ref="N8:O8"/>
    <mergeCell ref="L8:M8"/>
    <mergeCell ref="J8:K8"/>
    <mergeCell ref="H8:I8"/>
    <mergeCell ref="T7:U7"/>
    <mergeCell ref="R7:S7"/>
    <mergeCell ref="L10:M10"/>
    <mergeCell ref="H10:I10"/>
    <mergeCell ref="H11:I11"/>
    <mergeCell ref="L9:M9"/>
    <mergeCell ref="J9:K9"/>
    <mergeCell ref="J11:K11"/>
    <mergeCell ref="J7:K7"/>
    <mergeCell ref="H7:I7"/>
    <mergeCell ref="P7:Q7"/>
    <mergeCell ref="N7:O7"/>
    <mergeCell ref="L7:M7"/>
    <mergeCell ref="J10:K10"/>
    <mergeCell ref="H9:I9"/>
    <mergeCell ref="T9:U9"/>
    <mergeCell ref="R9:S9"/>
    <mergeCell ref="T11:U11"/>
    <mergeCell ref="T10:U10"/>
    <mergeCell ref="R10:S10"/>
    <mergeCell ref="Z8:AA8"/>
    <mergeCell ref="AB8:AC8"/>
    <mergeCell ref="AL7:AM7"/>
    <mergeCell ref="N9:O9"/>
    <mergeCell ref="Z10:AA10"/>
    <mergeCell ref="P9:Q9"/>
    <mergeCell ref="AD8:AE8"/>
    <mergeCell ref="AF8:AG8"/>
    <mergeCell ref="AH8:AI8"/>
    <mergeCell ref="AF11:AG11"/>
    <mergeCell ref="AB11:AC11"/>
    <mergeCell ref="AD11:AE11"/>
    <mergeCell ref="AB9:AC9"/>
    <mergeCell ref="AD9:AE9"/>
    <mergeCell ref="AF9:AG9"/>
    <mergeCell ref="N11:O11"/>
    <mergeCell ref="N10:O10"/>
    <mergeCell ref="AJ8:AK8"/>
    <mergeCell ref="AL8:AM8"/>
    <mergeCell ref="AJ9:AK9"/>
    <mergeCell ref="AH9:AI9"/>
    <mergeCell ref="Z6:AM6"/>
    <mergeCell ref="Z7:AA7"/>
    <mergeCell ref="AB7:AC7"/>
    <mergeCell ref="AD7:AE7"/>
    <mergeCell ref="AF7:AG7"/>
    <mergeCell ref="AH7:AI7"/>
    <mergeCell ref="AJ7:AK7"/>
    <mergeCell ref="Z9:AA9"/>
    <mergeCell ref="C105:AO105"/>
    <mergeCell ref="AL9:AM9"/>
    <mergeCell ref="H43:K43"/>
    <mergeCell ref="L43:O43"/>
    <mergeCell ref="H38:K38"/>
    <mergeCell ref="L38:O38"/>
    <mergeCell ref="H39:K39"/>
    <mergeCell ref="L39:O39"/>
    <mergeCell ref="H40:K40"/>
    <mergeCell ref="L40:O40"/>
    <mergeCell ref="H41:K41"/>
    <mergeCell ref="AL10:AM10"/>
    <mergeCell ref="AH11:AI11"/>
    <mergeCell ref="AJ11:AK11"/>
    <mergeCell ref="AB10:AC10"/>
    <mergeCell ref="AD10:AE10"/>
    <mergeCell ref="AD12:AE12"/>
    <mergeCell ref="AF12:AG12"/>
    <mergeCell ref="AB12:AC12"/>
    <mergeCell ref="AF10:AG10"/>
    <mergeCell ref="AL11:AM11"/>
    <mergeCell ref="AH10:AI10"/>
    <mergeCell ref="AJ10:AK10"/>
    <mergeCell ref="Z12:AA12"/>
    <mergeCell ref="R21:AC21"/>
    <mergeCell ref="AD21:AO21"/>
    <mergeCell ref="H29:K29"/>
  </mergeCells>
  <phoneticPr fontId="0" type="noConversion"/>
  <printOptions horizontalCentered="1" verticalCentered="1"/>
  <pageMargins left="0.25" right="0.25" top="0.25" bottom="0.25" header="0" footer="0"/>
  <pageSetup scale="31" fitToWidth="1" fitToHeight="1" orientation="landscape" r:id="rId1"/>
  <headerFooter alignWithMargins="0">
    <oddHeader/>
    <oddFooter/>
  </headerFooter>
  <rowBreaks count="1" manualBreakCount="1">
    <brk id="107" max="16383" man="1"/>
  </rowBreaks>
  <colBreaks count="1" manualBreakCount="1">
    <brk id="45" max="1048575" man="1"/>
  </colBreaks>
  <drawing r:id="rId72"/>
</worksheet>
</file>

<file path=xl/worksheets/sheet13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pageSetUpPr fitToPage="1"/>
  </sheetPr>
  <dimension ref="A1:V64"/>
  <sheetViews>
    <sheetView showGridLines="0" workbookViewId="0"/>
  </sheetViews>
  <sheetFormatPr defaultRowHeight="12.75"/>
  <cols>
    <col min="1" max="1" width="1.7109375" style="2" customWidth="1"/>
    <col min="2" max="2" width="8.7109375" customWidth="1"/>
    <col min="3" max="4" width="6.7109375" customWidth="1"/>
    <col min="5" max="6" width="3.7109375" customWidth="1"/>
    <col min="7" max="9" width="10.7109375" customWidth="1"/>
    <col min="10" max="11" width="3.7109375" customWidth="1"/>
    <col min="12" max="12" width="13.7109375" customWidth="1"/>
    <col min="13" max="13" width="13.7109375" style="110" customWidth="1"/>
    <col min="14" max="14" width="10.7109375" customWidth="1"/>
    <col min="15" max="16" width="3.7109375" customWidth="1"/>
    <col min="17" max="17" width="13.7109375" customWidth="1"/>
    <col min="18" max="18" width="13.7109375" style="110" customWidth="1"/>
    <col min="19" max="19" width="10.7109375" customWidth="1"/>
    <col min="20" max="20" width="3.7109375" customWidth="1"/>
    <col min="21" max="21" width="2.7109375" customWidth="1"/>
    <col min="22" max="24" width="7" style="237" customWidth="1"/>
    <col min="25" max="38" width="9.140625" style="237" customWidth="1"/>
  </cols>
  <sheetData>
    <row r="1" ht="26.25" customHeight="1">
      <c r="B1" s="20" t="s">
        <v>215</v>
      </c>
      <c r="C1" s="12"/>
      <c r="D1" s="12"/>
      <c r="E1" s="12"/>
      <c r="F1" s="12"/>
      <c r="G1" s="12"/>
      <c r="H1" s="12"/>
      <c r="I1" s="104"/>
      <c r="J1" s="12"/>
      <c r="K1" s="12"/>
      <c r="L1" s="12"/>
      <c r="M1" s="13"/>
      <c r="N1" s="51"/>
      <c r="O1" s="2"/>
      <c r="P1" s="2"/>
      <c r="Q1" s="2"/>
      <c r="R1" s="22"/>
      <c r="S1" s="51"/>
      <c r="T1" s="2"/>
      <c r="U1" s="2"/>
      <c r="V1" s="237"/>
    </row>
    <row r="2" ht="21.75" customHeight="1">
      <c r="B2" s="1020" t="s">
        <v>258</v>
      </c>
      <c r="C2" s="1020"/>
      <c r="D2" s="1020"/>
      <c r="E2" s="1020"/>
      <c r="F2" s="1020"/>
      <c r="G2" s="1020"/>
      <c r="H2" s="1020"/>
      <c r="I2" s="1020"/>
      <c r="J2" s="1020"/>
      <c r="K2" s="1020"/>
      <c r="L2" s="1020"/>
      <c r="M2" s="1020"/>
      <c r="N2" s="1020"/>
      <c r="O2" s="1020"/>
      <c r="P2" s="1020"/>
      <c r="Q2" s="1020"/>
      <c r="R2" s="1020"/>
      <c r="S2" s="1020"/>
      <c r="T2" s="2"/>
      <c r="U2" s="2"/>
    </row>
    <row r="3" ht="19.5" customHeight="1">
      <c r="A3"/>
      <c r="B3" s="1049" t="s">
        <v>259</v>
      </c>
      <c r="C3" s="1049"/>
      <c r="D3" s="1049"/>
      <c r="E3" s="1049"/>
      <c r="F3" s="1049"/>
      <c r="G3" s="1049"/>
      <c r="H3" s="1049"/>
      <c r="I3" s="1049"/>
      <c r="J3" s="1049"/>
      <c r="K3" s="1049"/>
      <c r="L3" s="1049"/>
      <c r="M3" s="1049"/>
      <c r="N3" s="1049"/>
      <c r="O3" s="1049"/>
      <c r="P3" s="1049"/>
      <c r="Q3" s="1049"/>
      <c r="R3" s="1049"/>
      <c r="S3" s="1049"/>
      <c r="T3" s="2"/>
      <c r="U3" s="2"/>
    </row>
    <row r="4" ht="18.75" customHeight="1">
      <c r="A4"/>
      <c r="B4" s="1095" t="s">
        <v>366</v>
      </c>
      <c r="C4" s="1095"/>
      <c r="D4" s="1095"/>
      <c r="E4" s="1095"/>
      <c r="F4" s="1095"/>
      <c r="G4" s="1095"/>
      <c r="H4" s="1095"/>
      <c r="I4" s="1095"/>
      <c r="J4" s="1095"/>
      <c r="K4" s="1095"/>
      <c r="L4" s="1095"/>
      <c r="M4" s="1095"/>
      <c r="N4" s="1095"/>
      <c r="O4" s="1095"/>
      <c r="P4" s="1095"/>
      <c r="Q4" s="131"/>
      <c r="R4" s="203"/>
      <c r="S4" s="131"/>
      <c r="T4" s="223"/>
      <c r="U4" s="2"/>
    </row>
    <row r="5" ht="12" customHeight="1">
      <c r="A5"/>
      <c r="B5" s="129"/>
      <c r="D5" s="13"/>
      <c r="E5" s="13"/>
      <c r="F5" s="2"/>
      <c r="G5" s="2"/>
      <c r="H5" s="2"/>
      <c r="I5" s="2"/>
      <c r="J5" s="2"/>
      <c r="K5" s="2"/>
      <c r="L5" s="2"/>
      <c r="M5" s="2"/>
      <c r="N5" s="9"/>
      <c r="O5" s="2"/>
      <c r="P5" s="2"/>
      <c r="Q5" s="2"/>
      <c r="R5" s="2"/>
      <c r="S5" s="2"/>
      <c r="T5" s="2"/>
      <c r="U5" s="2"/>
    </row>
    <row r="6" ht="17.1" customHeight="1">
      <c r="B6" s="1096" t="s">
        <v>261</v>
      </c>
      <c r="C6" s="1096"/>
      <c r="D6" s="1096"/>
      <c r="E6" s="1096"/>
      <c r="F6" s="1096"/>
      <c r="G6" s="1096"/>
      <c r="H6" s="1096"/>
      <c r="I6" s="1096"/>
      <c r="J6" s="1096"/>
      <c r="K6" s="1096"/>
      <c r="L6" s="1096"/>
      <c r="M6" s="1096"/>
      <c r="N6" s="1096"/>
      <c r="O6" s="1096"/>
      <c r="P6" s="1096"/>
      <c r="Q6" s="1096"/>
      <c r="R6" s="1096"/>
      <c r="S6" s="1096"/>
      <c r="T6" s="1096"/>
      <c r="U6" s="2"/>
    </row>
    <row r="7">
      <c r="B7" s="2"/>
      <c r="C7" s="2"/>
      <c r="D7" s="2"/>
      <c r="E7" s="2"/>
      <c r="F7" s="1051" t="s">
        <v>22</v>
      </c>
      <c r="G7" s="1051"/>
      <c r="H7" s="1051"/>
      <c r="I7" s="1051"/>
      <c r="J7" s="1051"/>
      <c r="K7" s="1051" t="s">
        <v>9</v>
      </c>
      <c r="L7" s="1051"/>
      <c r="M7" s="1051"/>
      <c r="N7" s="1051"/>
      <c r="O7" s="1051"/>
      <c r="P7" s="1051" t="s">
        <v>10</v>
      </c>
      <c r="Q7" s="1051"/>
      <c r="R7" s="1051"/>
      <c r="S7" s="1051"/>
      <c r="T7" s="1051"/>
      <c r="U7" s="2"/>
    </row>
    <row r="8" ht="20.1" customHeight="1">
      <c r="B8" s="2"/>
      <c r="C8" s="2"/>
      <c r="D8" s="2"/>
      <c r="E8" s="2"/>
      <c r="F8" s="1051"/>
      <c r="G8" s="1051"/>
      <c r="H8" s="1051"/>
      <c r="I8" s="1051"/>
      <c r="J8" s="1051"/>
      <c r="K8" s="1051"/>
      <c r="L8" s="1051"/>
      <c r="M8" s="1051"/>
      <c r="N8" s="1051"/>
      <c r="O8" s="1051"/>
      <c r="P8" s="1051"/>
      <c r="Q8" s="1051"/>
      <c r="R8" s="1051"/>
      <c r="S8" s="1051"/>
      <c r="T8" s="1051"/>
      <c r="U8" s="2"/>
    </row>
    <row r="9" ht="20.1" customHeight="1">
      <c r="B9" s="2"/>
      <c r="C9" s="2"/>
      <c r="D9" s="2"/>
      <c r="E9" s="2"/>
      <c r="F9" s="2"/>
      <c r="G9" s="22" t="s">
        <v>25</v>
      </c>
      <c r="H9" s="22" t="s">
        <v>15</v>
      </c>
      <c r="I9" s="595" t="s">
        <v>100</v>
      </c>
      <c r="J9" s="3"/>
      <c r="K9" s="3"/>
      <c r="L9" s="22" t="s">
        <v>25</v>
      </c>
      <c r="M9" s="22" t="s">
        <v>15</v>
      </c>
      <c r="N9" s="595" t="s">
        <v>101</v>
      </c>
      <c r="O9" s="2"/>
      <c r="P9" s="2"/>
      <c r="Q9" s="22" t="s">
        <v>25</v>
      </c>
      <c r="R9" s="22" t="s">
        <v>15</v>
      </c>
      <c r="S9" s="595" t="s">
        <v>102</v>
      </c>
      <c r="T9" s="2"/>
      <c r="U9" s="2"/>
    </row>
    <row r="10" ht="15" customHeight="1">
      <c r="B10" s="2"/>
      <c r="C10" s="17"/>
      <c r="D10" s="17"/>
      <c r="E10" s="17"/>
      <c r="F10" s="165"/>
      <c r="G10" s="164"/>
      <c r="H10" s="166"/>
      <c r="I10" s="176"/>
      <c r="J10" s="7"/>
      <c r="K10" s="165"/>
      <c r="L10" s="164"/>
      <c r="M10" s="168"/>
      <c r="N10" s="176"/>
      <c r="O10" s="7"/>
      <c r="P10" s="142"/>
      <c r="Q10" s="187"/>
      <c r="R10" s="168"/>
      <c r="S10" s="176"/>
      <c r="T10" s="7"/>
      <c r="U10" s="2"/>
    </row>
    <row r="11" ht="20.1" customHeight="1">
      <c r="B11" s="2"/>
      <c r="C11" s="180"/>
      <c r="D11" s="16" t="s">
        <v>42</v>
      </c>
      <c r="E11" s="180"/>
      <c r="F11" s="164"/>
      <c r="G11" s="193">
        <v>85.16617790811339198435972630</v>
      </c>
      <c r="H11" s="193">
        <v>86.63156280353765144931240734</v>
      </c>
      <c r="I11" s="193">
        <v>98.30848613599705302762071322</v>
      </c>
      <c r="J11" s="194"/>
      <c r="K11" s="194"/>
      <c r="L11" s="195">
        <v>250.6255380200860832137733142</v>
      </c>
      <c r="M11" s="195">
        <v>288.819769267083677564026909</v>
      </c>
      <c r="N11" s="193">
        <v>86.77575591729048265940902421</v>
      </c>
      <c r="O11" s="194"/>
      <c r="P11" s="193"/>
      <c r="Q11" s="195">
        <v>213.44819159335288367546432063</v>
      </c>
      <c r="R11" s="195">
        <v>250.20907980164613261080721844</v>
      </c>
      <c r="S11" s="193">
        <v>85.30793197535615651451380479</v>
      </c>
      <c r="T11" s="141"/>
      <c r="U11" s="2"/>
    </row>
    <row r="12" ht="15" customHeight="1">
      <c r="B12" s="2"/>
      <c r="C12" s="17"/>
      <c r="D12" s="17"/>
      <c r="E12" s="17"/>
      <c r="F12" s="165"/>
      <c r="G12" s="193"/>
      <c r="H12" s="193"/>
      <c r="I12" s="193"/>
      <c r="J12" s="194"/>
      <c r="K12" s="194"/>
      <c r="L12" s="195"/>
      <c r="M12" s="195"/>
      <c r="N12" s="193"/>
      <c r="O12" s="194"/>
      <c r="P12" s="193"/>
      <c r="Q12" s="195"/>
      <c r="R12" s="195"/>
      <c r="S12" s="193"/>
      <c r="T12" s="7"/>
      <c r="U12" s="2"/>
    </row>
    <row r="13" ht="20.1" customHeight="1">
      <c r="B13" s="111"/>
      <c r="C13" s="188"/>
      <c r="D13" s="189" t="s">
        <v>60</v>
      </c>
      <c r="E13" s="188"/>
      <c r="F13" s="169"/>
      <c r="G13" s="196">
        <v>67.588210875882108758821087590</v>
      </c>
      <c r="H13" s="196">
        <v>84.41048129735362438399583180</v>
      </c>
      <c r="I13" s="196">
        <v>80.07087489264332019334334030</v>
      </c>
      <c r="J13" s="197"/>
      <c r="K13" s="197"/>
      <c r="L13" s="198">
        <v>194.69180690332882938213978627</v>
      </c>
      <c r="M13" s="198">
        <v>209.84412766832981842497813898</v>
      </c>
      <c r="N13" s="196">
        <v>92.77924956329963870739255331</v>
      </c>
      <c r="O13" s="197"/>
      <c r="P13" s="196"/>
      <c r="Q13" s="198">
        <v>131.58870900788709007887090079</v>
      </c>
      <c r="R13" s="198">
        <v>177.13043813907040357770879014</v>
      </c>
      <c r="S13" s="196">
        <v>74.289156844162977704157416760</v>
      </c>
      <c r="T13" s="170"/>
      <c r="U13" s="2"/>
    </row>
    <row r="14" ht="15" customHeight="1">
      <c r="B14" s="2"/>
      <c r="C14" s="180"/>
      <c r="D14" s="16"/>
      <c r="E14" s="16"/>
      <c r="F14" s="137"/>
      <c r="G14" s="193"/>
      <c r="H14" s="193"/>
      <c r="I14" s="193"/>
      <c r="J14" s="194"/>
      <c r="K14" s="194"/>
      <c r="L14" s="195"/>
      <c r="M14" s="195"/>
      <c r="N14" s="193"/>
      <c r="O14" s="194"/>
      <c r="P14" s="193"/>
      <c r="Q14" s="195"/>
      <c r="R14" s="195"/>
      <c r="S14" s="193"/>
      <c r="T14" s="7"/>
      <c r="U14" s="2"/>
    </row>
    <row r="15" ht="20.1" customHeight="1">
      <c r="B15" s="2"/>
      <c r="C15" s="180"/>
      <c r="D15" s="16" t="s">
        <v>44</v>
      </c>
      <c r="E15" s="180"/>
      <c r="F15" s="137"/>
      <c r="G15" s="193">
        <v>75.609354413702239789196310940</v>
      </c>
      <c r="H15" s="193">
        <v>85.07544959691311238200234273</v>
      </c>
      <c r="I15" s="193">
        <v>88.87329396663647898765741157</v>
      </c>
      <c r="J15" s="194"/>
      <c r="K15" s="194"/>
      <c r="L15" s="195">
        <v>192.69440209104770202570246134</v>
      </c>
      <c r="M15" s="195">
        <v>208.67974042277476310034826274</v>
      </c>
      <c r="N15" s="193">
        <v>92.33977467130179403698265720</v>
      </c>
      <c r="O15" s="194"/>
      <c r="P15" s="193"/>
      <c r="Q15" s="195">
        <v>145.6949934123847167325428195</v>
      </c>
      <c r="R15" s="195">
        <v>177.53522738234686143457589747</v>
      </c>
      <c r="S15" s="193">
        <v>82.06539939175577691655249229</v>
      </c>
      <c r="T15" s="141"/>
      <c r="U15" s="2"/>
    </row>
    <row r="16" ht="15" customHeight="1">
      <c r="B16" s="2"/>
      <c r="C16" s="180"/>
      <c r="D16" s="16"/>
      <c r="E16" s="180"/>
      <c r="F16" s="137"/>
      <c r="G16" s="193"/>
      <c r="H16" s="193"/>
      <c r="I16" s="193"/>
      <c r="J16" s="194"/>
      <c r="K16" s="194"/>
      <c r="L16" s="195"/>
      <c r="M16" s="195"/>
      <c r="N16" s="193"/>
      <c r="O16" s="194"/>
      <c r="P16" s="193"/>
      <c r="Q16" s="195"/>
      <c r="R16" s="195"/>
      <c r="S16" s="193"/>
      <c r="T16" s="7"/>
      <c r="U16" s="2"/>
    </row>
    <row r="17" ht="20.1" customHeight="1">
      <c r="B17" s="111"/>
      <c r="C17" s="188"/>
      <c r="D17" s="189" t="s">
        <v>45</v>
      </c>
      <c r="E17" s="188"/>
      <c r="F17" s="169"/>
      <c r="G17" s="196">
        <v>67.588210875882108758821087590</v>
      </c>
      <c r="H17" s="196">
        <v>84.41048129735362438399583180</v>
      </c>
      <c r="I17" s="196">
        <v>80.07087489264332019334334030</v>
      </c>
      <c r="J17" s="197"/>
      <c r="K17" s="197"/>
      <c r="L17" s="198">
        <v>194.69180690332882938213978627</v>
      </c>
      <c r="M17" s="198">
        <v>209.84412766832981842497813898</v>
      </c>
      <c r="N17" s="196">
        <v>92.77924956329963870739255331</v>
      </c>
      <c r="O17" s="197"/>
      <c r="P17" s="196"/>
      <c r="Q17" s="198">
        <v>131.58870900788709007887090079</v>
      </c>
      <c r="R17" s="198">
        <v>177.13043813907040357770879014</v>
      </c>
      <c r="S17" s="196">
        <v>74.289156844162977704157416760</v>
      </c>
      <c r="T17" s="170"/>
      <c r="U17" s="2"/>
    </row>
    <row r="18" ht="15" customHeight="1">
      <c r="B18" s="2"/>
      <c r="C18" s="16"/>
      <c r="D18" s="16"/>
      <c r="E18" s="16"/>
      <c r="F18" s="137"/>
      <c r="G18" s="191"/>
      <c r="H18" s="192"/>
      <c r="I18" s="187"/>
      <c r="J18" s="141"/>
      <c r="K18" s="137"/>
      <c r="L18" s="191"/>
      <c r="M18" s="192"/>
      <c r="N18" s="187"/>
      <c r="O18" s="141"/>
      <c r="P18" s="190"/>
      <c r="Q18" s="141"/>
      <c r="R18" s="192"/>
      <c r="S18" s="187"/>
      <c r="T18" s="141"/>
      <c r="U18" s="2"/>
    </row>
    <row r="19" ht="15" customHeight="1">
      <c r="B19" s="2"/>
      <c r="C19" s="16"/>
      <c r="D19" s="16"/>
      <c r="E19" s="16"/>
      <c r="F19" s="137"/>
      <c r="G19" s="138"/>
      <c r="H19" s="139"/>
      <c r="I19" s="140"/>
      <c r="J19" s="141"/>
      <c r="K19" s="137"/>
      <c r="L19" s="138"/>
      <c r="M19" s="139"/>
      <c r="N19" s="140"/>
      <c r="O19" s="141"/>
      <c r="P19" s="142"/>
      <c r="Q19" s="141"/>
      <c r="R19" s="157"/>
      <c r="S19" s="140"/>
      <c r="T19" s="141"/>
      <c r="U19" s="2"/>
    </row>
    <row r="20" ht="17.1" customHeight="1">
      <c r="B20" s="1096" t="s">
        <v>262</v>
      </c>
      <c r="C20" s="1096"/>
      <c r="D20" s="1096"/>
      <c r="E20" s="1096"/>
      <c r="F20" s="1096"/>
      <c r="G20" s="1096"/>
      <c r="H20" s="1096"/>
      <c r="I20" s="1096"/>
      <c r="J20" s="1096"/>
      <c r="K20" s="1096"/>
      <c r="L20" s="1096"/>
      <c r="M20" s="1096"/>
      <c r="N20" s="1096"/>
      <c r="O20" s="1096"/>
      <c r="P20" s="1096"/>
      <c r="Q20" s="1096"/>
      <c r="R20" s="1096"/>
      <c r="S20" s="1096"/>
      <c r="T20" s="1096"/>
      <c r="U20" s="2"/>
    </row>
    <row r="21">
      <c r="B21" s="2"/>
      <c r="C21" s="2"/>
      <c r="D21" s="2"/>
      <c r="E21" s="2"/>
      <c r="F21" s="1051" t="s">
        <v>75</v>
      </c>
      <c r="G21" s="1051"/>
      <c r="H21" s="1051"/>
      <c r="I21" s="1051"/>
      <c r="J21" s="1051"/>
      <c r="K21" s="1051" t="s">
        <v>9</v>
      </c>
      <c r="L21" s="1051"/>
      <c r="M21" s="1051"/>
      <c r="N21" s="1051"/>
      <c r="O21" s="1051"/>
      <c r="P21" s="1051" t="s">
        <v>10</v>
      </c>
      <c r="Q21" s="1051"/>
      <c r="R21" s="1051"/>
      <c r="S21" s="1051"/>
      <c r="T21" s="1051"/>
      <c r="U21" s="2"/>
    </row>
    <row r="22" ht="20.1" customHeight="1">
      <c r="B22" s="2"/>
      <c r="C22" s="2"/>
      <c r="D22" s="2"/>
      <c r="E22" s="2"/>
      <c r="F22" s="1051"/>
      <c r="G22" s="1051"/>
      <c r="H22" s="1051"/>
      <c r="I22" s="1051"/>
      <c r="J22" s="1051"/>
      <c r="K22" s="1051"/>
      <c r="L22" s="1051"/>
      <c r="M22" s="1051"/>
      <c r="N22" s="1051"/>
      <c r="O22" s="1051"/>
      <c r="P22" s="1051"/>
      <c r="Q22" s="1051"/>
      <c r="R22" s="1051"/>
      <c r="S22" s="1051"/>
      <c r="T22" s="1051"/>
      <c r="U22" s="2"/>
    </row>
    <row r="23" ht="20.1" customHeight="1">
      <c r="B23" s="2"/>
      <c r="C23" s="2"/>
      <c r="D23" s="2"/>
      <c r="E23" s="2"/>
      <c r="F23" s="2"/>
      <c r="G23" s="22" t="s">
        <v>25</v>
      </c>
      <c r="H23" s="22" t="s">
        <v>15</v>
      </c>
      <c r="I23" s="595" t="s">
        <v>100</v>
      </c>
      <c r="J23" s="3"/>
      <c r="K23" s="3"/>
      <c r="L23" s="22" t="s">
        <v>25</v>
      </c>
      <c r="M23" s="22" t="s">
        <v>15</v>
      </c>
      <c r="N23" s="595" t="s">
        <v>101</v>
      </c>
      <c r="O23" s="2"/>
      <c r="P23" s="2"/>
      <c r="Q23" s="22" t="s">
        <v>25</v>
      </c>
      <c r="R23" s="22" t="s">
        <v>15</v>
      </c>
      <c r="S23" s="595" t="s">
        <v>102</v>
      </c>
      <c r="T23" s="2"/>
      <c r="U23" s="2"/>
    </row>
    <row r="24" ht="15" customHeight="1">
      <c r="B24" s="2"/>
      <c r="C24" s="17"/>
      <c r="D24" s="17"/>
      <c r="E24" s="17"/>
      <c r="F24" s="165"/>
      <c r="G24" s="164"/>
      <c r="H24" s="166"/>
      <c r="I24" s="176"/>
      <c r="J24" s="7"/>
      <c r="K24" s="165"/>
      <c r="L24" s="164"/>
      <c r="M24" s="168"/>
      <c r="N24" s="176"/>
      <c r="O24" s="7"/>
      <c r="P24" s="142"/>
      <c r="Q24" s="187"/>
      <c r="R24" s="168"/>
      <c r="S24" s="176"/>
      <c r="T24" s="7"/>
      <c r="U24" s="2"/>
    </row>
    <row r="25" ht="20.1" customHeight="1">
      <c r="B25" s="2"/>
      <c r="C25" s="180"/>
      <c r="D25" s="16" t="s">
        <v>42</v>
      </c>
      <c r="E25" s="180"/>
      <c r="F25" s="164"/>
      <c r="G25" s="193">
        <v>68.357487922705314009661835750</v>
      </c>
      <c r="H25" s="193">
        <v>-1.1722167142940456056453023900</v>
      </c>
      <c r="I25" s="193">
        <v>70.354410799635785396180307900</v>
      </c>
      <c r="J25" s="193"/>
      <c r="K25" s="193"/>
      <c r="L25" s="193">
        <v>-8.499851195866898020326574740</v>
      </c>
      <c r="M25" s="193">
        <v>-0.851407210058990574273489300</v>
      </c>
      <c r="N25" s="193">
        <v>-7.7141225816609575818712617300</v>
      </c>
      <c r="O25" s="193"/>
      <c r="P25" s="193"/>
      <c r="Q25" s="193">
        <v>54.047351972175777970609607260</v>
      </c>
      <c r="R25" s="193">
        <v>-2.0136435867300200776601475200</v>
      </c>
      <c r="S25" s="193">
        <v>57.213062727285608214944554200</v>
      </c>
      <c r="T25" s="141"/>
      <c r="U25" s="2"/>
    </row>
    <row r="26" ht="15" customHeight="1">
      <c r="B26" s="2"/>
      <c r="C26" s="17"/>
      <c r="D26" s="17"/>
      <c r="E26" s="17"/>
      <c r="F26" s="165"/>
      <c r="G26" s="193"/>
      <c r="H26" s="193"/>
      <c r="I26" s="193"/>
      <c r="J26" s="193"/>
      <c r="K26" s="193"/>
      <c r="L26" s="193"/>
      <c r="M26" s="193"/>
      <c r="N26" s="193"/>
      <c r="O26" s="193"/>
      <c r="P26" s="193"/>
      <c r="Q26" s="193"/>
      <c r="R26" s="193"/>
      <c r="S26" s="193"/>
      <c r="T26" s="7"/>
      <c r="U26" s="2"/>
    </row>
    <row r="27" ht="20.1" customHeight="1">
      <c r="B27" s="111"/>
      <c r="C27" s="188"/>
      <c r="D27" s="189" t="s">
        <v>60</v>
      </c>
      <c r="E27" s="188"/>
      <c r="F27" s="169"/>
      <c r="G27" s="196">
        <v>70.925216791411027384578705630</v>
      </c>
      <c r="H27" s="196">
        <v>1.0215958928311612728897757300</v>
      </c>
      <c r="I27" s="196">
        <v>69.196710149716083298173264880</v>
      </c>
      <c r="J27" s="196"/>
      <c r="K27" s="196"/>
      <c r="L27" s="196">
        <v>8.093746079968039254002769300</v>
      </c>
      <c r="M27" s="196">
        <v>-2.1624990568232373085480349700</v>
      </c>
      <c r="N27" s="196">
        <v>10.482938584815265908631220910</v>
      </c>
      <c r="O27" s="196"/>
      <c r="P27" s="196"/>
      <c r="Q27" s="196">
        <v>84.75946982514273021582185234</v>
      </c>
      <c r="R27" s="196">
        <v>-1.1629951655390948283907187400</v>
      </c>
      <c r="S27" s="196">
        <v>86.93349736223871785706726584</v>
      </c>
      <c r="T27" s="170"/>
      <c r="U27" s="2"/>
    </row>
    <row r="28" ht="15" customHeight="1">
      <c r="B28" s="2"/>
      <c r="C28" s="180"/>
      <c r="D28" s="16"/>
      <c r="E28" s="16"/>
      <c r="F28" s="137"/>
      <c r="G28" s="193"/>
      <c r="H28" s="193"/>
      <c r="I28" s="193"/>
      <c r="J28" s="193"/>
      <c r="K28" s="193"/>
      <c r="L28" s="193"/>
      <c r="M28" s="193"/>
      <c r="N28" s="193"/>
      <c r="O28" s="193"/>
      <c r="P28" s="193"/>
      <c r="Q28" s="193"/>
      <c r="R28" s="193"/>
      <c r="S28" s="193"/>
      <c r="T28" s="7"/>
      <c r="U28" s="2"/>
    </row>
    <row r="29" ht="20.1" customHeight="1">
      <c r="B29" s="2"/>
      <c r="C29" s="180"/>
      <c r="D29" s="16" t="s">
        <v>44</v>
      </c>
      <c r="E29" s="180"/>
      <c r="F29" s="137"/>
      <c r="G29" s="193">
        <v>60.300279329608938547486033540</v>
      </c>
      <c r="H29" s="193">
        <v>1.8687347881688049172888907300</v>
      </c>
      <c r="I29" s="193">
        <v>57.359644902771939715299624950</v>
      </c>
      <c r="J29" s="193"/>
      <c r="K29" s="193"/>
      <c r="L29" s="193">
        <v>-5.6143334766376459539165373800</v>
      </c>
      <c r="M29" s="193">
        <v>-4.5891566709456985217997879200</v>
      </c>
      <c r="N29" s="193">
        <v>-1.0744866829824601622611505700</v>
      </c>
      <c r="O29" s="193"/>
      <c r="P29" s="193"/>
      <c r="Q29" s="193">
        <v>51.300487084063047285464098080</v>
      </c>
      <c r="R29" s="193">
        <v>-2.806181049970425283500019100</v>
      </c>
      <c r="S29" s="193">
        <v>55.668836473903167551580318220</v>
      </c>
      <c r="T29" s="141"/>
      <c r="U29" s="2"/>
    </row>
    <row r="30" ht="15" customHeight="1">
      <c r="B30" s="2"/>
      <c r="C30" s="180"/>
      <c r="D30" s="16"/>
      <c r="E30" s="180"/>
      <c r="F30" s="137"/>
      <c r="G30" s="193"/>
      <c r="H30" s="193"/>
      <c r="I30" s="193"/>
      <c r="J30" s="193"/>
      <c r="K30" s="193"/>
      <c r="L30" s="193"/>
      <c r="M30" s="193"/>
      <c r="N30" s="193"/>
      <c r="O30" s="193"/>
      <c r="P30" s="193"/>
      <c r="Q30" s="193"/>
      <c r="R30" s="193"/>
      <c r="S30" s="193"/>
      <c r="T30" s="7"/>
      <c r="U30" s="2"/>
    </row>
    <row r="31" ht="20.1" customHeight="1">
      <c r="B31" s="111"/>
      <c r="C31" s="188"/>
      <c r="D31" s="189" t="s">
        <v>45</v>
      </c>
      <c r="E31" s="188"/>
      <c r="F31" s="169"/>
      <c r="G31" s="196">
        <v>70.925216791411027384578705630</v>
      </c>
      <c r="H31" s="196">
        <v>1.0215958928311612728897757300</v>
      </c>
      <c r="I31" s="196">
        <v>69.196710149716083298173264880</v>
      </c>
      <c r="J31" s="196"/>
      <c r="K31" s="196"/>
      <c r="L31" s="196">
        <v>8.093746079968039254002769300</v>
      </c>
      <c r="M31" s="196">
        <v>-2.1624990568232373085480349700</v>
      </c>
      <c r="N31" s="196">
        <v>10.482938584815265908631220910</v>
      </c>
      <c r="O31" s="196"/>
      <c r="P31" s="196"/>
      <c r="Q31" s="196">
        <v>84.75946982514273021582185234</v>
      </c>
      <c r="R31" s="196">
        <v>-1.1629951655390948283907187400</v>
      </c>
      <c r="S31" s="196">
        <v>86.93349736223871785706726584</v>
      </c>
      <c r="T31" s="170"/>
      <c r="U31" s="2"/>
    </row>
    <row r="32" ht="15" customHeight="1">
      <c r="B32" s="2"/>
      <c r="C32" s="16"/>
      <c r="D32" s="16"/>
      <c r="E32" s="16"/>
      <c r="F32" s="137"/>
      <c r="G32" s="191"/>
      <c r="H32" s="192"/>
      <c r="I32" s="187"/>
      <c r="J32" s="141"/>
      <c r="K32" s="137"/>
      <c r="L32" s="191"/>
      <c r="M32" s="192"/>
      <c r="N32" s="187"/>
      <c r="O32" s="141"/>
      <c r="P32" s="190"/>
      <c r="Q32" s="141"/>
      <c r="R32" s="192"/>
      <c r="S32" s="187"/>
      <c r="T32" s="141"/>
      <c r="U32" s="2"/>
    </row>
    <row r="33" ht="15" customHeight="1">
      <c r="B33" s="2"/>
      <c r="C33" s="16"/>
      <c r="D33" s="0"/>
      <c r="E33" s="0"/>
      <c r="F33" s="137"/>
      <c r="G33" s="138"/>
      <c r="H33" s="139"/>
      <c r="I33" s="140"/>
      <c r="J33" s="141"/>
      <c r="K33" s="137"/>
      <c r="L33" s="138"/>
      <c r="M33" s="139"/>
      <c r="N33" s="140"/>
      <c r="O33" s="141"/>
      <c r="P33" s="142"/>
      <c r="Q33" s="141"/>
      <c r="R33" s="139"/>
      <c r="S33" s="140"/>
      <c r="T33" s="141"/>
      <c r="U33" s="2"/>
    </row>
    <row r="34" ht="27" customHeight="1">
      <c r="B34" s="1053" t="s">
        <v>138</v>
      </c>
      <c r="C34" s="1053"/>
      <c r="D34" s="1053"/>
      <c r="E34" s="1053"/>
      <c r="F34" s="1053"/>
      <c r="G34" s="1053"/>
      <c r="H34" s="1053"/>
      <c r="I34" s="1053"/>
      <c r="J34" s="1053"/>
      <c r="K34" s="1053"/>
      <c r="L34" s="1053"/>
      <c r="M34" s="1053"/>
      <c r="N34" s="1053"/>
      <c r="O34" s="1053"/>
      <c r="P34" s="1053"/>
      <c r="Q34" s="1053"/>
      <c r="R34" s="1053"/>
      <c r="S34" s="1053"/>
      <c r="T34" s="1053"/>
      <c r="U34" s="2"/>
    </row>
    <row r="35" ht="18">
      <c r="B35" s="2"/>
      <c r="C35" s="2"/>
      <c r="D35" s="2"/>
      <c r="E35" s="2"/>
      <c r="F35" s="2"/>
      <c r="G35" s="2"/>
      <c r="H35" s="106"/>
      <c r="I35" s="107"/>
      <c r="J35" s="127"/>
      <c r="K35" s="108"/>
      <c r="L35" s="2"/>
      <c r="M35" s="106"/>
      <c r="N35" s="107"/>
      <c r="O35" s="127"/>
      <c r="P35" s="2"/>
      <c r="Q35" s="2"/>
      <c r="R35" s="13"/>
      <c r="S35" s="51"/>
      <c r="T35" s="2"/>
      <c r="U35" s="2"/>
    </row>
    <row r="36" s="237" customFormat="1">
      <c r="A36" s="237"/>
    </row>
    <row r="37" s="237" customFormat="1"/>
    <row r="38" s="237" customFormat="1"/>
    <row r="39" s="237" customFormat="1"/>
    <row r="40" s="237" customFormat="1"/>
    <row r="41" s="237" customFormat="1"/>
    <row r="42" s="237" customFormat="1"/>
    <row r="43" s="237" customFormat="1"/>
    <row r="44" s="237" customFormat="1"/>
    <row r="45" s="237" customFormat="1"/>
    <row r="46" s="237" customFormat="1"/>
    <row r="47" s="237" customFormat="1"/>
    <row r="48" s="237" customFormat="1"/>
    <row r="49" s="237" customFormat="1"/>
    <row r="50" s="237" customFormat="1"/>
    <row r="51" s="237" customFormat="1"/>
    <row r="52" s="237" customFormat="1"/>
    <row r="53" s="237" customFormat="1"/>
    <row r="54" s="237" customFormat="1"/>
    <row r="55" s="237" customFormat="1"/>
    <row r="56" s="237" customFormat="1"/>
    <row r="57" s="237" customFormat="1"/>
    <row r="58" s="237" customFormat="1"/>
    <row r="59" s="237" customFormat="1"/>
    <row r="60" s="237" customFormat="1"/>
    <row r="61" s="237" customFormat="1"/>
    <row r="62" s="237" customFormat="1"/>
    <row r="63" s="237" customFormat="1"/>
    <row r="64" s="237" customFormat="1"/>
  </sheetData>
  <mergeCells count="12">
    <mergeCell ref="B2:S2"/>
    <mergeCell ref="B3:S3"/>
    <mergeCell ref="B4:P4"/>
    <mergeCell ref="B6:T6"/>
    <mergeCell ref="B20:T20"/>
    <mergeCell ref="F7:J8"/>
    <mergeCell ref="B34:T34"/>
    <mergeCell ref="K21:O22"/>
    <mergeCell ref="P21:T22"/>
    <mergeCell ref="F21:J22"/>
    <mergeCell ref="K7:O8"/>
    <mergeCell ref="P7:T8"/>
  </mergeCells>
  <phoneticPr fontId="12" type="noConversion"/>
  <printOptions horizontalCentered="1" verticalCentered="1"/>
  <pageMargins left="0.25" right="0.25" top="0.25" bottom="0.25" header="0" footer="0"/>
  <pageSetup scale="86" fitToWidth="1" fitToHeight="1" orientation="landscape" r:id="rId1"/>
  <headerFooter alignWithMargins="0">
    <oddHeader/>
    <oddFooter/>
  </headerFooter>
  <rowBreaks count="1" manualBreakCount="1">
    <brk id="36" max="16383" man="1"/>
  </rowBreaks>
  <colBreaks count="1" manualBreakCount="1">
    <brk id="22" max="1048575" man="1"/>
  </colBreaks>
  <drawing r:id="rId76"/>
</worksheet>
</file>

<file path=xl/worksheets/sheet13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pageSetUpPr fitToPage="1"/>
  </sheetPr>
  <dimension ref="A1:AI82"/>
  <sheetViews>
    <sheetView showGridLines="0" zoomScale="80" workbookViewId="0"/>
  </sheetViews>
  <sheetFormatPr defaultRowHeight="12.75"/>
  <cols>
    <col min="1" max="1" width="2.7109375" customWidth="1"/>
    <col min="2" max="2" width="17.7109375" customWidth="1"/>
    <col min="3" max="3" width="19" customWidth="1"/>
    <col min="4" max="4" width="2.7109375" customWidth="1"/>
    <col min="5" max="12" width="12.7109375" customWidth="1"/>
    <col min="13" max="13" width="2.7109375" customWidth="1"/>
    <col min="14" max="14" width="11.7109375" customWidth="1"/>
    <col min="15" max="15" width="1.7109375" customWidth="1"/>
    <col min="16" max="16" width="10.7109375" style="9" customWidth="1"/>
    <col min="17" max="17" width="1.7109375" style="9" customWidth="1"/>
    <col min="18" max="18" width="10.7109375" customWidth="1"/>
    <col min="19" max="19" width="1.7109375" customWidth="1"/>
    <col min="20" max="20" width="10.7109375" customWidth="1"/>
    <col min="21" max="21" width="2.7109375" customWidth="1"/>
    <col min="22" max="23" width="11.7109375" style="237" customWidth="1"/>
    <col min="24" max="24" width="5.7109375" style="237" customWidth="1"/>
    <col min="25" max="35" width="9.140625" style="237" customWidth="1"/>
  </cols>
  <sheetData>
    <row r="1" ht="30.75" customHeight="1">
      <c r="B1" s="20" t="s">
        <v>217</v>
      </c>
      <c r="E1" s="12"/>
      <c r="F1" s="12"/>
      <c r="G1" s="12"/>
      <c r="H1" s="12"/>
      <c r="I1" s="12"/>
      <c r="J1" s="12"/>
      <c r="K1" s="12"/>
      <c r="L1" s="12"/>
      <c r="M1" s="12"/>
      <c r="N1" s="12"/>
      <c r="O1" s="12"/>
      <c r="Q1" s="232"/>
      <c r="R1" s="2"/>
      <c r="S1" s="2"/>
      <c r="T1" s="2"/>
      <c r="U1" s="2"/>
      <c r="V1" s="237"/>
    </row>
    <row r="2" ht="18" customHeight="1">
      <c r="B2" s="1097" t="s">
        <v>258</v>
      </c>
      <c r="C2" s="1097"/>
      <c r="D2" s="1097"/>
      <c r="E2" s="1097"/>
      <c r="F2" s="1097"/>
      <c r="G2" s="1097"/>
      <c r="H2" s="1097"/>
      <c r="I2" s="1097"/>
      <c r="J2" s="1097"/>
      <c r="K2" s="1097"/>
      <c r="L2" s="1097"/>
      <c r="M2" s="1097"/>
      <c r="N2" s="1097"/>
      <c r="O2" s="1097"/>
      <c r="P2" s="1097"/>
      <c r="Q2" s="1097"/>
      <c r="R2" s="1097"/>
      <c r="S2" s="1097"/>
      <c r="T2" s="1097"/>
      <c r="U2" s="2"/>
    </row>
    <row r="3" ht="18" customHeight="1">
      <c r="B3" s="1098" t="s">
        <v>259</v>
      </c>
      <c r="C3" s="1098"/>
      <c r="D3" s="1098"/>
      <c r="E3" s="1098"/>
      <c r="F3" s="1098"/>
      <c r="G3" s="1098"/>
      <c r="H3" s="1098"/>
      <c r="I3" s="1098"/>
      <c r="J3" s="1098"/>
      <c r="K3" s="1098"/>
      <c r="L3" s="1098"/>
      <c r="M3" s="1098"/>
      <c r="N3" s="1098"/>
      <c r="O3" s="1098"/>
      <c r="P3" s="1098"/>
      <c r="Q3" s="1098"/>
      <c r="R3" s="1098"/>
      <c r="S3" s="1098"/>
      <c r="T3" s="1098"/>
      <c r="U3" s="2"/>
    </row>
    <row r="4" ht="18" customHeight="1">
      <c r="B4" s="1098" t="s">
        <v>366</v>
      </c>
      <c r="C4" s="1098"/>
      <c r="D4" s="1098"/>
      <c r="E4" s="1098"/>
      <c r="F4" s="1098"/>
      <c r="G4" s="1098"/>
      <c r="H4" s="1098"/>
      <c r="I4" s="1098"/>
      <c r="J4" s="1098"/>
      <c r="K4" s="1098"/>
      <c r="L4" s="1098"/>
      <c r="M4" s="1098"/>
      <c r="N4" s="1098"/>
      <c r="O4" s="1098"/>
      <c r="P4" s="1098"/>
      <c r="Q4" s="1098"/>
      <c r="R4" s="1098"/>
      <c r="S4" s="1098"/>
      <c r="T4" s="1098"/>
      <c r="U4" s="2"/>
    </row>
    <row r="5" s="122" customFormat="1" ht="21" customHeight="1">
      <c r="B5" s="1099"/>
      <c r="C5" s="1099"/>
      <c r="D5" s="163"/>
      <c r="E5" s="968" t="s">
        <v>22</v>
      </c>
      <c r="F5" s="968"/>
      <c r="G5" s="968"/>
      <c r="H5" s="968"/>
      <c r="I5" s="968"/>
      <c r="J5" s="968"/>
      <c r="K5" s="968"/>
      <c r="L5" s="968"/>
      <c r="M5" s="539"/>
      <c r="N5" s="1100" t="s">
        <v>28</v>
      </c>
      <c r="O5" s="1100"/>
      <c r="P5" s="1100"/>
      <c r="Q5" s="1100"/>
      <c r="R5" s="1100"/>
      <c r="S5" s="1100"/>
      <c r="T5" s="1100"/>
      <c r="V5" s="237"/>
      <c r="W5" s="237"/>
      <c r="X5" s="237"/>
      <c r="Y5" s="237"/>
      <c r="Z5" s="237"/>
      <c r="AA5" s="237"/>
      <c r="AB5" s="237"/>
      <c r="AC5" s="237"/>
      <c r="AD5" s="237"/>
      <c r="AE5" s="237"/>
      <c r="AF5" s="237"/>
      <c r="AG5" s="237"/>
      <c r="AH5" s="237"/>
      <c r="AI5" s="237"/>
    </row>
    <row r="6" s="122" customFormat="1" ht="15.75" customHeight="1">
      <c r="B6" s="1101"/>
      <c r="C6" s="1101"/>
      <c r="D6" s="163"/>
      <c r="E6" s="966" t="s">
        <v>42</v>
      </c>
      <c r="F6" s="1102" t="s">
        <v>24</v>
      </c>
      <c r="G6" s="967" t="s">
        <v>37</v>
      </c>
      <c r="H6" s="1103" t="s">
        <v>24</v>
      </c>
      <c r="I6" s="967" t="s">
        <v>44</v>
      </c>
      <c r="J6" s="1102" t="s">
        <v>24</v>
      </c>
      <c r="K6" s="967" t="s">
        <v>45</v>
      </c>
      <c r="L6" s="1102" t="s">
        <v>24</v>
      </c>
      <c r="M6" s="540"/>
      <c r="N6" s="1102" t="s">
        <v>65</v>
      </c>
      <c r="O6" s="957" t="s">
        <v>66</v>
      </c>
      <c r="P6" s="957"/>
      <c r="Q6" s="957" t="s">
        <v>67</v>
      </c>
      <c r="R6" s="957"/>
      <c r="S6" s="957" t="s">
        <v>68</v>
      </c>
      <c r="T6" s="957"/>
      <c r="V6" s="237"/>
      <c r="W6" s="237"/>
      <c r="X6" s="237"/>
      <c r="Y6" s="237"/>
      <c r="Z6" s="237"/>
      <c r="AA6" s="237"/>
      <c r="AB6" s="237"/>
      <c r="AC6" s="237"/>
      <c r="AD6" s="237"/>
      <c r="AE6" s="237"/>
      <c r="AF6" s="237"/>
      <c r="AG6" s="237"/>
      <c r="AH6" s="237"/>
      <c r="AI6" s="237"/>
    </row>
    <row r="7" s="122" customFormat="1" ht="24" customHeight="1">
      <c r="B7" s="1104"/>
      <c r="C7" s="1104"/>
      <c r="D7" s="163"/>
      <c r="E7" s="966"/>
      <c r="F7" s="1102"/>
      <c r="G7" s="967"/>
      <c r="H7" s="1103"/>
      <c r="I7" s="967"/>
      <c r="J7" s="1102"/>
      <c r="K7" s="967"/>
      <c r="L7" s="1102"/>
      <c r="M7" s="541"/>
      <c r="N7" s="1102"/>
      <c r="O7" s="957"/>
      <c r="P7" s="957"/>
      <c r="Q7" s="957"/>
      <c r="R7" s="957"/>
      <c r="S7" s="957"/>
      <c r="T7" s="957"/>
      <c r="V7" s="237"/>
      <c r="W7" s="237"/>
      <c r="X7" s="237"/>
      <c r="Y7" s="237"/>
      <c r="Z7" s="237"/>
      <c r="AA7" s="237"/>
      <c r="AB7" s="237"/>
      <c r="AC7" s="237"/>
      <c r="AD7" s="237"/>
      <c r="AE7" s="237"/>
      <c r="AF7" s="237"/>
      <c r="AG7" s="237"/>
      <c r="AH7" s="237"/>
      <c r="AI7" s="237"/>
    </row>
    <row r="8" ht="20.1" customHeight="1">
      <c r="B8" s="1105" t="s">
        <v>264</v>
      </c>
      <c r="C8" s="1105"/>
      <c r="D8" s="347"/>
      <c r="E8" s="239">
        <v>85.16617790811339198435972630</v>
      </c>
      <c r="F8" s="240">
        <v>68.357487922705314009661835750</v>
      </c>
      <c r="G8" s="239">
        <v>67.588210875882108758821087590</v>
      </c>
      <c r="H8" s="240">
        <v>70.925216791411027384578705630</v>
      </c>
      <c r="I8" s="239">
        <v>75.609354413702239789196310940</v>
      </c>
      <c r="J8" s="240">
        <v>60.300279329608938547486033540</v>
      </c>
      <c r="K8" s="239">
        <v>67.588210875882108758821087590</v>
      </c>
      <c r="L8" s="240">
        <v>70.925216791411027384578705630</v>
      </c>
      <c r="M8" s="542"/>
      <c r="N8" s="156">
        <v>0</v>
      </c>
      <c r="O8" s="156"/>
      <c r="P8" s="156">
        <v>29.338809696383989691551904650</v>
      </c>
      <c r="Q8" s="156"/>
      <c r="R8" s="156">
        <v>0</v>
      </c>
      <c r="S8" s="156"/>
      <c r="T8" s="244">
        <v>29.338809696383989691551904650</v>
      </c>
    </row>
    <row r="9" ht="20.1" customHeight="1">
      <c r="B9" s="1106" t="s">
        <v>263</v>
      </c>
      <c r="C9" s="1106"/>
      <c r="D9" s="347"/>
      <c r="E9" s="241">
        <v>78.210567464541748198928412100</v>
      </c>
      <c r="F9" s="242">
        <v>2.495882737251502989853673600</v>
      </c>
      <c r="G9" s="241">
        <v>75.917146927805420222153025490</v>
      </c>
      <c r="H9" s="242">
        <v>-0.8971939062917513030494814300</v>
      </c>
      <c r="I9" s="241">
        <v>74.980571577662439315299533160</v>
      </c>
      <c r="J9" s="242">
        <v>2.1881692935751237264182300500</v>
      </c>
      <c r="K9" s="241">
        <v>75.917146927805420222153025490</v>
      </c>
      <c r="L9" s="242">
        <v>-0.8971939062917513030494814300</v>
      </c>
      <c r="M9" s="542"/>
      <c r="N9" s="121">
        <v>1.8354220773561555489707343400</v>
      </c>
      <c r="O9" s="121"/>
      <c r="P9" s="121">
        <v>3.3480016234180298495093831700</v>
      </c>
      <c r="Q9" s="121"/>
      <c r="R9" s="121">
        <v>2.1391769895282526650485612500</v>
      </c>
      <c r="S9" s="121"/>
      <c r="T9" s="242">
        <v>3.3480016234180298495093831700</v>
      </c>
    </row>
    <row r="10" ht="20.1" customHeight="1">
      <c r="B10" s="1107" t="s">
        <v>265</v>
      </c>
      <c r="C10" s="1107"/>
      <c r="D10" s="347"/>
      <c r="E10" s="243">
        <v>78.089781251154713076894653220</v>
      </c>
      <c r="F10" s="244">
        <v>4.4751901515202471824686567500</v>
      </c>
      <c r="G10" s="243">
        <v>75.461966999429057921806482120</v>
      </c>
      <c r="H10" s="244">
        <v>1.1469537364217189467314886900</v>
      </c>
      <c r="I10" s="243">
        <v>74.375739552842996823815158500</v>
      </c>
      <c r="J10" s="244">
        <v>4.8578747551148100260206577600</v>
      </c>
      <c r="K10" s="243">
        <v>75.461966999429057921806482120</v>
      </c>
      <c r="L10" s="244">
        <v>1.1469537364217189467314886900</v>
      </c>
      <c r="M10" s="542"/>
      <c r="N10" s="156">
        <v>3.5126722987994664295242329900</v>
      </c>
      <c r="O10" s="156"/>
      <c r="P10" s="156">
        <v>4.8212534212664991452672090900</v>
      </c>
      <c r="Q10" s="156"/>
      <c r="R10" s="156">
        <v>3.6868665670070805660578391500</v>
      </c>
      <c r="S10" s="156"/>
      <c r="T10" s="244">
        <v>4.8212534212664991452672090900</v>
      </c>
    </row>
    <row r="11" ht="20.1" customHeight="1">
      <c r="B11" s="1106" t="s">
        <v>266</v>
      </c>
      <c r="C11" s="1106"/>
      <c r="D11" s="347"/>
      <c r="E11" s="241">
        <v>75.903865378207264245251582810</v>
      </c>
      <c r="F11" s="242">
        <v>2.6691531771003005774126789100</v>
      </c>
      <c r="G11" s="241">
        <v>74.938671645951798300214830820</v>
      </c>
      <c r="H11" s="242">
        <v>1.0283069106010408018965309800</v>
      </c>
      <c r="I11" s="241">
        <v>72.714815459522990352455562980</v>
      </c>
      <c r="J11" s="242">
        <v>3.7575674843232837154645567200</v>
      </c>
      <c r="K11" s="241">
        <v>74.938671645951798300214830820</v>
      </c>
      <c r="L11" s="242">
        <v>1.0283069106010408018965309800</v>
      </c>
      <c r="M11" s="542"/>
      <c r="N11" s="121">
        <v>-0.1331114808652246256239600700</v>
      </c>
      <c r="O11" s="121"/>
      <c r="P11" s="121">
        <v>0.2039012253943784720970703800</v>
      </c>
      <c r="Q11" s="121"/>
      <c r="R11" s="121">
        <v>-0.4739167133330860540835906400</v>
      </c>
      <c r="S11" s="121"/>
      <c r="T11" s="242">
        <v>0.2039012253943784720970703800</v>
      </c>
    </row>
    <row r="12" ht="20.1" customHeight="1">
      <c r="B12" s="1107" t="s">
        <v>267</v>
      </c>
      <c r="C12" s="1107"/>
      <c r="D12" s="347"/>
      <c r="E12" s="243">
        <v>82.06053757214636606459084372</v>
      </c>
      <c r="F12" s="244">
        <v>5.1632394632294081998451715700</v>
      </c>
      <c r="G12" s="243">
        <v>77.591948725741824976880612320</v>
      </c>
      <c r="H12" s="244">
        <v>0.5255985752677264686403744500</v>
      </c>
      <c r="I12" s="243">
        <v>77.638304825562036774408366120</v>
      </c>
      <c r="J12" s="244">
        <v>4.9943756567430261644680260700</v>
      </c>
      <c r="K12" s="243">
        <v>77.591948725741824976880612320</v>
      </c>
      <c r="L12" s="244">
        <v>0.5255985752677264686403744500</v>
      </c>
      <c r="M12" s="542"/>
      <c r="N12" s="156">
        <v>-6.9504310344827586206896551700</v>
      </c>
      <c r="O12" s="156"/>
      <c r="P12" s="156">
        <v>2.1395767489602800458007169600</v>
      </c>
      <c r="Q12" s="156"/>
      <c r="R12" s="156">
        <v>-4.2425083363716744925478225100</v>
      </c>
      <c r="S12" s="156"/>
      <c r="T12" s="244">
        <v>2.1395767489602800458007169600</v>
      </c>
    </row>
    <row r="13" ht="20.1" customHeight="1">
      <c r="B13" s="1108" t="s">
        <v>77</v>
      </c>
      <c r="C13" s="1108"/>
      <c r="D13" s="347"/>
      <c r="E13" s="245">
        <v>86.63156280353765144931240734</v>
      </c>
      <c r="F13" s="246">
        <v>-1.1722167142940456056453023900</v>
      </c>
      <c r="G13" s="245">
        <v>84.41048129735362438399583180</v>
      </c>
      <c r="H13" s="246">
        <v>1.0215958928311612728897757300</v>
      </c>
      <c r="I13" s="245">
        <v>85.07544959691311238200234273</v>
      </c>
      <c r="J13" s="246">
        <v>1.8687347881688049172888907300</v>
      </c>
      <c r="K13" s="245">
        <v>84.41048129735362438399583180</v>
      </c>
      <c r="L13" s="246">
        <v>1.0215958928311612728897757300</v>
      </c>
      <c r="M13" s="542"/>
      <c r="N13" s="251">
        <v>0</v>
      </c>
      <c r="O13" s="251"/>
      <c r="P13" s="251">
        <v>0</v>
      </c>
      <c r="Q13" s="251"/>
      <c r="R13" s="251">
        <v>0</v>
      </c>
      <c r="S13" s="251"/>
      <c r="T13" s="246">
        <v>0</v>
      </c>
    </row>
    <row r="14" ht="9.95" customHeight="1">
      <c r="B14" s="4"/>
      <c r="C14" s="4"/>
      <c r="D14" s="4"/>
      <c r="E14" s="537"/>
      <c r="F14" s="537"/>
      <c r="G14" s="537"/>
      <c r="H14" s="537"/>
      <c r="I14" s="537"/>
      <c r="J14" s="537"/>
      <c r="K14" s="537"/>
      <c r="L14" s="537"/>
      <c r="M14" s="156"/>
      <c r="N14" s="156"/>
      <c r="O14" s="156"/>
      <c r="P14" s="156"/>
      <c r="Q14" s="156"/>
      <c r="R14" s="156"/>
      <c r="S14" s="156"/>
      <c r="T14" s="156"/>
    </row>
    <row r="15" ht="21" customHeight="1">
      <c r="B15" s="4"/>
      <c r="C15" s="4"/>
      <c r="D15" s="4"/>
      <c r="E15" s="1109" t="s">
        <v>93</v>
      </c>
      <c r="F15" s="1109"/>
      <c r="G15" s="1109"/>
      <c r="H15" s="1109"/>
      <c r="I15" s="1109"/>
      <c r="J15" s="1109"/>
      <c r="K15" s="1109"/>
      <c r="L15" s="1109"/>
      <c r="M15" s="539"/>
      <c r="N15" s="1109" t="s">
        <v>29</v>
      </c>
      <c r="O15" s="1109"/>
      <c r="P15" s="1109"/>
      <c r="Q15" s="1109"/>
      <c r="R15" s="1109"/>
      <c r="S15" s="1109"/>
      <c r="T15" s="1109"/>
    </row>
    <row r="16" ht="22.5" customHeight="1">
      <c r="B16" s="4"/>
      <c r="C16" s="4"/>
      <c r="D16" s="4"/>
      <c r="E16" s="966" t="s">
        <v>42</v>
      </c>
      <c r="F16" s="1102" t="s">
        <v>24</v>
      </c>
      <c r="G16" s="966" t="s">
        <v>37</v>
      </c>
      <c r="H16" s="1102" t="s">
        <v>24</v>
      </c>
      <c r="I16" s="966" t="s">
        <v>44</v>
      </c>
      <c r="J16" s="1102" t="s">
        <v>24</v>
      </c>
      <c r="K16" s="966" t="s">
        <v>45</v>
      </c>
      <c r="L16" s="1102" t="s">
        <v>24</v>
      </c>
      <c r="M16" s="540"/>
      <c r="N16" s="957" t="s">
        <v>65</v>
      </c>
      <c r="O16" s="957" t="s">
        <v>66</v>
      </c>
      <c r="P16" s="957"/>
      <c r="Q16" s="957" t="s">
        <v>67</v>
      </c>
      <c r="R16" s="957"/>
      <c r="S16" s="957" t="s">
        <v>68</v>
      </c>
      <c r="T16" s="957"/>
    </row>
    <row r="17" ht="18.75" customHeight="1">
      <c r="B17" s="4"/>
      <c r="C17" s="4"/>
      <c r="D17" s="4"/>
      <c r="E17" s="966"/>
      <c r="F17" s="1102"/>
      <c r="G17" s="966"/>
      <c r="H17" s="1102"/>
      <c r="I17" s="966"/>
      <c r="J17" s="1102"/>
      <c r="K17" s="966"/>
      <c r="L17" s="1102"/>
      <c r="M17" s="541"/>
      <c r="N17" s="957"/>
      <c r="O17" s="957"/>
      <c r="P17" s="957"/>
      <c r="Q17" s="957"/>
      <c r="R17" s="957"/>
      <c r="S17" s="957"/>
      <c r="T17" s="957"/>
    </row>
    <row r="18" ht="20.1" customHeight="1">
      <c r="B18" s="1110" t="s">
        <v>264</v>
      </c>
      <c r="C18" s="1110"/>
      <c r="D18" s="347"/>
      <c r="E18" s="254">
        <v>250.6255380200860832137733142</v>
      </c>
      <c r="F18" s="240">
        <v>-8.499851195866898020326574740</v>
      </c>
      <c r="G18" s="254">
        <v>194.69180690332882938213978627</v>
      </c>
      <c r="H18" s="240">
        <v>8.093746079968039254002769300</v>
      </c>
      <c r="I18" s="254">
        <v>192.69440209104770202570246134</v>
      </c>
      <c r="J18" s="240">
        <v>-5.6143334766376459539165373800</v>
      </c>
      <c r="K18" s="254">
        <v>194.69180690332882938213978627</v>
      </c>
      <c r="L18" s="240">
        <v>8.093746079968039254002769300</v>
      </c>
      <c r="M18" s="542"/>
      <c r="N18" s="239">
        <v>68.357487922705314009661835750</v>
      </c>
      <c r="O18" s="247"/>
      <c r="P18" s="247">
        <v>121.07264086897488119484046164</v>
      </c>
      <c r="Q18" s="247"/>
      <c r="R18" s="247">
        <v>60.300279329608938547486033520</v>
      </c>
      <c r="S18" s="247"/>
      <c r="T18" s="240">
        <v>121.07264086897488119484046164</v>
      </c>
    </row>
    <row r="19" ht="20.1" customHeight="1">
      <c r="B19" s="1111" t="s">
        <v>263</v>
      </c>
      <c r="C19" s="1111"/>
      <c r="D19" s="347"/>
      <c r="E19" s="255">
        <v>254.45082689377948275545603054</v>
      </c>
      <c r="F19" s="242">
        <v>-0.7970469106423130111430932300</v>
      </c>
      <c r="G19" s="255">
        <v>196.52198874170943989608996518</v>
      </c>
      <c r="H19" s="242">
        <v>-1.1744037030511327720160399900</v>
      </c>
      <c r="I19" s="255">
        <v>198.33469488696594500347347791</v>
      </c>
      <c r="J19" s="242">
        <v>-1.3799793911098036612855377100</v>
      </c>
      <c r="K19" s="255">
        <v>196.52198874170943989608996518</v>
      </c>
      <c r="L19" s="242">
        <v>-1.1744037030511327720160399900</v>
      </c>
      <c r="M19" s="542"/>
      <c r="N19" s="241">
        <v>4.3771147973920937525790212100</v>
      </c>
      <c r="O19" s="121"/>
      <c r="P19" s="121">
        <v>2.420769650578423075382402700</v>
      </c>
      <c r="Q19" s="121"/>
      <c r="R19" s="121">
        <v>4.3741550971234583562596942500</v>
      </c>
      <c r="S19" s="121"/>
      <c r="T19" s="242">
        <v>2.420769650578423075382402700</v>
      </c>
    </row>
    <row r="20" ht="20.1" customHeight="1">
      <c r="B20" s="1112" t="s">
        <v>265</v>
      </c>
      <c r="C20" s="1112"/>
      <c r="D20" s="347"/>
      <c r="E20" s="256">
        <v>256.04453546660357549499460275</v>
      </c>
      <c r="F20" s="244">
        <v>-1.1063092376298823183375562800</v>
      </c>
      <c r="G20" s="256">
        <v>202.1855523005052632352435606</v>
      </c>
      <c r="H20" s="244">
        <v>-1.7124939639715653272218963700</v>
      </c>
      <c r="I20" s="256">
        <v>202.21302992146753038776388134</v>
      </c>
      <c r="J20" s="244">
        <v>-1.5964534991799316147837660700</v>
      </c>
      <c r="K20" s="256">
        <v>202.1855523005052632352435606</v>
      </c>
      <c r="L20" s="244">
        <v>-1.7124939639715653272218963700</v>
      </c>
      <c r="M20" s="542"/>
      <c r="N20" s="243">
        <v>8.145061215090767203551370780</v>
      </c>
      <c r="O20" s="156"/>
      <c r="P20" s="156">
        <v>6.0235047039457941616091690500</v>
      </c>
      <c r="Q20" s="156"/>
      <c r="R20" s="156">
        <v>8.723844682335295610424459540</v>
      </c>
      <c r="S20" s="156"/>
      <c r="T20" s="244">
        <v>6.0235047039457941616091690500</v>
      </c>
    </row>
    <row r="21" ht="20.1" customHeight="1">
      <c r="B21" s="1111" t="s">
        <v>266</v>
      </c>
      <c r="C21" s="1111"/>
      <c r="D21" s="347"/>
      <c r="E21" s="255">
        <v>400.03244924439692483621371786</v>
      </c>
      <c r="F21" s="242">
        <v>0.8072290698077707632045744900</v>
      </c>
      <c r="G21" s="255">
        <v>274.46867723112747752626448608</v>
      </c>
      <c r="H21" s="242">
        <v>0.0096358432136549295761600100</v>
      </c>
      <c r="I21" s="255">
        <v>286.34641013508910205405689206</v>
      </c>
      <c r="J21" s="242">
        <v>-0.0012874399174694645075687200</v>
      </c>
      <c r="K21" s="255">
        <v>274.46867723112747752626448608</v>
      </c>
      <c r="L21" s="242">
        <v>0.0096358432136549295761600100</v>
      </c>
      <c r="M21" s="542"/>
      <c r="N21" s="241">
        <v>2.5324887469144765500217801700</v>
      </c>
      <c r="O21" s="121"/>
      <c r="P21" s="121">
        <v>1.2343048663869498721339151900</v>
      </c>
      <c r="Q21" s="121"/>
      <c r="R21" s="121">
        <v>3.2658430306672200316399117300</v>
      </c>
      <c r="S21" s="121"/>
      <c r="T21" s="242">
        <v>1.2343048663869498721339151900</v>
      </c>
    </row>
    <row r="22" ht="20.1" customHeight="1">
      <c r="B22" s="1112" t="s">
        <v>267</v>
      </c>
      <c r="C22" s="1112"/>
      <c r="D22" s="347"/>
      <c r="E22" s="256">
        <v>467.03147424188105684256050441</v>
      </c>
      <c r="F22" s="244">
        <v>3.2337665790930903409863209500</v>
      </c>
      <c r="G22" s="256">
        <v>307.40850008660803565101685707</v>
      </c>
      <c r="H22" s="244">
        <v>0.6793792549575267977211630600</v>
      </c>
      <c r="I22" s="256">
        <v>323.82685560777446197649553558</v>
      </c>
      <c r="J22" s="244">
        <v>0.4654478553294227568241083100</v>
      </c>
      <c r="K22" s="256">
        <v>307.40850008660803565101685707</v>
      </c>
      <c r="L22" s="244">
        <v>0.6793792549575267977211630600</v>
      </c>
      <c r="M22" s="542"/>
      <c r="N22" s="243">
        <v>-2.146058969290308210596653400</v>
      </c>
      <c r="O22" s="156"/>
      <c r="P22" s="156">
        <v>2.6764209091373012869516712300</v>
      </c>
      <c r="Q22" s="156"/>
      <c r="R22" s="156">
        <v>0.5399805167843112204158548700</v>
      </c>
      <c r="S22" s="156"/>
      <c r="T22" s="244">
        <v>2.6764209091373012869516712300</v>
      </c>
    </row>
    <row r="23" ht="20.1" customHeight="1">
      <c r="B23" s="1113" t="s">
        <v>77</v>
      </c>
      <c r="C23" s="1113"/>
      <c r="D23" s="347"/>
      <c r="E23" s="257">
        <v>288.819769267083677564026909</v>
      </c>
      <c r="F23" s="246">
        <v>-0.851407210058990574273489300</v>
      </c>
      <c r="G23" s="257">
        <v>209.84412766832981842497813898</v>
      </c>
      <c r="H23" s="246">
        <v>-2.1624990568232373085480349700</v>
      </c>
      <c r="I23" s="257">
        <v>208.67974042277476310034826274</v>
      </c>
      <c r="J23" s="246">
        <v>-4.5891566709456985217997879200</v>
      </c>
      <c r="K23" s="257">
        <v>209.84412766832981842497813898</v>
      </c>
      <c r="L23" s="246">
        <v>-2.1624990568232373085480349700</v>
      </c>
      <c r="M23" s="542"/>
      <c r="N23" s="245">
        <v>-1.1722167142940456056453023900</v>
      </c>
      <c r="O23" s="251"/>
      <c r="P23" s="251">
        <v>1.0215958928311612728897757300</v>
      </c>
      <c r="Q23" s="251"/>
      <c r="R23" s="251">
        <v>1.8687347881688049172888907200</v>
      </c>
      <c r="S23" s="251"/>
      <c r="T23" s="246">
        <v>1.0215958928311612728897757300</v>
      </c>
    </row>
    <row r="24" ht="9.95" customHeight="1">
      <c r="B24" s="4"/>
      <c r="C24" s="4"/>
      <c r="D24" s="4"/>
      <c r="E24" s="537"/>
      <c r="F24" s="537"/>
      <c r="G24" s="537"/>
      <c r="H24" s="537"/>
      <c r="I24" s="537"/>
      <c r="J24" s="537"/>
      <c r="K24" s="537"/>
      <c r="L24" s="537"/>
      <c r="M24" s="156"/>
      <c r="N24" s="156"/>
      <c r="O24" s="156"/>
      <c r="P24" s="156"/>
      <c r="Q24" s="156"/>
      <c r="R24" s="156"/>
      <c r="S24" s="156"/>
      <c r="T24" s="156"/>
    </row>
    <row r="25" s="122" customFormat="1" ht="21" customHeight="1">
      <c r="B25" s="1099"/>
      <c r="C25" s="1099"/>
      <c r="D25" s="163"/>
      <c r="E25" s="1109" t="s">
        <v>10</v>
      </c>
      <c r="F25" s="1109"/>
      <c r="G25" s="1109"/>
      <c r="H25" s="1109"/>
      <c r="I25" s="1109"/>
      <c r="J25" s="1109"/>
      <c r="K25" s="1109"/>
      <c r="L25" s="1109"/>
      <c r="M25" s="539"/>
      <c r="N25" s="1109" t="s">
        <v>38</v>
      </c>
      <c r="O25" s="1109"/>
      <c r="P25" s="1109"/>
      <c r="Q25" s="1109"/>
      <c r="R25" s="1109"/>
      <c r="S25" s="1109"/>
      <c r="T25" s="1109"/>
      <c r="V25" s="237"/>
      <c r="W25" s="237"/>
      <c r="X25" s="237"/>
      <c r="Y25" s="237"/>
      <c r="Z25" s="237"/>
      <c r="AA25" s="237"/>
      <c r="AB25" s="237"/>
      <c r="AC25" s="237"/>
      <c r="AD25" s="237"/>
      <c r="AE25" s="237"/>
      <c r="AF25" s="237"/>
      <c r="AG25" s="237"/>
      <c r="AH25" s="237"/>
      <c r="AI25" s="237"/>
    </row>
    <row r="26" s="122" customFormat="1" ht="19.5" customHeight="1">
      <c r="B26" s="163"/>
      <c r="C26" s="163"/>
      <c r="D26" s="163"/>
      <c r="E26" s="966" t="s">
        <v>42</v>
      </c>
      <c r="F26" s="1102" t="s">
        <v>24</v>
      </c>
      <c r="G26" s="966" t="s">
        <v>37</v>
      </c>
      <c r="H26" s="1102" t="s">
        <v>24</v>
      </c>
      <c r="I26" s="966" t="s">
        <v>44</v>
      </c>
      <c r="J26" s="1102" t="s">
        <v>24</v>
      </c>
      <c r="K26" s="966" t="s">
        <v>45</v>
      </c>
      <c r="L26" s="1102" t="s">
        <v>24</v>
      </c>
      <c r="M26" s="540"/>
      <c r="N26" s="957" t="s">
        <v>65</v>
      </c>
      <c r="O26" s="957" t="s">
        <v>66</v>
      </c>
      <c r="P26" s="957"/>
      <c r="Q26" s="957" t="s">
        <v>67</v>
      </c>
      <c r="R26" s="957"/>
      <c r="S26" s="957" t="s">
        <v>68</v>
      </c>
      <c r="T26" s="957"/>
      <c r="V26" s="237"/>
      <c r="W26" s="237"/>
      <c r="X26" s="237"/>
      <c r="Y26" s="237"/>
      <c r="Z26" s="237"/>
      <c r="AA26" s="237"/>
      <c r="AB26" s="237"/>
      <c r="AC26" s="237"/>
      <c r="AD26" s="237"/>
      <c r="AE26" s="237"/>
      <c r="AF26" s="237"/>
      <c r="AG26" s="237"/>
      <c r="AH26" s="237"/>
      <c r="AI26" s="237"/>
    </row>
    <row r="27" s="122" customFormat="1" ht="25.5" customHeight="1">
      <c r="B27" s="163"/>
      <c r="C27" s="163"/>
      <c r="D27" s="163"/>
      <c r="E27" s="966"/>
      <c r="F27" s="1102"/>
      <c r="G27" s="966"/>
      <c r="H27" s="1102"/>
      <c r="I27" s="966"/>
      <c r="J27" s="1102"/>
      <c r="K27" s="966"/>
      <c r="L27" s="1102"/>
      <c r="M27" s="541"/>
      <c r="N27" s="957"/>
      <c r="O27" s="957"/>
      <c r="P27" s="957"/>
      <c r="Q27" s="957"/>
      <c r="R27" s="957"/>
      <c r="S27" s="957"/>
      <c r="T27" s="957"/>
      <c r="V27" s="237"/>
      <c r="W27" s="237"/>
      <c r="X27" s="237"/>
      <c r="Y27" s="237"/>
      <c r="Z27" s="237"/>
      <c r="AA27" s="237"/>
      <c r="AB27" s="237"/>
      <c r="AC27" s="237"/>
      <c r="AD27" s="237"/>
      <c r="AE27" s="237"/>
      <c r="AF27" s="237"/>
      <c r="AG27" s="237"/>
      <c r="AH27" s="237"/>
      <c r="AI27" s="237"/>
    </row>
    <row r="28" ht="20.1" customHeight="1">
      <c r="B28" s="1110" t="s">
        <v>264</v>
      </c>
      <c r="C28" s="1110"/>
      <c r="D28" s="347"/>
      <c r="E28" s="254">
        <v>213.44819159335288367546432063</v>
      </c>
      <c r="F28" s="240">
        <v>54.047351972175777970609607260</v>
      </c>
      <c r="G28" s="254">
        <v>131.58870900788709007887090079</v>
      </c>
      <c r="H28" s="240">
        <v>84.75946982514273021582185234</v>
      </c>
      <c r="I28" s="254">
        <v>145.6949934123847167325428195</v>
      </c>
      <c r="J28" s="240">
        <v>51.300487084063047285464098080</v>
      </c>
      <c r="K28" s="254">
        <v>131.58870900788709007887090079</v>
      </c>
      <c r="L28" s="240">
        <v>84.75946982514273021582185234</v>
      </c>
      <c r="M28" s="542"/>
      <c r="N28" s="239">
        <v>54.047351972175777970609607260</v>
      </c>
      <c r="O28" s="247"/>
      <c r="P28" s="247">
        <v>138.96569907318935711251501558</v>
      </c>
      <c r="Q28" s="247"/>
      <c r="R28" s="247">
        <v>51.300487084063047285464098070</v>
      </c>
      <c r="S28" s="247"/>
      <c r="T28" s="240">
        <v>138.96569907318935711251501558</v>
      </c>
    </row>
    <row r="29" ht="20.1" customHeight="1">
      <c r="B29" s="1111" t="s">
        <v>263</v>
      </c>
      <c r="C29" s="1111"/>
      <c r="D29" s="347"/>
      <c r="E29" s="255">
        <v>199.00743563184374075170168689</v>
      </c>
      <c r="F29" s="242">
        <v>1.6789424703586720756371532500</v>
      </c>
      <c r="G29" s="255">
        <v>149.19388693848878185564639491</v>
      </c>
      <c r="H29" s="242">
        <v>-2.0610609308838446376643115900</v>
      </c>
      <c r="I29" s="255">
        <v>148.71248786305990663175452165</v>
      </c>
      <c r="J29" s="242">
        <v>0.7779936171713903806058981600</v>
      </c>
      <c r="K29" s="255">
        <v>149.19388693848878185564639491</v>
      </c>
      <c r="L29" s="242">
        <v>-2.0610609308838446376643115900</v>
      </c>
      <c r="M29" s="542"/>
      <c r="N29" s="241">
        <v>3.5451802284818995197403747800</v>
      </c>
      <c r="O29" s="121"/>
      <c r="P29" s="121">
        <v>1.2179363391085593352236015400</v>
      </c>
      <c r="Q29" s="121"/>
      <c r="R29" s="121">
        <v>2.9338132671381719533843558700</v>
      </c>
      <c r="S29" s="121"/>
      <c r="T29" s="242">
        <v>1.2179363391085593352236015400</v>
      </c>
    </row>
    <row r="30" ht="20.1" customHeight="1">
      <c r="B30" s="1112" t="s">
        <v>265</v>
      </c>
      <c r="C30" s="1112"/>
      <c r="D30" s="347"/>
      <c r="E30" s="256">
        <v>199.94461765140597864242692976</v>
      </c>
      <c r="F30" s="244">
        <v>3.3193714718425936421498077400</v>
      </c>
      <c r="G30" s="256">
        <v>152.57319475462066018173108133</v>
      </c>
      <c r="H30" s="244">
        <v>-0.5851817410556146544963610400</v>
      </c>
      <c r="I30" s="256">
        <v>150.39743647630316995702808744</v>
      </c>
      <c r="J30" s="244">
        <v>3.1838675444210694926182310900</v>
      </c>
      <c r="K30" s="256">
        <v>152.57319475462066018173108133</v>
      </c>
      <c r="L30" s="244">
        <v>-0.5851817410556146544963610400</v>
      </c>
      <c r="M30" s="542"/>
      <c r="N30" s="243">
        <v>6.9486424128277269892951322400</v>
      </c>
      <c r="O30" s="156"/>
      <c r="P30" s="156">
        <v>4.2078585854996138033901919200</v>
      </c>
      <c r="Q30" s="156"/>
      <c r="R30" s="156">
        <v>6.9881190594611997793479251700</v>
      </c>
      <c r="S30" s="156"/>
      <c r="T30" s="244">
        <v>4.2078585854996138033901919200</v>
      </c>
    </row>
    <row r="31" ht="20.1" customHeight="1">
      <c r="B31" s="1111" t="s">
        <v>266</v>
      </c>
      <c r="C31" s="1111"/>
      <c r="D31" s="347"/>
      <c r="E31" s="255">
        <v>303.64009174361234427233932775</v>
      </c>
      <c r="F31" s="242">
        <v>3.4979284272713226571542656400</v>
      </c>
      <c r="G31" s="255">
        <v>205.68318080122188631928651357</v>
      </c>
      <c r="H31" s="242">
        <v>1.0380418398563564265263991300</v>
      </c>
      <c r="I31" s="255">
        <v>208.2162637046988772634370019</v>
      </c>
      <c r="J31" s="242">
        <v>3.7562316679820952198394231200</v>
      </c>
      <c r="K31" s="255">
        <v>205.68318080122188631928651357</v>
      </c>
      <c r="L31" s="242">
        <v>1.0380418398563564265263991300</v>
      </c>
      <c r="M31" s="542"/>
      <c r="N31" s="241">
        <v>3.3601608020769515121863398200</v>
      </c>
      <c r="O31" s="121"/>
      <c r="P31" s="121">
        <v>1.2440596452823083611652768800</v>
      </c>
      <c r="Q31" s="121"/>
      <c r="R31" s="121">
        <v>3.2645135449829318628163195700</v>
      </c>
      <c r="S31" s="121"/>
      <c r="T31" s="242">
        <v>1.2440596452823083611652768800</v>
      </c>
    </row>
    <row r="32" ht="20.1" customHeight="1">
      <c r="B32" s="1112" t="s">
        <v>267</v>
      </c>
      <c r="C32" s="1112"/>
      <c r="D32" s="347"/>
      <c r="E32" s="256">
        <v>383.24853839400788239908848086</v>
      </c>
      <c r="F32" s="244">
        <v>8.563973154482956614519831750</v>
      </c>
      <c r="G32" s="256">
        <v>238.52424576577292064876323685</v>
      </c>
      <c r="H32" s="244">
        <v>1.2085486379099745221535761600</v>
      </c>
      <c r="I32" s="256">
        <v>251.4136812637965692017412966</v>
      </c>
      <c r="J32" s="244">
        <v>5.4830697264538541094113346200</v>
      </c>
      <c r="K32" s="256">
        <v>238.52424576577292064876323685</v>
      </c>
      <c r="L32" s="244">
        <v>1.2085486379099745221535761600</v>
      </c>
      <c r="M32" s="542"/>
      <c r="N32" s="243">
        <v>1.0183090720862424963770201700</v>
      </c>
      <c r="O32" s="156"/>
      <c r="P32" s="156">
        <v>3.3739832125268525474166609900</v>
      </c>
      <c r="Q32" s="156"/>
      <c r="R32" s="156">
        <v>1.0079416998483032874966170500</v>
      </c>
      <c r="S32" s="156"/>
      <c r="T32" s="244">
        <v>3.3739832125268525474166609900</v>
      </c>
    </row>
    <row r="33" ht="20.1" customHeight="1">
      <c r="B33" s="1113" t="s">
        <v>77</v>
      </c>
      <c r="C33" s="1113"/>
      <c r="D33" s="347"/>
      <c r="E33" s="257">
        <v>250.20907980164613261080721844</v>
      </c>
      <c r="F33" s="246">
        <v>-2.0136435867300200776601475200</v>
      </c>
      <c r="G33" s="257">
        <v>177.13043813907040357770879014</v>
      </c>
      <c r="H33" s="246">
        <v>-1.1629951655390948283907187400</v>
      </c>
      <c r="I33" s="257">
        <v>177.53522738234686143457589747</v>
      </c>
      <c r="J33" s="246">
        <v>-2.806181049970425283500019100</v>
      </c>
      <c r="K33" s="257">
        <v>177.13043813907040357770879014</v>
      </c>
      <c r="L33" s="246">
        <v>-1.1629951655390948283907187400</v>
      </c>
      <c r="M33" s="542"/>
      <c r="N33" s="245">
        <v>-2.0136435867300200776601475200</v>
      </c>
      <c r="O33" s="251"/>
      <c r="P33" s="251">
        <v>-1.1629951655390948283907187500</v>
      </c>
      <c r="Q33" s="251"/>
      <c r="R33" s="251">
        <v>-2.806181049970425283500019100</v>
      </c>
      <c r="S33" s="251"/>
      <c r="T33" s="246">
        <v>-1.1629951655390948283907187500</v>
      </c>
    </row>
    <row r="34" ht="9.95" customHeight="1">
      <c r="B34" s="4"/>
      <c r="C34" s="4"/>
      <c r="D34" s="4"/>
      <c r="E34" s="537"/>
      <c r="F34" s="537"/>
      <c r="G34" s="537"/>
      <c r="H34" s="537"/>
      <c r="I34" s="537"/>
      <c r="J34" s="537"/>
      <c r="K34" s="537"/>
      <c r="L34" s="537"/>
      <c r="M34" s="156"/>
      <c r="N34" s="156"/>
      <c r="O34" s="156"/>
      <c r="P34" s="156"/>
      <c r="Q34" s="156"/>
      <c r="R34" s="156"/>
      <c r="S34" s="156"/>
      <c r="T34" s="156"/>
    </row>
    <row r="35" ht="21" customHeight="1">
      <c r="B35" s="9"/>
      <c r="C35" s="155"/>
      <c r="D35" s="253"/>
      <c r="E35" s="1109" t="s">
        <v>30</v>
      </c>
      <c r="F35" s="1109"/>
      <c r="G35" s="1109"/>
      <c r="H35" s="1109"/>
      <c r="I35" s="1109"/>
      <c r="J35" s="1109"/>
      <c r="K35" s="1109"/>
      <c r="L35" s="1109"/>
      <c r="M35" s="113"/>
      <c r="N35" s="1109" t="s">
        <v>56</v>
      </c>
      <c r="O35" s="1109"/>
      <c r="P35" s="1109"/>
      <c r="Q35" s="1109"/>
      <c r="R35" s="1109"/>
      <c r="S35" s="1109"/>
      <c r="T35" s="1109"/>
      <c r="U35" s="123"/>
    </row>
    <row r="36" ht="24.95" customHeight="1">
      <c r="B36" s="9"/>
      <c r="C36" s="155"/>
      <c r="D36" s="253"/>
      <c r="E36" s="258" t="s">
        <v>31</v>
      </c>
      <c r="F36" s="258"/>
      <c r="G36" s="258"/>
      <c r="H36" s="258" t="s">
        <v>32</v>
      </c>
      <c r="I36" s="258"/>
      <c r="J36" s="258"/>
      <c r="K36" s="258" t="s">
        <v>36</v>
      </c>
      <c r="L36" s="258"/>
      <c r="M36" s="113"/>
      <c r="N36" s="963" t="s">
        <v>263</v>
      </c>
      <c r="O36" s="963"/>
      <c r="P36" s="963"/>
      <c r="Q36" s="963"/>
      <c r="R36" s="963"/>
      <c r="S36" s="963"/>
      <c r="T36" s="963"/>
      <c r="U36" s="123"/>
    </row>
    <row r="37" ht="24.95" customHeight="1">
      <c r="B37" s="9"/>
      <c r="C37" s="155"/>
      <c r="D37" s="253"/>
      <c r="E37" s="258" t="s">
        <v>33</v>
      </c>
      <c r="F37" s="258"/>
      <c r="G37" s="258" t="s">
        <v>34</v>
      </c>
      <c r="H37" s="258" t="s">
        <v>33</v>
      </c>
      <c r="I37" s="258"/>
      <c r="J37" s="258" t="s">
        <v>34</v>
      </c>
      <c r="K37" s="258" t="s">
        <v>34</v>
      </c>
      <c r="L37" s="258"/>
      <c r="M37" s="113"/>
      <c r="N37" s="963" t="s">
        <v>57</v>
      </c>
      <c r="O37" s="963"/>
      <c r="P37" s="963"/>
      <c r="Q37" s="963" t="s">
        <v>58</v>
      </c>
      <c r="R37" s="963"/>
      <c r="S37" s="963"/>
      <c r="T37" s="963"/>
      <c r="U37" s="123"/>
    </row>
    <row r="38" ht="18.95" customHeight="1">
      <c r="B38" s="1114" t="s">
        <v>263</v>
      </c>
      <c r="C38" s="1114"/>
      <c r="D38" s="4"/>
      <c r="E38" s="1115">
        <v>464</v>
      </c>
      <c r="F38" s="1115"/>
      <c r="G38" s="259">
        <v>58424</v>
      </c>
      <c r="H38" s="1116">
        <v>281</v>
      </c>
      <c r="I38" s="1116"/>
      <c r="J38" s="259">
        <v>47247</v>
      </c>
      <c r="K38" s="1117">
        <v>80.86916335752430508010406682</v>
      </c>
      <c r="L38" s="1117"/>
      <c r="N38" s="262" t="s">
        <v>33</v>
      </c>
      <c r="O38" s="963" t="s">
        <v>34</v>
      </c>
      <c r="P38" s="963"/>
      <c r="Q38" s="262" t="s">
        <v>33</v>
      </c>
      <c r="R38" s="262"/>
      <c r="S38" s="963" t="s">
        <v>34</v>
      </c>
      <c r="T38" s="963"/>
      <c r="U38" s="123"/>
    </row>
    <row r="39" ht="18.95" customHeight="1">
      <c r="B39" s="1112" t="s">
        <v>265</v>
      </c>
      <c r="C39" s="1112"/>
      <c r="D39" s="4"/>
      <c r="E39" s="1118">
        <v>85</v>
      </c>
      <c r="F39" s="1118"/>
      <c r="G39" s="4">
        <v>13968</v>
      </c>
      <c r="H39" s="1119">
        <v>64</v>
      </c>
      <c r="I39" s="1119"/>
      <c r="J39" s="4">
        <v>12274</v>
      </c>
      <c r="K39" s="1120">
        <v>87.87227949599083619702176403</v>
      </c>
      <c r="L39" s="1120"/>
      <c r="N39" s="263">
        <v>28</v>
      </c>
      <c r="O39" s="962">
        <v>4169</v>
      </c>
      <c r="P39" s="962"/>
      <c r="Q39" s="962">
        <v>62</v>
      </c>
      <c r="R39" s="962"/>
      <c r="S39" s="962">
        <v>12835</v>
      </c>
      <c r="T39" s="962"/>
      <c r="U39" s="123"/>
    </row>
    <row r="40" ht="18.95" customHeight="1">
      <c r="B40" s="1111" t="s">
        <v>266</v>
      </c>
      <c r="C40" s="1111"/>
      <c r="D40" s="4"/>
      <c r="E40" s="1121">
        <v>211</v>
      </c>
      <c r="F40" s="1121"/>
      <c r="G40" s="120">
        <v>24008</v>
      </c>
      <c r="H40" s="1122">
        <v>108</v>
      </c>
      <c r="I40" s="1122"/>
      <c r="J40" s="120">
        <v>17411</v>
      </c>
      <c r="K40" s="1123">
        <v>72.521659446851049650116627790</v>
      </c>
      <c r="L40" s="1123"/>
      <c r="N40" s="971" t="s">
        <v>74</v>
      </c>
      <c r="O40" s="971"/>
      <c r="P40" s="971"/>
      <c r="Q40" s="971"/>
      <c r="R40" s="971"/>
      <c r="S40" s="971"/>
      <c r="T40" s="971"/>
      <c r="U40" s="123"/>
    </row>
    <row r="41" ht="18.95" customHeight="1">
      <c r="B41" s="1112" t="s">
        <v>267</v>
      </c>
      <c r="C41" s="1112"/>
      <c r="D41" s="4"/>
      <c r="E41" s="1118">
        <v>37</v>
      </c>
      <c r="F41" s="1118"/>
      <c r="G41" s="4">
        <v>6908</v>
      </c>
      <c r="H41" s="1119">
        <v>34</v>
      </c>
      <c r="I41" s="1119"/>
      <c r="J41" s="4">
        <v>6483</v>
      </c>
      <c r="K41" s="1120">
        <v>93.84771279675738274464389114</v>
      </c>
      <c r="L41" s="1120"/>
      <c r="N41" s="971"/>
      <c r="O41" s="971"/>
      <c r="P41" s="971"/>
      <c r="Q41" s="971"/>
      <c r="R41" s="971"/>
      <c r="S41" s="971"/>
      <c r="T41" s="971"/>
      <c r="U41" s="123"/>
    </row>
    <row r="42" ht="18.95" customHeight="1">
      <c r="B42" s="1113" t="s">
        <v>77</v>
      </c>
      <c r="C42" s="1113"/>
      <c r="D42" s="4"/>
      <c r="E42" s="1124">
        <v>6</v>
      </c>
      <c r="F42" s="1124"/>
      <c r="G42" s="261">
        <v>631</v>
      </c>
      <c r="H42" s="1125">
        <v>6</v>
      </c>
      <c r="I42" s="1125"/>
      <c r="J42" s="261">
        <v>631</v>
      </c>
      <c r="K42" s="1126">
        <v>100</v>
      </c>
      <c r="L42" s="1126"/>
      <c r="N42" s="971"/>
      <c r="O42" s="971"/>
      <c r="P42" s="971"/>
      <c r="Q42" s="971"/>
      <c r="R42" s="971"/>
      <c r="S42" s="971"/>
      <c r="T42" s="971"/>
      <c r="U42" s="123"/>
    </row>
    <row r="43" ht="15" customHeight="1">
      <c r="B43" s="2"/>
      <c r="C43" s="44"/>
      <c r="D43" s="44"/>
      <c r="E43" s="16"/>
      <c r="F43" s="19"/>
      <c r="G43" s="123"/>
      <c r="H43" s="113"/>
      <c r="I43" s="113"/>
      <c r="J43" s="113"/>
      <c r="K43" s="123"/>
      <c r="L43" s="123"/>
      <c r="M43" s="113"/>
      <c r="N43" s="123"/>
      <c r="O43" s="123"/>
      <c r="P43" s="113"/>
      <c r="Q43" s="113"/>
      <c r="R43" s="123"/>
      <c r="S43" s="123"/>
      <c r="T43" s="123"/>
      <c r="U43" s="123"/>
    </row>
    <row r="44" ht="24.95" customHeight="1">
      <c r="B44" s="1053" t="s">
        <v>138</v>
      </c>
      <c r="C44" s="1053"/>
      <c r="D44" s="1053"/>
      <c r="E44" s="1053"/>
      <c r="F44" s="1053"/>
      <c r="G44" s="1053"/>
      <c r="H44" s="1053"/>
      <c r="I44" s="1053"/>
      <c r="J44" s="1053"/>
      <c r="K44" s="1053"/>
      <c r="L44" s="1053"/>
      <c r="M44" s="1053"/>
      <c r="N44" s="1053"/>
      <c r="O44" s="1053"/>
      <c r="P44" s="1053"/>
      <c r="Q44" s="1053"/>
      <c r="R44" s="1053"/>
      <c r="S44" s="1053"/>
      <c r="T44" s="1053"/>
      <c r="U44" s="2"/>
    </row>
    <row r="45" ht="12" customHeight="1">
      <c r="B45" s="2"/>
      <c r="C45" s="2"/>
      <c r="D45" s="2"/>
      <c r="E45" s="2"/>
      <c r="F45" s="2"/>
      <c r="G45" s="2"/>
      <c r="H45" s="2"/>
      <c r="I45" s="2"/>
      <c r="J45" s="2"/>
      <c r="K45" s="2"/>
      <c r="L45" s="2"/>
      <c r="M45" s="2"/>
      <c r="N45" s="2"/>
      <c r="O45" s="2"/>
      <c r="R45" s="2"/>
      <c r="S45" s="2"/>
      <c r="T45" s="2"/>
      <c r="U45" s="2"/>
    </row>
    <row r="46" s="237" customFormat="1" ht="18" customHeight="1">
      <c r="A46" s="237"/>
    </row>
    <row r="47" s="237" customFormat="1"/>
    <row r="48" s="237" customFormat="1"/>
    <row r="49" s="237" customFormat="1"/>
    <row r="50" s="237" customFormat="1"/>
    <row r="51" s="237" customFormat="1"/>
    <row r="52" s="237" customFormat="1"/>
    <row r="53" s="237" customFormat="1"/>
    <row r="54" s="237" customFormat="1"/>
    <row r="55" s="237" customFormat="1"/>
    <row r="56" s="237" customFormat="1"/>
    <row r="57" s="237" customFormat="1"/>
    <row r="58" s="237" customFormat="1"/>
    <row r="59" s="237" customFormat="1"/>
    <row r="60" s="237" customFormat="1"/>
    <row r="61" s="237" customFormat="1"/>
    <row r="62" s="237" customFormat="1"/>
    <row r="63" s="237" customFormat="1"/>
    <row r="64" s="237" customFormat="1"/>
    <row r="65" s="237" customFormat="1"/>
    <row r="66" s="237" customFormat="1"/>
    <row r="67" s="237" customFormat="1"/>
    <row r="68" s="237" customFormat="1"/>
    <row r="69" s="237" customFormat="1"/>
    <row r="70" s="237" customFormat="1"/>
    <row r="71" s="237" customFormat="1"/>
    <row r="72" s="237" customFormat="1"/>
    <row r="73" s="237" customFormat="1"/>
    <row r="74" s="237" customFormat="1"/>
    <row r="75" s="237" customFormat="1"/>
    <row r="76" s="237" customFormat="1"/>
    <row r="77" s="237" customFormat="1"/>
    <row r="78" s="237" customFormat="1"/>
    <row r="79" s="237" customFormat="1"/>
    <row r="80" s="237" customFormat="1"/>
    <row r="81" s="237" customFormat="1"/>
    <row r="82" s="237" customFormat="1"/>
  </sheetData>
  <mergeCells count="106">
    <mergeCell ref="B4:T4"/>
    <mergeCell ref="B3:T3"/>
    <mergeCell ref="B2:T2"/>
    <mergeCell ref="B12:C12"/>
    <mergeCell ref="B11:C11"/>
    <mergeCell ref="B10:C10"/>
    <mergeCell ref="B9:C9"/>
    <mergeCell ref="O6:P7"/>
    <mergeCell ref="S6:T7"/>
    <mergeCell ref="Q6:R7"/>
    <mergeCell ref="N5:T5"/>
    <mergeCell ref="B5:C5"/>
    <mergeCell ref="B8:C8"/>
    <mergeCell ref="E5:L5"/>
    <mergeCell ref="B6:C6"/>
    <mergeCell ref="H6:H7"/>
    <mergeCell ref="B42:C42"/>
    <mergeCell ref="B41:C41"/>
    <mergeCell ref="B40:C40"/>
    <mergeCell ref="B39:C39"/>
    <mergeCell ref="B21:C21"/>
    <mergeCell ref="B20:C20"/>
    <mergeCell ref="B19:C19"/>
    <mergeCell ref="B13:C13"/>
    <mergeCell ref="B30:C30"/>
    <mergeCell ref="B29:C29"/>
    <mergeCell ref="B23:C23"/>
    <mergeCell ref="B22:C22"/>
    <mergeCell ref="B25:C25"/>
    <mergeCell ref="B28:C28"/>
    <mergeCell ref="B18:C18"/>
    <mergeCell ref="S39:T39"/>
    <mergeCell ref="Q39:R39"/>
    <mergeCell ref="O39:P39"/>
    <mergeCell ref="O38:P38"/>
    <mergeCell ref="Q38:R38"/>
    <mergeCell ref="S38:T38"/>
    <mergeCell ref="B38:C38"/>
    <mergeCell ref="B33:C33"/>
    <mergeCell ref="B32:C32"/>
    <mergeCell ref="K37:L37"/>
    <mergeCell ref="L26:L27"/>
    <mergeCell ref="E36:G36"/>
    <mergeCell ref="E16:E17"/>
    <mergeCell ref="G6:G7"/>
    <mergeCell ref="N15:T15"/>
    <mergeCell ref="N6:N7"/>
    <mergeCell ref="N16:N17"/>
    <mergeCell ref="O16:P17"/>
    <mergeCell ref="Q16:R17"/>
    <mergeCell ref="S16:T17"/>
    <mergeCell ref="N36:T36"/>
    <mergeCell ref="N25:T25"/>
    <mergeCell ref="N35:T35"/>
    <mergeCell ref="N26:N27"/>
    <mergeCell ref="O26:P27"/>
    <mergeCell ref="Q26:R27"/>
    <mergeCell ref="S26:T27"/>
    <mergeCell ref="B44:T44"/>
    <mergeCell ref="J26:J27"/>
    <mergeCell ref="K26:K27"/>
    <mergeCell ref="E25:L25"/>
    <mergeCell ref="E26:E27"/>
    <mergeCell ref="F26:F27"/>
    <mergeCell ref="G26:G27"/>
    <mergeCell ref="H26:H27"/>
    <mergeCell ref="I26:I27"/>
    <mergeCell ref="H38:I38"/>
    <mergeCell ref="K40:L40"/>
    <mergeCell ref="K38:L38"/>
    <mergeCell ref="N40:T42"/>
    <mergeCell ref="N37:P37"/>
    <mergeCell ref="H37:I37"/>
    <mergeCell ref="H42:I42"/>
    <mergeCell ref="H41:I41"/>
    <mergeCell ref="Q37:T37"/>
    <mergeCell ref="K39:L39"/>
    <mergeCell ref="E42:F42"/>
    <mergeCell ref="E38:F38"/>
    <mergeCell ref="E40:F40"/>
    <mergeCell ref="E41:F41"/>
    <mergeCell ref="E37:F37"/>
    <mergeCell ref="H40:I40"/>
    <mergeCell ref="H39:I39"/>
    <mergeCell ref="K42:L42"/>
    <mergeCell ref="K41:L41"/>
    <mergeCell ref="F16:F17"/>
    <mergeCell ref="G16:G17"/>
    <mergeCell ref="B7:C7"/>
    <mergeCell ref="K36:L36"/>
    <mergeCell ref="B31:C31"/>
    <mergeCell ref="H36:J36"/>
    <mergeCell ref="E39:F39"/>
    <mergeCell ref="L6:L7"/>
    <mergeCell ref="E6:E7"/>
    <mergeCell ref="F6:F7"/>
    <mergeCell ref="H16:H17"/>
    <mergeCell ref="E15:L15"/>
    <mergeCell ref="I6:I7"/>
    <mergeCell ref="J6:J7"/>
    <mergeCell ref="K6:K7"/>
    <mergeCell ref="I16:I17"/>
    <mergeCell ref="J16:J17"/>
    <mergeCell ref="K16:K17"/>
    <mergeCell ref="L16:L17"/>
    <mergeCell ref="E35:L35"/>
  </mergeCells>
  <phoneticPr fontId="0" type="noConversion"/>
  <printOptions horizontalCentered="1" verticalCentered="1"/>
  <pageMargins left="0.25" right="0.25" top="0.25" bottom="0.25" header="0" footer="0"/>
  <pageSetup scale="66" fitToWidth="1" fitToHeight="1" orientation="landscape" r:id="rId1"/>
  <headerFooter alignWithMargins="0">
    <oddHeader/>
    <oddFooter/>
  </headerFooter>
  <rowBreaks count="1" manualBreakCount="1">
    <brk id="46" max="16383" man="1"/>
  </rowBreaks>
  <colBreaks count="1" manualBreakCount="1">
    <brk id="22" max="1048575" man="1"/>
  </colBreaks>
  <drawing r:id="rId80"/>
</worksheet>
</file>

<file path=xl/worksheets/sheet14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0">
    <pageSetUpPr fitToPage="1"/>
  </sheetPr>
  <dimension ref="A1:AV94"/>
  <sheetViews>
    <sheetView showGridLines="0" zoomScale="70" zoomScaleNormal="75" workbookViewId="0"/>
  </sheetViews>
  <sheetFormatPr defaultRowHeight="12.75"/>
  <cols>
    <col min="1" max="1" width="1.85546875" customWidth="1"/>
    <col min="2" max="2" width="22.5703125" customWidth="1"/>
    <col min="3" max="20" width="10.28515625" customWidth="1"/>
    <col min="21" max="21" width="2.7109375" customWidth="1"/>
    <col min="22" max="24" width="10.28515625" customWidth="1"/>
    <col min="25" max="25" width="2.7109375" customWidth="1"/>
    <col min="26" max="28" width="10.28515625" customWidth="1"/>
    <col min="29" max="29" width="2.7109375" customWidth="1"/>
    <col min="30" max="32" width="10.28515625" customWidth="1"/>
    <col min="33" max="33" width="2.7109375" customWidth="1"/>
    <col min="34" max="37" width="9.28515625" style="237" customWidth="1"/>
    <col min="38" max="48" width="9.140625" style="237" customWidth="1"/>
  </cols>
  <sheetData>
    <row r="1" ht="39.95" customHeight="1">
      <c r="A1" s="7"/>
      <c r="B1" s="662" t="s">
        <v>219</v>
      </c>
      <c r="AA1" s="1019"/>
      <c r="AB1" s="1019"/>
      <c r="AC1" s="1019"/>
      <c r="AD1" s="1019"/>
      <c r="AE1" s="1019"/>
      <c r="AF1" s="1019"/>
      <c r="AH1" s="237"/>
    </row>
    <row r="2" ht="20.1" customHeight="1">
      <c r="A2" s="6"/>
      <c r="B2" s="1020" t="s">
        <v>258</v>
      </c>
      <c r="C2" s="1020"/>
      <c r="D2" s="1020"/>
      <c r="E2" s="1020"/>
      <c r="F2" s="1020"/>
      <c r="G2" s="1020"/>
      <c r="H2" s="1020"/>
      <c r="I2" s="1020"/>
      <c r="J2" s="1020"/>
      <c r="K2" s="1020"/>
      <c r="L2" s="1020"/>
      <c r="M2" s="1020"/>
      <c r="N2" s="1020"/>
      <c r="O2" s="1020"/>
      <c r="P2" s="1020"/>
      <c r="Q2" s="1020"/>
      <c r="R2" s="1020"/>
      <c r="S2" s="1020"/>
      <c r="T2" s="1020"/>
      <c r="U2" s="1020"/>
      <c r="V2" s="1020"/>
      <c r="W2" s="1020"/>
      <c r="X2" s="1020"/>
      <c r="Y2" s="1020"/>
      <c r="Z2" s="1020"/>
      <c r="AA2" s="1020"/>
      <c r="AB2" s="1020"/>
      <c r="AC2" s="1020"/>
      <c r="AD2" s="1020"/>
      <c r="AE2" s="1020"/>
      <c r="AF2" s="26"/>
    </row>
    <row r="3" ht="20.1" customHeight="1">
      <c r="A3" s="6"/>
      <c r="B3" s="1020" t="s">
        <v>259</v>
      </c>
      <c r="C3" s="1020"/>
      <c r="D3" s="1020"/>
      <c r="E3" s="1020"/>
      <c r="F3" s="1020"/>
      <c r="G3" s="1020"/>
      <c r="H3" s="1020"/>
      <c r="I3" s="1020"/>
      <c r="J3" s="1020"/>
      <c r="K3" s="1020"/>
      <c r="L3" s="1020"/>
      <c r="M3" s="1020"/>
      <c r="N3" s="1020"/>
      <c r="O3" s="1020"/>
      <c r="P3" s="1020"/>
      <c r="Q3" s="1020"/>
      <c r="R3" s="1020"/>
      <c r="S3" s="1020"/>
      <c r="T3" s="1020"/>
      <c r="U3" s="1021"/>
      <c r="V3" s="1021"/>
      <c r="W3" s="1021"/>
      <c r="X3" s="1021"/>
      <c r="Y3" s="1021"/>
      <c r="Z3" s="1021"/>
      <c r="AA3" s="1021"/>
      <c r="AB3" s="1021"/>
      <c r="AC3" s="1021"/>
      <c r="AD3" s="1021"/>
      <c r="AE3" s="1021"/>
      <c r="AF3" s="1021"/>
    </row>
    <row r="4" ht="20.1" customHeight="1">
      <c r="A4" s="6"/>
      <c r="B4" s="1020" t="s">
        <v>366</v>
      </c>
      <c r="C4" s="1020"/>
      <c r="D4" s="1020"/>
      <c r="E4" s="1020"/>
      <c r="F4" s="1020"/>
      <c r="G4" s="1020"/>
      <c r="H4" s="1020"/>
      <c r="I4" s="1020"/>
      <c r="J4" s="1020"/>
      <c r="K4" s="1020"/>
      <c r="L4" s="1020"/>
      <c r="M4" s="1020"/>
      <c r="N4" s="1020"/>
      <c r="O4" s="1020"/>
      <c r="P4" s="1020"/>
      <c r="Q4" s="1020"/>
      <c r="R4" s="1020"/>
      <c r="S4" s="1020"/>
      <c r="T4" s="1020"/>
      <c r="U4" s="1020"/>
      <c r="V4" s="1020"/>
      <c r="W4" s="1020"/>
      <c r="X4" s="1020"/>
      <c r="Y4" s="1020"/>
      <c r="Z4" s="1020"/>
      <c r="AA4" s="1020"/>
      <c r="AB4" s="1020"/>
      <c r="AC4" s="1020"/>
      <c r="AD4" s="1020"/>
      <c r="AE4" s="1020"/>
      <c r="AF4" s="26"/>
    </row>
    <row r="5" ht="20.1" customHeight="1">
      <c r="A5" s="6"/>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row>
    <row r="6" ht="24.95" customHeight="1">
      <c r="A6" s="6"/>
      <c r="B6" s="4"/>
      <c r="C6" s="4"/>
      <c r="D6" s="4"/>
      <c r="E6" s="4"/>
      <c r="F6" s="4"/>
      <c r="G6" s="4"/>
      <c r="H6" s="4"/>
      <c r="I6" s="4"/>
      <c r="J6" s="4"/>
      <c r="K6" s="4"/>
      <c r="L6" s="4"/>
      <c r="M6" s="4"/>
      <c r="N6" s="4"/>
      <c r="O6" s="4"/>
      <c r="P6" s="4"/>
      <c r="Q6" s="4"/>
      <c r="R6" s="4"/>
      <c r="S6" s="4"/>
      <c r="T6" s="4"/>
      <c r="U6" s="4"/>
      <c r="V6" s="4"/>
      <c r="W6" s="4"/>
      <c r="X6" s="4"/>
      <c r="Y6" s="24"/>
      <c r="Z6" s="24"/>
      <c r="AA6" s="24"/>
      <c r="AB6" s="24"/>
      <c r="AC6" s="24"/>
      <c r="AD6" s="24"/>
      <c r="AE6" s="24"/>
      <c r="AF6" s="24"/>
      <c r="AG6" s="24"/>
    </row>
    <row r="7" ht="24.95" customHeight="1">
      <c r="A7" s="6"/>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row>
    <row r="8" ht="24.95" customHeight="1">
      <c r="A8" s="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row>
    <row r="9" ht="24.95" customHeight="1">
      <c r="A9" s="6"/>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row>
    <row r="10" ht="24.95" customHeight="1">
      <c r="A10" s="6"/>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row>
    <row r="11" ht="24.95" customHeight="1">
      <c r="A11" s="6"/>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row>
    <row r="12" ht="24.95" customHeight="1">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row>
    <row r="13" ht="24.95" customHeight="1">
      <c r="A13" s="6"/>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row>
    <row r="14" ht="24.95" customHeight="1">
      <c r="A14" s="6"/>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row>
    <row r="15" ht="24.95" customHeight="1">
      <c r="A15" s="6"/>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row>
    <row r="16" ht="24.95" customHeight="1">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row>
    <row r="17" ht="20.25" customHeight="1">
      <c r="A17" s="6"/>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row>
    <row r="18" ht="28.5" customHeight="1">
      <c r="A18" s="8"/>
      <c r="B18" s="25"/>
      <c r="X18" s="1022"/>
      <c r="Y18" s="1022"/>
      <c r="Z18" s="1022"/>
      <c r="AA18" s="1022"/>
      <c r="AB18" s="1022"/>
      <c r="AC18" s="1022"/>
      <c r="AD18" s="1022"/>
      <c r="AE18" s="1022"/>
      <c r="AF18" s="1022"/>
      <c r="AG18" s="1022"/>
    </row>
    <row r="19" s="117" customFormat="1" ht="15.95" customHeight="1">
      <c r="B19" s="983" t="s">
        <v>22</v>
      </c>
      <c r="C19" s="1023">
        <v>2018</v>
      </c>
      <c r="D19" s="1023"/>
      <c r="E19" s="1023"/>
      <c r="F19" s="1023"/>
      <c r="G19" s="1023"/>
      <c r="H19" s="1023"/>
      <c r="I19" s="1023">
        <v>2019</v>
      </c>
      <c r="J19" s="1023"/>
      <c r="K19" s="1023"/>
      <c r="L19" s="1023"/>
      <c r="M19" s="1023"/>
      <c r="N19" s="1023"/>
      <c r="O19" s="1023"/>
      <c r="P19" s="1023"/>
      <c r="Q19" s="1023"/>
      <c r="R19" s="1023"/>
      <c r="S19" s="1023"/>
      <c r="T19" s="1023"/>
      <c r="U19" s="119"/>
      <c r="V19" s="1024" t="s">
        <v>60</v>
      </c>
      <c r="W19" s="1024"/>
      <c r="X19" s="1024"/>
      <c r="Y19" s="119"/>
      <c r="Z19" s="1024" t="s">
        <v>44</v>
      </c>
      <c r="AA19" s="1024"/>
      <c r="AB19" s="1024"/>
      <c r="AC19" s="119"/>
      <c r="AD19" s="1025" t="s">
        <v>45</v>
      </c>
      <c r="AE19" s="1025"/>
      <c r="AF19" s="1025"/>
      <c r="AG19" s="119"/>
      <c r="AH19" s="237"/>
      <c r="AI19" s="237"/>
      <c r="AJ19" s="237"/>
      <c r="AK19" s="237"/>
      <c r="AL19" s="237"/>
      <c r="AM19" s="237"/>
      <c r="AN19" s="237"/>
      <c r="AO19" s="237"/>
      <c r="AP19" s="237"/>
      <c r="AQ19" s="237"/>
      <c r="AR19" s="237"/>
      <c r="AS19" s="237"/>
      <c r="AT19" s="237"/>
      <c r="AU19" s="237"/>
      <c r="AV19" s="237"/>
    </row>
    <row r="20" s="118" customFormat="1" ht="15.95" customHeight="1">
      <c r="B20" s="983"/>
      <c r="C20" s="271" t="s">
        <v>268</v>
      </c>
      <c r="D20" s="271" t="s">
        <v>270</v>
      </c>
      <c r="E20" s="271" t="s">
        <v>272</v>
      </c>
      <c r="F20" s="271" t="s">
        <v>273</v>
      </c>
      <c r="G20" s="271" t="s">
        <v>274</v>
      </c>
      <c r="H20" s="1026" t="s">
        <v>276</v>
      </c>
      <c r="I20" s="271" t="s">
        <v>277</v>
      </c>
      <c r="J20" s="271" t="s">
        <v>278</v>
      </c>
      <c r="K20" s="271" t="s">
        <v>279</v>
      </c>
      <c r="L20" s="271" t="s">
        <v>280</v>
      </c>
      <c r="M20" s="271" t="s">
        <v>282</v>
      </c>
      <c r="N20" s="271" t="s">
        <v>283</v>
      </c>
      <c r="O20" s="271" t="s">
        <v>268</v>
      </c>
      <c r="P20" s="271" t="s">
        <v>270</v>
      </c>
      <c r="Q20" s="271" t="s">
        <v>272</v>
      </c>
      <c r="R20" s="271" t="s">
        <v>273</v>
      </c>
      <c r="S20" s="271" t="s">
        <v>274</v>
      </c>
      <c r="T20" s="1026" t="s">
        <v>276</v>
      </c>
      <c r="U20" s="144"/>
      <c r="V20" s="270">
        <v>2017</v>
      </c>
      <c r="W20" s="271">
        <v>2018</v>
      </c>
      <c r="X20" s="272">
        <v>2019</v>
      </c>
      <c r="Y20" s="144"/>
      <c r="Z20" s="270">
        <v>2017</v>
      </c>
      <c r="AA20" s="271">
        <v>2018</v>
      </c>
      <c r="AB20" s="272">
        <v>2019</v>
      </c>
      <c r="AC20" s="144"/>
      <c r="AD20" s="270">
        <v>2017</v>
      </c>
      <c r="AE20" s="271">
        <v>2018</v>
      </c>
      <c r="AF20" s="272">
        <v>2019</v>
      </c>
      <c r="AG20" s="144"/>
      <c r="AH20" s="237"/>
      <c r="AI20" s="237"/>
      <c r="AJ20" s="237"/>
      <c r="AK20" s="237"/>
      <c r="AL20" s="237"/>
      <c r="AM20" s="237"/>
      <c r="AN20" s="237"/>
      <c r="AO20" s="237"/>
      <c r="AP20" s="237"/>
      <c r="AQ20" s="237"/>
      <c r="AR20" s="237"/>
      <c r="AS20" s="237"/>
      <c r="AT20" s="237"/>
      <c r="AU20" s="237"/>
      <c r="AV20" s="237"/>
    </row>
    <row r="21" ht="21.95" customHeight="1">
      <c r="B21" s="265" t="s">
        <v>19</v>
      </c>
      <c r="C21" s="575">
        <v>44.436109027256814203550887720</v>
      </c>
      <c r="D21" s="576">
        <v>45.286321580395098774693673420</v>
      </c>
      <c r="E21" s="576">
        <v>37.045454545454545454545454550</v>
      </c>
      <c r="F21" s="576">
        <v>45.674486803519061583577712610</v>
      </c>
      <c r="G21" s="576">
        <v>45.176767676767676767676767680</v>
      </c>
      <c r="H21" s="1027">
        <v>50.586510263929618768328445750</v>
      </c>
      <c r="I21" s="576">
        <v>69.501466275659824046920821110</v>
      </c>
      <c r="J21" s="576">
        <v>71.293290043290043290043290040</v>
      </c>
      <c r="K21" s="576">
        <v>73.875855327468230694037145650</v>
      </c>
      <c r="L21" s="576">
        <v>68.686868686868686868686868690</v>
      </c>
      <c r="M21" s="576">
        <v>62.878787878787878787878787880</v>
      </c>
      <c r="N21" s="576">
        <v>54.949494949494949494949494950</v>
      </c>
      <c r="O21" s="576">
        <v>61.094819159335288367546432060</v>
      </c>
      <c r="P21" s="576">
        <v>68.352883675464320625610948190</v>
      </c>
      <c r="Q21" s="576">
        <v>53.383838383838383838383838380</v>
      </c>
      <c r="R21" s="576">
        <v>66.739980449657869012707722390</v>
      </c>
      <c r="S21" s="576">
        <v>74.898989898989898989898989900</v>
      </c>
      <c r="T21" s="1027">
        <v>85.16617790811339198435972630</v>
      </c>
      <c r="U21" s="113"/>
      <c r="V21" s="575">
        <v>64.432109308283518360375747220</v>
      </c>
      <c r="W21" s="576">
        <v>39.542562615768704195860513810</v>
      </c>
      <c r="X21" s="577">
        <v>67.588210875882108758821087590</v>
      </c>
      <c r="Y21" s="113"/>
      <c r="Z21" s="575">
        <v>49.613526570048309178743961350</v>
      </c>
      <c r="AA21" s="576">
        <v>47.167325428194993412384716730</v>
      </c>
      <c r="AB21" s="577">
        <v>75.609354413702239789196310940</v>
      </c>
      <c r="AC21" s="113"/>
      <c r="AD21" s="575">
        <v>64.432109308283518360375747220</v>
      </c>
      <c r="AE21" s="576">
        <v>39.542562615768704195860513810</v>
      </c>
      <c r="AF21" s="577">
        <v>67.588210875882108758821087590</v>
      </c>
      <c r="AG21" s="113"/>
    </row>
    <row r="22" ht="21.95" customHeight="1">
      <c r="B22" s="38" t="s">
        <v>35</v>
      </c>
      <c r="C22" s="273">
        <v>84.66847298195388783804508972</v>
      </c>
      <c r="D22" s="92">
        <v>79.78119728030264301416083022</v>
      </c>
      <c r="E22" s="92">
        <v>67.216059165346011621764395140</v>
      </c>
      <c r="F22" s="92">
        <v>76.586064107151986094780430450</v>
      </c>
      <c r="G22" s="92">
        <v>86.39197041732699418911780243</v>
      </c>
      <c r="H22" s="1028">
        <v>87.65911763202290271458514391</v>
      </c>
      <c r="I22" s="92">
        <v>89.56597310975921476407136649</v>
      </c>
      <c r="J22" s="92">
        <v>93.53067693004301562146253113</v>
      </c>
      <c r="K22" s="92">
        <v>93.49726496600378303767701038</v>
      </c>
      <c r="L22" s="92">
        <v>90.38563127311146328578975172</v>
      </c>
      <c r="M22" s="92">
        <v>82.72583201267828843106180666</v>
      </c>
      <c r="N22" s="92">
        <v>81.87533016376122556788166931</v>
      </c>
      <c r="O22" s="92">
        <v>81.20750472879709626297224068</v>
      </c>
      <c r="P22" s="92">
        <v>78.825213434895966463882214610</v>
      </c>
      <c r="Q22" s="92">
        <v>66.524035921817221341785525620</v>
      </c>
      <c r="R22" s="92">
        <v>79.116609580287306374929707070</v>
      </c>
      <c r="S22" s="92">
        <v>89.62493396724775488642366614</v>
      </c>
      <c r="T22" s="1028">
        <v>86.63156280353765144931240734</v>
      </c>
      <c r="U22" s="113"/>
      <c r="V22" s="273">
        <v>77.490827779345678744328419770</v>
      </c>
      <c r="W22" s="92">
        <v>83.55686776805679178516379741</v>
      </c>
      <c r="X22" s="274">
        <v>84.41048129735362438399583180</v>
      </c>
      <c r="Y22" s="113"/>
      <c r="Z22" s="273">
        <v>78.533039344036381175497829530</v>
      </c>
      <c r="AA22" s="92">
        <v>83.51477985254599324743333563</v>
      </c>
      <c r="AB22" s="274">
        <v>85.07544959691311238200234273</v>
      </c>
      <c r="AC22" s="113"/>
      <c r="AD22" s="273">
        <v>77.490827779345678744328419770</v>
      </c>
      <c r="AE22" s="92">
        <v>83.55686776805679178516379741</v>
      </c>
      <c r="AF22" s="274">
        <v>84.41048129735362438399583180</v>
      </c>
      <c r="AG22" s="113"/>
    </row>
    <row r="23" ht="21.95" customHeight="1">
      <c r="B23" s="40" t="s">
        <v>100</v>
      </c>
      <c r="C23" s="578">
        <v>52.482473655486688964838722060</v>
      </c>
      <c r="D23" s="113">
        <v>56.763151123549181541188193370</v>
      </c>
      <c r="E23" s="113">
        <v>55.113993598353862421765596870</v>
      </c>
      <c r="F23" s="113">
        <v>59.638117372914782967516429900</v>
      </c>
      <c r="G23" s="113">
        <v>52.292785381020675138322197150</v>
      </c>
      <c r="H23" s="1029">
        <v>57.708212939448724134091836900</v>
      </c>
      <c r="I23" s="113">
        <v>77.598069738480697384806973850</v>
      </c>
      <c r="J23" s="113">
        <v>76.224499151881905285838720030</v>
      </c>
      <c r="K23" s="113">
        <v>79.013921267461646924712155180</v>
      </c>
      <c r="L23" s="113">
        <v>75.993128243274356658342631460</v>
      </c>
      <c r="M23" s="113">
        <v>76.008649715546267270405201440</v>
      </c>
      <c r="N23" s="113">
        <v>67.113616323242750754203105970</v>
      </c>
      <c r="O23" s="113">
        <v>75.232971833538405776366116310</v>
      </c>
      <c r="P23" s="113">
        <v>86.71449235201748334895750422</v>
      </c>
      <c r="Q23" s="113">
        <v>80.24744386612090892246534269</v>
      </c>
      <c r="R23" s="113">
        <v>84.35647179993264252762831208</v>
      </c>
      <c r="S23" s="113">
        <v>83.56936689778844676876033707</v>
      </c>
      <c r="T23" s="1029">
        <v>98.30848613599705302762071322</v>
      </c>
      <c r="U23" s="113"/>
      <c r="V23" s="578">
        <v>83.14804623297259827071848527</v>
      </c>
      <c r="W23" s="113">
        <v>47.324132261077347731649800660</v>
      </c>
      <c r="X23" s="579">
        <v>80.07087489264332019334334030</v>
      </c>
      <c r="Y23" s="113"/>
      <c r="Z23" s="578">
        <v>63.175355219224488801150349730</v>
      </c>
      <c r="AA23" s="113">
        <v>56.477818071811718938487636150</v>
      </c>
      <c r="AB23" s="579">
        <v>88.87329396663647898765741157</v>
      </c>
      <c r="AC23" s="113"/>
      <c r="AD23" s="578">
        <v>83.14804623297259827071848527</v>
      </c>
      <c r="AE23" s="113">
        <v>47.324132261077347731649800660</v>
      </c>
      <c r="AF23" s="579">
        <v>80.07087489264332019334334030</v>
      </c>
      <c r="AG23" s="113"/>
    </row>
    <row r="24" ht="21.95" customHeight="1">
      <c r="A24" s="23"/>
      <c r="B24" s="39" t="s">
        <v>23</v>
      </c>
      <c r="C24" s="275" t="s">
        <v>368</v>
      </c>
      <c r="D24" s="276" t="s">
        <v>368</v>
      </c>
      <c r="E24" s="276" t="s">
        <v>368</v>
      </c>
      <c r="F24" s="276" t="s">
        <v>368</v>
      </c>
      <c r="G24" s="276" t="s">
        <v>368</v>
      </c>
      <c r="H24" s="1030" t="s">
        <v>368</v>
      </c>
      <c r="I24" s="276" t="s">
        <v>368</v>
      </c>
      <c r="J24" s="276" t="s">
        <v>368</v>
      </c>
      <c r="K24" s="276" t="s">
        <v>368</v>
      </c>
      <c r="L24" s="276" t="s">
        <v>372</v>
      </c>
      <c r="M24" s="276" t="s">
        <v>368</v>
      </c>
      <c r="N24" s="276" t="s">
        <v>368</v>
      </c>
      <c r="O24" s="276" t="s">
        <v>372</v>
      </c>
      <c r="P24" s="276" t="s">
        <v>372</v>
      </c>
      <c r="Q24" s="276" t="s">
        <v>368</v>
      </c>
      <c r="R24" s="276" t="s">
        <v>368</v>
      </c>
      <c r="S24" s="276" t="s">
        <v>368</v>
      </c>
      <c r="T24" s="1030" t="s">
        <v>369</v>
      </c>
      <c r="U24" s="113"/>
      <c r="V24" s="275" t="s">
        <v>368</v>
      </c>
      <c r="W24" s="276" t="s">
        <v>368</v>
      </c>
      <c r="X24" s="277" t="s">
        <v>368</v>
      </c>
      <c r="Y24" s="113"/>
      <c r="Z24" s="275" t="s">
        <v>368</v>
      </c>
      <c r="AA24" s="276" t="s">
        <v>368</v>
      </c>
      <c r="AB24" s="277" t="s">
        <v>368</v>
      </c>
      <c r="AC24" s="113"/>
      <c r="AD24" s="275" t="s">
        <v>368</v>
      </c>
      <c r="AE24" s="276" t="s">
        <v>368</v>
      </c>
      <c r="AF24" s="277" t="s">
        <v>368</v>
      </c>
      <c r="AG24" s="113"/>
    </row>
    <row r="25" ht="21.95" customHeight="1">
      <c r="B25" s="25" t="s">
        <v>70</v>
      </c>
      <c r="F25" s="4"/>
      <c r="G25" s="4"/>
      <c r="H25" s="4"/>
      <c r="I25" s="4"/>
      <c r="J25" s="4"/>
      <c r="K25" s="4"/>
      <c r="L25" s="4"/>
      <c r="M25" s="4"/>
      <c r="N25" s="4"/>
      <c r="O25" s="4"/>
      <c r="P25" s="4"/>
      <c r="Q25" s="4"/>
      <c r="R25" s="98"/>
      <c r="S25" s="98"/>
      <c r="T25" s="98"/>
      <c r="U25" s="9"/>
      <c r="V25" s="98"/>
      <c r="W25" s="98"/>
      <c r="X25" s="98"/>
      <c r="Y25" s="9"/>
      <c r="Z25" s="98"/>
      <c r="AA25" s="98"/>
      <c r="AB25" s="98"/>
      <c r="AC25" s="9"/>
      <c r="AD25" s="98"/>
      <c r="AE25" s="98"/>
      <c r="AF25" s="98"/>
      <c r="AG25" s="9"/>
    </row>
    <row r="26" ht="21.95" customHeight="1">
      <c r="B26" s="37" t="s">
        <v>19</v>
      </c>
      <c r="C26" s="575">
        <v>-30.661776182300608709224285940</v>
      </c>
      <c r="D26" s="576">
        <v>-3.6975326148610323312535450800</v>
      </c>
      <c r="E26" s="576">
        <v>22.576871657754010695187165800</v>
      </c>
      <c r="F26" s="576">
        <v>14.186217008797653958944281520</v>
      </c>
      <c r="G26" s="576">
        <v>-14.341802860061287027579162400</v>
      </c>
      <c r="H26" s="1027">
        <v>-9.989564007421150278293135440</v>
      </c>
      <c r="I26" s="576">
        <v>44.072948328267477203647416390</v>
      </c>
      <c r="J26" s="576">
        <v>81.47382920110192837465564735</v>
      </c>
      <c r="K26" s="576">
        <v>93.03959131545338441890166030</v>
      </c>
      <c r="L26" s="576">
        <v>121.67889160554197229013854935</v>
      </c>
      <c r="M26" s="576">
        <v>291.06107733634949809133323907</v>
      </c>
      <c r="N26" s="576">
        <v>72.749427664131157226201905300</v>
      </c>
      <c r="O26" s="576">
        <v>37.489128766562643883971965010</v>
      </c>
      <c r="P26" s="576">
        <v>50.934943024948546759700818220</v>
      </c>
      <c r="Q26" s="576">
        <v>44.103612815269256987048398060</v>
      </c>
      <c r="R26" s="576">
        <v>46.120920278223649010165864110</v>
      </c>
      <c r="S26" s="576">
        <v>65.790944661822247065399664610</v>
      </c>
      <c r="T26" s="1027">
        <v>68.357487922705314009661835750</v>
      </c>
      <c r="U26" s="113"/>
      <c r="V26" s="575">
        <v>-15.393453334915380000367658740</v>
      </c>
      <c r="W26" s="576">
        <v>-38.629104276918286794761217130</v>
      </c>
      <c r="X26" s="577">
        <v>70.925216791411027384578705630</v>
      </c>
      <c r="Y26" s="113"/>
      <c r="Z26" s="575">
        <v>-28.375336820415279759074338250</v>
      </c>
      <c r="AA26" s="576">
        <v>-4.9305125254492343099938036600</v>
      </c>
      <c r="AB26" s="577">
        <v>60.300279329608938547486033540</v>
      </c>
      <c r="AC26" s="113"/>
      <c r="AD26" s="575">
        <v>-15.393453334915380000367658740</v>
      </c>
      <c r="AE26" s="576">
        <v>-38.629104276918286794761217130</v>
      </c>
      <c r="AF26" s="577">
        <v>70.925216791411027384578705630</v>
      </c>
      <c r="AG26" s="113"/>
    </row>
    <row r="27" ht="21.95" customHeight="1">
      <c r="B27" s="38" t="s">
        <v>35</v>
      </c>
      <c r="C27" s="273">
        <v>7.0034888228453288538570874800</v>
      </c>
      <c r="D27" s="92">
        <v>11.734803465311090427436099380</v>
      </c>
      <c r="E27" s="92">
        <v>54.211610713852866319234032240</v>
      </c>
      <c r="F27" s="92">
        <v>9.119382329375773909243207810</v>
      </c>
      <c r="G27" s="92">
        <v>6.5962716725329161778125407400</v>
      </c>
      <c r="H27" s="1028">
        <v>3.8016829105878079786912040800</v>
      </c>
      <c r="I27" s="92">
        <v>2.1395674226082900950271089500</v>
      </c>
      <c r="J27" s="92">
        <v>1.436375913080842182800319200</v>
      </c>
      <c r="K27" s="92">
        <v>4.7300005726392945083891656600</v>
      </c>
      <c r="L27" s="92">
        <v>0.7300129518426939832803485300</v>
      </c>
      <c r="M27" s="92">
        <v>1.4291086874764949229033471300</v>
      </c>
      <c r="N27" s="92">
        <v>1.8130460487420350784996387100</v>
      </c>
      <c r="O27" s="92">
        <v>-4.0876705711870547035382200300</v>
      </c>
      <c r="P27" s="92">
        <v>-1.1982570806100217864923747200</v>
      </c>
      <c r="Q27" s="92">
        <v>-1.029550455831499528450172900</v>
      </c>
      <c r="R27" s="92">
        <v>3.3041853013817502169414591800</v>
      </c>
      <c r="S27" s="92">
        <v>3.7422037422037422037422037400</v>
      </c>
      <c r="T27" s="1028">
        <v>-1.1722167142940456056453023900</v>
      </c>
      <c r="U27" s="113"/>
      <c r="V27" s="273">
        <v>-5.0736819633068417484640655800</v>
      </c>
      <c r="W27" s="92">
        <v>7.8280748348489687515758686300</v>
      </c>
      <c r="X27" s="274">
        <v>1.0215958928311612728897757300</v>
      </c>
      <c r="Y27" s="113"/>
      <c r="Z27" s="273">
        <v>1.4825037841688184489359807600</v>
      </c>
      <c r="AA27" s="92">
        <v>6.3434963807852599254222417200</v>
      </c>
      <c r="AB27" s="274">
        <v>1.8687347881688049172888907300</v>
      </c>
      <c r="AC27" s="113"/>
      <c r="AD27" s="273">
        <v>-5.0736819633068417484640655800</v>
      </c>
      <c r="AE27" s="92">
        <v>7.8280748348489687515758686300</v>
      </c>
      <c r="AF27" s="274">
        <v>1.0215958928311612728897757300</v>
      </c>
      <c r="AG27" s="113"/>
    </row>
    <row r="28" ht="21.95" customHeight="1">
      <c r="B28" s="40" t="s">
        <v>100</v>
      </c>
      <c r="C28" s="578">
        <v>-35.200034521775680570062401750</v>
      </c>
      <c r="D28" s="113">
        <v>-13.811574909122391296335913390</v>
      </c>
      <c r="E28" s="113">
        <v>-20.513850357739048864666040170</v>
      </c>
      <c r="F28" s="113">
        <v>4.6433865104988312664272105300</v>
      </c>
      <c r="G28" s="113">
        <v>-19.642407941730479734445365640</v>
      </c>
      <c r="H28" s="1029">
        <v>-13.286149637755291388996576920</v>
      </c>
      <c r="I28" s="113">
        <v>41.054981887829454136653203970</v>
      </c>
      <c r="J28" s="113">
        <v>78.904093888965295924448723210</v>
      </c>
      <c r="K28" s="113">
        <v>84.32119761286907168829786727</v>
      </c>
      <c r="L28" s="113">
        <v>120.07233505620899715489733486</v>
      </c>
      <c r="M28" s="113">
        <v>285.55113260561858191503710883</v>
      </c>
      <c r="N28" s="113">
        <v>69.673174871350964994804284420</v>
      </c>
      <c r="O28" s="113">
        <v>43.348753580850519861903914660</v>
      </c>
      <c r="P28" s="113">
        <v>52.765466038481550083137101580</v>
      </c>
      <c r="Q28" s="113">
        <v>45.602665723932821877487796160</v>
      </c>
      <c r="R28" s="113">
        <v>41.447241321276071712412432830</v>
      </c>
      <c r="S28" s="113">
        <v>59.810509784241484646206891120</v>
      </c>
      <c r="T28" s="1029">
        <v>70.354410799635785396180307900</v>
      </c>
      <c r="U28" s="113"/>
      <c r="V28" s="578">
        <v>-10.871349047394313705358669170</v>
      </c>
      <c r="W28" s="113">
        <v>-43.084492775116072203453569380</v>
      </c>
      <c r="X28" s="579">
        <v>69.196710149716083298173264880</v>
      </c>
      <c r="Y28" s="113"/>
      <c r="Z28" s="578">
        <v>-29.421663332317087692403061450</v>
      </c>
      <c r="AA28" s="113">
        <v>-10.601502950274959617850284820</v>
      </c>
      <c r="AB28" s="579">
        <v>57.359644902771939715299624950</v>
      </c>
      <c r="AC28" s="113"/>
      <c r="AD28" s="578">
        <v>-10.871349047394313705358669170</v>
      </c>
      <c r="AE28" s="113">
        <v>-43.084492775116072203453569380</v>
      </c>
      <c r="AF28" s="579">
        <v>69.196710149716083298173264880</v>
      </c>
      <c r="AG28" s="113"/>
    </row>
    <row r="29" ht="21.95" customHeight="1">
      <c r="A29" s="23"/>
      <c r="B29" s="39" t="s">
        <v>23</v>
      </c>
      <c r="C29" s="275" t="s">
        <v>368</v>
      </c>
      <c r="D29" s="276" t="s">
        <v>372</v>
      </c>
      <c r="E29" s="276" t="s">
        <v>369</v>
      </c>
      <c r="F29" s="276" t="s">
        <v>373</v>
      </c>
      <c r="G29" s="276" t="s">
        <v>368</v>
      </c>
      <c r="H29" s="1030" t="s">
        <v>368</v>
      </c>
      <c r="I29" s="276" t="s">
        <v>374</v>
      </c>
      <c r="J29" s="276" t="s">
        <v>374</v>
      </c>
      <c r="K29" s="276" t="s">
        <v>374</v>
      </c>
      <c r="L29" s="276" t="s">
        <v>374</v>
      </c>
      <c r="M29" s="276" t="s">
        <v>374</v>
      </c>
      <c r="N29" s="276" t="s">
        <v>374</v>
      </c>
      <c r="O29" s="276" t="s">
        <v>374</v>
      </c>
      <c r="P29" s="276" t="s">
        <v>374</v>
      </c>
      <c r="Q29" s="276" t="s">
        <v>374</v>
      </c>
      <c r="R29" s="276" t="s">
        <v>374</v>
      </c>
      <c r="S29" s="276" t="s">
        <v>374</v>
      </c>
      <c r="T29" s="1030" t="s">
        <v>374</v>
      </c>
      <c r="U29" s="113"/>
      <c r="V29" s="275" t="s">
        <v>368</v>
      </c>
      <c r="W29" s="276" t="s">
        <v>368</v>
      </c>
      <c r="X29" s="277" t="s">
        <v>374</v>
      </c>
      <c r="Y29" s="113"/>
      <c r="Z29" s="275" t="s">
        <v>368</v>
      </c>
      <c r="AA29" s="276" t="s">
        <v>372</v>
      </c>
      <c r="AB29" s="277" t="s">
        <v>374</v>
      </c>
      <c r="AC29" s="113"/>
      <c r="AD29" s="275" t="s">
        <v>368</v>
      </c>
      <c r="AE29" s="276" t="s">
        <v>368</v>
      </c>
      <c r="AF29" s="277" t="s">
        <v>374</v>
      </c>
      <c r="AG29" s="113"/>
    </row>
    <row r="30" ht="21.95" customHeight="1">
      <c r="A30" s="8"/>
      <c r="B30" s="25"/>
      <c r="F30" s="4"/>
      <c r="G30" s="4"/>
      <c r="H30" s="4"/>
      <c r="I30" s="4"/>
      <c r="J30" s="4"/>
      <c r="K30" s="4"/>
      <c r="L30" s="4"/>
      <c r="M30" s="4"/>
      <c r="N30" s="4"/>
      <c r="O30" s="4"/>
      <c r="P30" s="4"/>
      <c r="Q30" s="4"/>
      <c r="U30" s="9"/>
      <c r="X30" s="102"/>
      <c r="Y30" s="116"/>
      <c r="Z30" s="4"/>
      <c r="AA30" s="4"/>
      <c r="AB30" s="102"/>
      <c r="AC30" s="116"/>
      <c r="AF30" s="102"/>
      <c r="AG30" s="116"/>
    </row>
    <row r="31" s="117" customFormat="1" ht="15.95" customHeight="1">
      <c r="B31" s="983" t="s">
        <v>9</v>
      </c>
      <c r="C31" s="1023">
        <v>2018</v>
      </c>
      <c r="D31" s="1023"/>
      <c r="E31" s="1023"/>
      <c r="F31" s="1023"/>
      <c r="G31" s="1023"/>
      <c r="H31" s="1023"/>
      <c r="I31" s="1023">
        <v>2019</v>
      </c>
      <c r="J31" s="1023"/>
      <c r="K31" s="1023"/>
      <c r="L31" s="1023"/>
      <c r="M31" s="1023"/>
      <c r="N31" s="1023"/>
      <c r="O31" s="1023"/>
      <c r="P31" s="1023"/>
      <c r="Q31" s="1023"/>
      <c r="R31" s="1023"/>
      <c r="S31" s="1023"/>
      <c r="T31" s="1023"/>
      <c r="U31" s="119"/>
      <c r="V31" s="1024" t="s">
        <v>60</v>
      </c>
      <c r="W31" s="1024"/>
      <c r="X31" s="1024"/>
      <c r="Y31" s="119"/>
      <c r="Z31" s="1024" t="s">
        <v>44</v>
      </c>
      <c r="AA31" s="1024"/>
      <c r="AB31" s="1024"/>
      <c r="AC31" s="119"/>
      <c r="AD31" s="1025" t="s">
        <v>45</v>
      </c>
      <c r="AE31" s="1025"/>
      <c r="AF31" s="1025"/>
      <c r="AG31" s="119"/>
      <c r="AH31" s="237"/>
      <c r="AI31" s="237"/>
      <c r="AJ31" s="237"/>
      <c r="AK31" s="237"/>
      <c r="AL31" s="237"/>
      <c r="AM31" s="237"/>
      <c r="AN31" s="237"/>
      <c r="AO31" s="237"/>
      <c r="AP31" s="237"/>
      <c r="AQ31" s="237"/>
      <c r="AR31" s="237"/>
      <c r="AS31" s="237"/>
      <c r="AT31" s="237"/>
      <c r="AU31" s="237"/>
      <c r="AV31" s="237"/>
    </row>
    <row r="32" s="118" customFormat="1" ht="15.95" customHeight="1">
      <c r="B32" s="983"/>
      <c r="C32" s="271" t="s">
        <v>268</v>
      </c>
      <c r="D32" s="271" t="s">
        <v>270</v>
      </c>
      <c r="E32" s="271" t="s">
        <v>272</v>
      </c>
      <c r="F32" s="271" t="s">
        <v>273</v>
      </c>
      <c r="G32" s="271" t="s">
        <v>274</v>
      </c>
      <c r="H32" s="1026" t="s">
        <v>276</v>
      </c>
      <c r="I32" s="271" t="s">
        <v>277</v>
      </c>
      <c r="J32" s="271" t="s">
        <v>278</v>
      </c>
      <c r="K32" s="271" t="s">
        <v>279</v>
      </c>
      <c r="L32" s="271" t="s">
        <v>280</v>
      </c>
      <c r="M32" s="271" t="s">
        <v>282</v>
      </c>
      <c r="N32" s="271" t="s">
        <v>283</v>
      </c>
      <c r="O32" s="271" t="s">
        <v>268</v>
      </c>
      <c r="P32" s="271" t="s">
        <v>270</v>
      </c>
      <c r="Q32" s="271" t="s">
        <v>272</v>
      </c>
      <c r="R32" s="271" t="s">
        <v>273</v>
      </c>
      <c r="S32" s="271" t="s">
        <v>274</v>
      </c>
      <c r="T32" s="1026" t="s">
        <v>276</v>
      </c>
      <c r="U32" s="144"/>
      <c r="V32" s="270">
        <v>2017</v>
      </c>
      <c r="W32" s="271">
        <v>2018</v>
      </c>
      <c r="X32" s="272">
        <v>2019</v>
      </c>
      <c r="Y32" s="144"/>
      <c r="Z32" s="270">
        <v>2017</v>
      </c>
      <c r="AA32" s="271">
        <v>2018</v>
      </c>
      <c r="AB32" s="272">
        <v>2019</v>
      </c>
      <c r="AC32" s="144"/>
      <c r="AD32" s="270">
        <v>2017</v>
      </c>
      <c r="AE32" s="271">
        <v>2018</v>
      </c>
      <c r="AF32" s="272">
        <v>2019</v>
      </c>
      <c r="AG32" s="144"/>
      <c r="AH32" s="237"/>
      <c r="AI32" s="237"/>
      <c r="AJ32" s="237"/>
      <c r="AK32" s="237"/>
      <c r="AL32" s="237"/>
      <c r="AM32" s="237"/>
      <c r="AN32" s="237"/>
      <c r="AO32" s="237"/>
      <c r="AP32" s="237"/>
      <c r="AQ32" s="237"/>
      <c r="AR32" s="237"/>
      <c r="AS32" s="237"/>
      <c r="AT32" s="237"/>
      <c r="AU32" s="237"/>
      <c r="AV32" s="237"/>
    </row>
    <row r="33" ht="21.95" customHeight="1">
      <c r="B33" s="265" t="s">
        <v>19</v>
      </c>
      <c r="C33" s="580">
        <v>143.23410241980866629150253236</v>
      </c>
      <c r="D33" s="581">
        <v>144.82054113749309773605742684</v>
      </c>
      <c r="E33" s="581">
        <v>139.1213360599863667348329925</v>
      </c>
      <c r="F33" s="581">
        <v>155.81861958266452648475120385</v>
      </c>
      <c r="G33" s="581">
        <v>173.94913359418669647847959754</v>
      </c>
      <c r="H33" s="1031">
        <v>273.90724637681159420289855072</v>
      </c>
      <c r="I33" s="581">
        <v>225.91068917018284106891701828</v>
      </c>
      <c r="J33" s="581">
        <v>261.59810246679316888045540797</v>
      </c>
      <c r="K33" s="581">
        <v>262.75984121733377439629507112</v>
      </c>
      <c r="L33" s="581">
        <v>220.48345588235294117647058824</v>
      </c>
      <c r="M33" s="581">
        <v>185.05130198212203653322969297</v>
      </c>
      <c r="N33" s="581">
        <v>153.27113970588235294117647059</v>
      </c>
      <c r="O33" s="581">
        <v>157.459600000</v>
      </c>
      <c r="P33" s="581">
        <v>135.79799785484447622452627816</v>
      </c>
      <c r="Q33" s="581">
        <v>123.77199621570482497634815516</v>
      </c>
      <c r="R33" s="581">
        <v>143.73379714390333211277920176</v>
      </c>
      <c r="S33" s="581">
        <v>169.70768712070128118678354686</v>
      </c>
      <c r="T33" s="1031">
        <v>250.6255380200860832137733142</v>
      </c>
      <c r="U33" s="113"/>
      <c r="V33" s="580">
        <v>230.95311843226356148821357569</v>
      </c>
      <c r="W33" s="581">
        <v>180.11384928716904276985743381</v>
      </c>
      <c r="X33" s="582">
        <v>194.69180690332882938213978627</v>
      </c>
      <c r="Y33" s="113"/>
      <c r="Z33" s="580">
        <v>253.03115871470301850048685492</v>
      </c>
      <c r="AA33" s="581">
        <v>204.15642458100558659217877095</v>
      </c>
      <c r="AB33" s="582">
        <v>192.69440209104770202570246134</v>
      </c>
      <c r="AC33" s="113"/>
      <c r="AD33" s="580">
        <v>230.95311843226356148821357569</v>
      </c>
      <c r="AE33" s="581">
        <v>180.11384928716904276985743381</v>
      </c>
      <c r="AF33" s="582">
        <v>194.69180690332882938213978627</v>
      </c>
      <c r="AG33" s="113"/>
    </row>
    <row r="34" ht="21.95" customHeight="1">
      <c r="B34" s="38" t="s">
        <v>35</v>
      </c>
      <c r="C34" s="278">
        <v>174.67328825021132713440405748</v>
      </c>
      <c r="D34" s="94">
        <v>159.37807509932077406125849033</v>
      </c>
      <c r="E34" s="94">
        <v>153.17303127947186419364979566</v>
      </c>
      <c r="F34" s="94">
        <v>172.04500767639009411921767572</v>
      </c>
      <c r="G34" s="94">
        <v>185.36822551057845175492234315</v>
      </c>
      <c r="H34" s="1032">
        <v>291.29991776987228086545751443</v>
      </c>
      <c r="I34" s="94">
        <v>242.95896175799086757990867581</v>
      </c>
      <c r="J34" s="94">
        <v>283.1196580937972768532526475</v>
      </c>
      <c r="K34" s="94">
        <v>284.82588058395757012411832249</v>
      </c>
      <c r="L34" s="94">
        <v>236.52544009351256575102279367</v>
      </c>
      <c r="M34" s="94">
        <v>192.85539859102706711160548756</v>
      </c>
      <c r="N34" s="94">
        <v>165.2829163171817536615265501</v>
      </c>
      <c r="O34" s="94">
        <v>165.32644633301857097891092226</v>
      </c>
      <c r="P34" s="94">
        <v>148.70800635579479862507296193</v>
      </c>
      <c r="Q34" s="94">
        <v>134.72185658699277376320177876</v>
      </c>
      <c r="R34" s="94">
        <v>152.8289816490049108296717498</v>
      </c>
      <c r="S34" s="94">
        <v>179.5799770128492278674997053</v>
      </c>
      <c r="T34" s="1032">
        <v>288.819769267083677564026909</v>
      </c>
      <c r="U34" s="113"/>
      <c r="V34" s="278">
        <v>204.66171353650131952732346069</v>
      </c>
      <c r="W34" s="94">
        <v>214.48230550186028143252062938</v>
      </c>
      <c r="X34" s="279">
        <v>209.84412766832981842497813898</v>
      </c>
      <c r="Y34" s="113"/>
      <c r="Z34" s="278">
        <v>213.77749506470717262557578417</v>
      </c>
      <c r="AA34" s="94">
        <v>218.71700651788292562188028547</v>
      </c>
      <c r="AB34" s="279">
        <v>208.67974042277476310034826274</v>
      </c>
      <c r="AC34" s="113"/>
      <c r="AD34" s="278">
        <v>204.66171353650131952732346069</v>
      </c>
      <c r="AE34" s="94">
        <v>214.48230550186028143252062938</v>
      </c>
      <c r="AF34" s="279">
        <v>209.84412766832981842497813898</v>
      </c>
      <c r="AG34" s="113"/>
    </row>
    <row r="35" ht="21.95" customHeight="1">
      <c r="B35" s="40" t="s">
        <v>101</v>
      </c>
      <c r="C35" s="578">
        <v>82.00114846102427777149345150</v>
      </c>
      <c r="D35" s="113">
        <v>90.86603728100257588741359240</v>
      </c>
      <c r="E35" s="113">
        <v>90.8262602743380614886206900</v>
      </c>
      <c r="F35" s="113">
        <v>90.56852139281671765894049566</v>
      </c>
      <c r="G35" s="113">
        <v>93.83977923673866139749801080</v>
      </c>
      <c r="H35" s="1029">
        <v>94.02929066159196657268180120</v>
      </c>
      <c r="I35" s="113">
        <v>92.98306493226224345208350469</v>
      </c>
      <c r="J35" s="113">
        <v>92.39842412501288172503884918</v>
      </c>
      <c r="K35" s="113">
        <v>92.25279692934384441335229662</v>
      </c>
      <c r="L35" s="113">
        <v>93.21764956665241816436182569</v>
      </c>
      <c r="M35" s="113">
        <v>95.95339478909037408289124734</v>
      </c>
      <c r="N35" s="113">
        <v>92.73259639958885857573743338</v>
      </c>
      <c r="O35" s="113">
        <v>95.24162860358571395607039283</v>
      </c>
      <c r="P35" s="113">
        <v>91.31855182695262462498979451</v>
      </c>
      <c r="Q35" s="113">
        <v>91.87224653171448049325447383</v>
      </c>
      <c r="R35" s="113">
        <v>94.04878288989057159378254038</v>
      </c>
      <c r="S35" s="113">
        <v>94.50256645737204381201166386</v>
      </c>
      <c r="T35" s="1029">
        <v>86.77575591729048265940902421</v>
      </c>
      <c r="U35" s="113"/>
      <c r="V35" s="578">
        <v>112.84627419630842794108604579</v>
      </c>
      <c r="W35" s="113">
        <v>83.97608784823830197025714280</v>
      </c>
      <c r="X35" s="579">
        <v>92.77924956329963870739255331</v>
      </c>
      <c r="Y35" s="113"/>
      <c r="Z35" s="578">
        <v>118.36192515873308519452462617</v>
      </c>
      <c r="AA35" s="113">
        <v>93.34272987332293962952524208</v>
      </c>
      <c r="AB35" s="579">
        <v>92.33977467130179403698265720</v>
      </c>
      <c r="AC35" s="113"/>
      <c r="AD35" s="578">
        <v>112.84627419630842794108604579</v>
      </c>
      <c r="AE35" s="113">
        <v>83.97608784823830197025714280</v>
      </c>
      <c r="AF35" s="579">
        <v>92.77924956329963870739255331</v>
      </c>
      <c r="AG35" s="113"/>
    </row>
    <row r="36" ht="21.95" customHeight="1">
      <c r="A36" s="23"/>
      <c r="B36" s="39" t="s">
        <v>23</v>
      </c>
      <c r="C36" s="275" t="s">
        <v>368</v>
      </c>
      <c r="D36" s="276" t="s">
        <v>369</v>
      </c>
      <c r="E36" s="276" t="s">
        <v>369</v>
      </c>
      <c r="F36" s="276" t="s">
        <v>369</v>
      </c>
      <c r="G36" s="276" t="s">
        <v>370</v>
      </c>
      <c r="H36" s="1030" t="s">
        <v>370</v>
      </c>
      <c r="I36" s="276" t="s">
        <v>370</v>
      </c>
      <c r="J36" s="276" t="s">
        <v>370</v>
      </c>
      <c r="K36" s="276" t="s">
        <v>371</v>
      </c>
      <c r="L36" s="276" t="s">
        <v>371</v>
      </c>
      <c r="M36" s="276" t="s">
        <v>370</v>
      </c>
      <c r="N36" s="276" t="s">
        <v>371</v>
      </c>
      <c r="O36" s="276" t="s">
        <v>370</v>
      </c>
      <c r="P36" s="276" t="s">
        <v>372</v>
      </c>
      <c r="Q36" s="276" t="s">
        <v>370</v>
      </c>
      <c r="R36" s="276" t="s">
        <v>371</v>
      </c>
      <c r="S36" s="276" t="s">
        <v>373</v>
      </c>
      <c r="T36" s="1030" t="s">
        <v>371</v>
      </c>
      <c r="U36" s="113"/>
      <c r="V36" s="275" t="s">
        <v>373</v>
      </c>
      <c r="W36" s="276" t="s">
        <v>368</v>
      </c>
      <c r="X36" s="277" t="s">
        <v>370</v>
      </c>
      <c r="Y36" s="113"/>
      <c r="Z36" s="275" t="s">
        <v>373</v>
      </c>
      <c r="AA36" s="276" t="s">
        <v>370</v>
      </c>
      <c r="AB36" s="277" t="s">
        <v>370</v>
      </c>
      <c r="AC36" s="113"/>
      <c r="AD36" s="275" t="s">
        <v>373</v>
      </c>
      <c r="AE36" s="276" t="s">
        <v>368</v>
      </c>
      <c r="AF36" s="277" t="s">
        <v>370</v>
      </c>
      <c r="AG36" s="113"/>
    </row>
    <row r="37" ht="21.95" customHeight="1">
      <c r="B37" s="25" t="s">
        <v>70</v>
      </c>
      <c r="F37" s="4"/>
      <c r="G37" s="4"/>
      <c r="H37" s="4"/>
      <c r="I37" s="4"/>
      <c r="J37" s="4"/>
      <c r="K37" s="4"/>
      <c r="L37" s="4"/>
      <c r="M37" s="4"/>
      <c r="N37" s="4"/>
      <c r="O37" s="4"/>
      <c r="P37" s="4"/>
      <c r="Q37" s="4"/>
      <c r="S37" s="98"/>
      <c r="T37" s="98"/>
      <c r="U37" s="9"/>
      <c r="V37" s="98"/>
      <c r="W37" s="98"/>
      <c r="X37" s="98"/>
      <c r="Y37" s="9"/>
      <c r="Z37" s="98"/>
      <c r="AA37" s="98"/>
      <c r="AB37" s="98"/>
      <c r="AC37" s="9"/>
      <c r="AD37" s="98"/>
      <c r="AE37" s="98"/>
      <c r="AF37" s="98"/>
      <c r="AG37" s="9"/>
    </row>
    <row r="38" ht="21.95" customHeight="1">
      <c r="B38" s="37" t="s">
        <v>19</v>
      </c>
      <c r="C38" s="575">
        <v>-25.284538726779101268917021260</v>
      </c>
      <c r="D38" s="576">
        <v>-26.734217396585532193869210590</v>
      </c>
      <c r="E38" s="576">
        <v>-13.276336324159390035581028650</v>
      </c>
      <c r="F38" s="576">
        <v>-22.205012591597647025436480670</v>
      </c>
      <c r="G38" s="576">
        <v>-18.760678294909953957824724050</v>
      </c>
      <c r="H38" s="1027">
        <v>-15.954709556446039139493143580</v>
      </c>
      <c r="I38" s="576">
        <v>0.8851562482475207325307258700</v>
      </c>
      <c r="J38" s="576">
        <v>13.964555571092353430850338400</v>
      </c>
      <c r="K38" s="576">
        <v>10.300306481156901565608938440</v>
      </c>
      <c r="L38" s="576">
        <v>0.3312566264823686483939370200</v>
      </c>
      <c r="M38" s="576">
        <v>2.3517360043563829983197933600</v>
      </c>
      <c r="N38" s="576">
        <v>8.527861777005123048235693380</v>
      </c>
      <c r="O38" s="576">
        <v>9.931641515438440715523304010</v>
      </c>
      <c r="P38" s="576">
        <v>-6.2301543771215364156719831700</v>
      </c>
      <c r="Q38" s="576">
        <v>-11.033059542831884678744901230</v>
      </c>
      <c r="R38" s="576">
        <v>-7.7556985622953634753938267300</v>
      </c>
      <c r="S38" s="576">
        <v>-2.4383257253700759834972395700</v>
      </c>
      <c r="T38" s="1027">
        <v>-8.499851195866898020326574740</v>
      </c>
      <c r="U38" s="113"/>
      <c r="V38" s="575">
        <v>-2.3066590508155678507869120300</v>
      </c>
      <c r="W38" s="576">
        <v>-22.012809132085917965566863110</v>
      </c>
      <c r="X38" s="577">
        <v>8.093746079968039254002769300</v>
      </c>
      <c r="Y38" s="113"/>
      <c r="Z38" s="575">
        <v>13.273801291269360737075937310</v>
      </c>
      <c r="AA38" s="576">
        <v>-19.315697869764938667618091930</v>
      </c>
      <c r="AB38" s="577">
        <v>-5.6143334766376459539165373800</v>
      </c>
      <c r="AC38" s="113"/>
      <c r="AD38" s="575">
        <v>-2.3066590508155678507869120300</v>
      </c>
      <c r="AE38" s="576">
        <v>-22.012809132085917965566863110</v>
      </c>
      <c r="AF38" s="577">
        <v>8.093746079968039254002769300</v>
      </c>
      <c r="AG38" s="113"/>
    </row>
    <row r="39" ht="21.95" customHeight="1">
      <c r="B39" s="38" t="s">
        <v>35</v>
      </c>
      <c r="C39" s="273">
        <v>-0.4155933627623905700921146500</v>
      </c>
      <c r="D39" s="92">
        <v>4.6455912674530442341241650700</v>
      </c>
      <c r="E39" s="92">
        <v>0.293754138419348452563544200</v>
      </c>
      <c r="F39" s="92">
        <v>0.9174367714174336427958704200</v>
      </c>
      <c r="G39" s="92">
        <v>-0.3175517316007370953652799800</v>
      </c>
      <c r="H39" s="1028">
        <v>5.69738421440828606258072700</v>
      </c>
      <c r="I39" s="92">
        <v>0.2130775069486456689217493300</v>
      </c>
      <c r="J39" s="92">
        <v>4.9119157067101565504425341300</v>
      </c>
      <c r="K39" s="92">
        <v>-1.2585806631898584209978957800</v>
      </c>
      <c r="L39" s="92">
        <v>4.1952022487435861739501219800</v>
      </c>
      <c r="M39" s="92">
        <v>-5.509231166162168784154264500</v>
      </c>
      <c r="N39" s="92">
        <v>-4.6380986039879128758970166400</v>
      </c>
      <c r="O39" s="92">
        <v>-5.3510425153294427378965579800</v>
      </c>
      <c r="P39" s="92">
        <v>-6.6948159192389746476866537100</v>
      </c>
      <c r="Q39" s="92">
        <v>-12.045968234978648717853141170</v>
      </c>
      <c r="R39" s="92">
        <v>-11.169185486352370031905157090</v>
      </c>
      <c r="S39" s="92">
        <v>-3.1225677873249666300148728200</v>
      </c>
      <c r="T39" s="1028">
        <v>-0.851407210058990574273489300</v>
      </c>
      <c r="U39" s="113"/>
      <c r="V39" s="273">
        <v>-4.1988167159270502501207655400</v>
      </c>
      <c r="W39" s="92">
        <v>4.7984509636226924224414441300</v>
      </c>
      <c r="X39" s="274">
        <v>-2.1624990568232373085480349700</v>
      </c>
      <c r="Y39" s="113"/>
      <c r="Z39" s="273">
        <v>3.7330019541714082282044872600</v>
      </c>
      <c r="AA39" s="92">
        <v>2.3105853362537710314706105900</v>
      </c>
      <c r="AB39" s="274">
        <v>-4.5891566709456985217997879200</v>
      </c>
      <c r="AC39" s="113"/>
      <c r="AD39" s="273">
        <v>-4.1988167159270502501207655400</v>
      </c>
      <c r="AE39" s="92">
        <v>4.7984509636226924224414441300</v>
      </c>
      <c r="AF39" s="274">
        <v>-2.1624990568232373085480349700</v>
      </c>
      <c r="AG39" s="113"/>
    </row>
    <row r="40" ht="21.95" customHeight="1">
      <c r="B40" s="40" t="s">
        <v>101</v>
      </c>
      <c r="C40" s="578">
        <v>-24.972730373951400236780553630</v>
      </c>
      <c r="D40" s="113">
        <v>-29.986746965610915037675241590</v>
      </c>
      <c r="E40" s="113">
        <v>-13.530344515621704384735508870</v>
      </c>
      <c r="F40" s="113">
        <v>-22.912244011298539061473948640</v>
      </c>
      <c r="G40" s="113">
        <v>-18.501879602365211161556000340</v>
      </c>
      <c r="H40" s="1029">
        <v>-20.484985443852441051654321490</v>
      </c>
      <c r="I40" s="113">
        <v>0.6706497375577294187642688600</v>
      </c>
      <c r="J40" s="113">
        <v>8.628800459320171255973087080</v>
      </c>
      <c r="K40" s="113">
        <v>11.706219357571746051999602890</v>
      </c>
      <c r="L40" s="113">
        <v>-3.7083719200783162960666936700</v>
      </c>
      <c r="M40" s="113">
        <v>8.319296442959497112017957510</v>
      </c>
      <c r="N40" s="113">
        <v>13.806310684094245173670635210</v>
      </c>
      <c r="O40" s="113">
        <v>16.146700858530938088343777130</v>
      </c>
      <c r="P40" s="113">
        <v>0.4980018491954818205287695200</v>
      </c>
      <c r="Q40" s="113">
        <v>1.1516341796051583769546516700</v>
      </c>
      <c r="R40" s="113">
        <v>3.8426833557093764476048398200</v>
      </c>
      <c r="S40" s="113">
        <v>0.7062966537477727552361929300</v>
      </c>
      <c r="T40" s="1029">
        <v>-7.7141225816609575818712617300</v>
      </c>
      <c r="U40" s="113"/>
      <c r="V40" s="578">
        <v>1.9750879897806603146104557200</v>
      </c>
      <c r="W40" s="113">
        <v>-25.583641598877497132063711400</v>
      </c>
      <c r="X40" s="579">
        <v>10.482938584815265908631220910</v>
      </c>
      <c r="Y40" s="113"/>
      <c r="Z40" s="578">
        <v>9.197458048416470209993907870</v>
      </c>
      <c r="AA40" s="113">
        <v>-21.137874575677393812645093210</v>
      </c>
      <c r="AB40" s="579">
        <v>-1.0744866829824601622611505700</v>
      </c>
      <c r="AC40" s="113"/>
      <c r="AD40" s="578">
        <v>1.9750879897806603146104557200</v>
      </c>
      <c r="AE40" s="113">
        <v>-25.583641598877497132063711400</v>
      </c>
      <c r="AF40" s="579">
        <v>10.482938584815265908631220910</v>
      </c>
      <c r="AG40" s="113"/>
    </row>
    <row r="41" ht="21.95" customHeight="1">
      <c r="A41" s="23"/>
      <c r="B41" s="39" t="s">
        <v>23</v>
      </c>
      <c r="C41" s="275" t="s">
        <v>368</v>
      </c>
      <c r="D41" s="276" t="s">
        <v>368</v>
      </c>
      <c r="E41" s="276" t="s">
        <v>369</v>
      </c>
      <c r="F41" s="276" t="s">
        <v>368</v>
      </c>
      <c r="G41" s="276" t="s">
        <v>368</v>
      </c>
      <c r="H41" s="1030" t="s">
        <v>368</v>
      </c>
      <c r="I41" s="276" t="s">
        <v>370</v>
      </c>
      <c r="J41" s="276" t="s">
        <v>374</v>
      </c>
      <c r="K41" s="276" t="s">
        <v>374</v>
      </c>
      <c r="L41" s="276" t="s">
        <v>369</v>
      </c>
      <c r="M41" s="276" t="s">
        <v>374</v>
      </c>
      <c r="N41" s="276" t="s">
        <v>374</v>
      </c>
      <c r="O41" s="276" t="s">
        <v>374</v>
      </c>
      <c r="P41" s="276" t="s">
        <v>370</v>
      </c>
      <c r="Q41" s="276" t="s">
        <v>370</v>
      </c>
      <c r="R41" s="276" t="s">
        <v>373</v>
      </c>
      <c r="S41" s="276" t="s">
        <v>371</v>
      </c>
      <c r="T41" s="1030" t="s">
        <v>369</v>
      </c>
      <c r="U41" s="113"/>
      <c r="V41" s="275" t="s">
        <v>373</v>
      </c>
      <c r="W41" s="276" t="s">
        <v>368</v>
      </c>
      <c r="X41" s="277" t="s">
        <v>374</v>
      </c>
      <c r="Y41" s="113"/>
      <c r="Z41" s="275" t="s">
        <v>374</v>
      </c>
      <c r="AA41" s="276" t="s">
        <v>368</v>
      </c>
      <c r="AB41" s="277" t="s">
        <v>371</v>
      </c>
      <c r="AC41" s="113"/>
      <c r="AD41" s="275" t="s">
        <v>373</v>
      </c>
      <c r="AE41" s="276" t="s">
        <v>368</v>
      </c>
      <c r="AF41" s="277" t="s">
        <v>374</v>
      </c>
      <c r="AG41" s="113"/>
    </row>
    <row r="42" ht="21.95" customHeight="1">
      <c r="A42" s="8"/>
      <c r="B42" s="25"/>
      <c r="F42" s="4"/>
      <c r="G42" s="4"/>
      <c r="H42" s="4"/>
      <c r="I42" s="4"/>
      <c r="J42" s="4"/>
      <c r="K42" s="4"/>
      <c r="L42" s="4"/>
      <c r="M42" s="4"/>
      <c r="N42" s="4"/>
      <c r="O42" s="4"/>
      <c r="P42" s="4"/>
      <c r="Q42" s="4"/>
      <c r="U42" s="9"/>
      <c r="X42" s="102"/>
      <c r="Y42" s="116"/>
      <c r="Z42" s="4"/>
      <c r="AA42" s="4"/>
      <c r="AB42" s="102"/>
      <c r="AC42" s="116"/>
      <c r="AF42" s="102"/>
      <c r="AG42" s="116"/>
    </row>
    <row r="43" s="117" customFormat="1" ht="15.95" customHeight="1">
      <c r="B43" s="983" t="s">
        <v>10</v>
      </c>
      <c r="C43" s="1023">
        <v>2018</v>
      </c>
      <c r="D43" s="1023"/>
      <c r="E43" s="1023"/>
      <c r="F43" s="1023"/>
      <c r="G43" s="1023"/>
      <c r="H43" s="1023"/>
      <c r="I43" s="1023">
        <v>2019</v>
      </c>
      <c r="J43" s="1023"/>
      <c r="K43" s="1023"/>
      <c r="L43" s="1023"/>
      <c r="M43" s="1023"/>
      <c r="N43" s="1023"/>
      <c r="O43" s="1023"/>
      <c r="P43" s="1023"/>
      <c r="Q43" s="1023"/>
      <c r="R43" s="1023"/>
      <c r="S43" s="1023"/>
      <c r="T43" s="1023"/>
      <c r="U43" s="119"/>
      <c r="V43" s="1024" t="s">
        <v>60</v>
      </c>
      <c r="W43" s="1024"/>
      <c r="X43" s="1024"/>
      <c r="Y43" s="119"/>
      <c r="Z43" s="1024" t="s">
        <v>44</v>
      </c>
      <c r="AA43" s="1024"/>
      <c r="AB43" s="1024"/>
      <c r="AC43" s="119"/>
      <c r="AD43" s="1025" t="s">
        <v>45</v>
      </c>
      <c r="AE43" s="1025"/>
      <c r="AF43" s="1025"/>
      <c r="AG43" s="119"/>
      <c r="AH43" s="237"/>
      <c r="AI43" s="237"/>
      <c r="AJ43" s="237"/>
      <c r="AK43" s="237"/>
      <c r="AL43" s="237"/>
      <c r="AM43" s="237"/>
      <c r="AN43" s="237"/>
      <c r="AO43" s="237"/>
      <c r="AP43" s="237"/>
      <c r="AQ43" s="237"/>
      <c r="AR43" s="237"/>
      <c r="AS43" s="237"/>
      <c r="AT43" s="237"/>
      <c r="AU43" s="237"/>
      <c r="AV43" s="237"/>
    </row>
    <row r="44" s="118" customFormat="1" ht="15.95" customHeight="1">
      <c r="B44" s="983"/>
      <c r="C44" s="271" t="s">
        <v>268</v>
      </c>
      <c r="D44" s="271" t="s">
        <v>270</v>
      </c>
      <c r="E44" s="271" t="s">
        <v>272</v>
      </c>
      <c r="F44" s="271" t="s">
        <v>273</v>
      </c>
      <c r="G44" s="271" t="s">
        <v>274</v>
      </c>
      <c r="H44" s="1026" t="s">
        <v>276</v>
      </c>
      <c r="I44" s="271" t="s">
        <v>277</v>
      </c>
      <c r="J44" s="271" t="s">
        <v>278</v>
      </c>
      <c r="K44" s="271" t="s">
        <v>279</v>
      </c>
      <c r="L44" s="271" t="s">
        <v>280</v>
      </c>
      <c r="M44" s="271" t="s">
        <v>282</v>
      </c>
      <c r="N44" s="271" t="s">
        <v>283</v>
      </c>
      <c r="O44" s="271" t="s">
        <v>268</v>
      </c>
      <c r="P44" s="271" t="s">
        <v>270</v>
      </c>
      <c r="Q44" s="271" t="s">
        <v>272</v>
      </c>
      <c r="R44" s="271" t="s">
        <v>273</v>
      </c>
      <c r="S44" s="271" t="s">
        <v>274</v>
      </c>
      <c r="T44" s="1026" t="s">
        <v>276</v>
      </c>
      <c r="U44" s="144"/>
      <c r="V44" s="270">
        <v>2017</v>
      </c>
      <c r="W44" s="271">
        <v>2018</v>
      </c>
      <c r="X44" s="272">
        <v>2019</v>
      </c>
      <c r="Y44" s="144"/>
      <c r="Z44" s="270">
        <v>2017</v>
      </c>
      <c r="AA44" s="271">
        <v>2018</v>
      </c>
      <c r="AB44" s="272">
        <v>2019</v>
      </c>
      <c r="AC44" s="144"/>
      <c r="AD44" s="270">
        <v>2017</v>
      </c>
      <c r="AE44" s="271">
        <v>2018</v>
      </c>
      <c r="AF44" s="272">
        <v>2019</v>
      </c>
      <c r="AG44" s="144"/>
      <c r="AH44" s="237"/>
      <c r="AI44" s="237"/>
      <c r="AJ44" s="237"/>
      <c r="AK44" s="237"/>
      <c r="AL44" s="237"/>
      <c r="AM44" s="237"/>
      <c r="AN44" s="237"/>
      <c r="AO44" s="237"/>
      <c r="AP44" s="237"/>
      <c r="AQ44" s="237"/>
      <c r="AR44" s="237"/>
      <c r="AS44" s="237"/>
      <c r="AT44" s="237"/>
      <c r="AU44" s="237"/>
      <c r="AV44" s="237"/>
    </row>
    <row r="45" ht="21.95" customHeight="1">
      <c r="B45" s="265" t="s">
        <v>19</v>
      </c>
      <c r="C45" s="580">
        <v>63.647661915478869717429357339</v>
      </c>
      <c r="D45" s="581">
        <v>65.583895973993498374593648412</v>
      </c>
      <c r="E45" s="581">
        <v>51.538131313131313131313131313</v>
      </c>
      <c r="F45" s="581">
        <v>71.16935483870967741935483871</v>
      </c>
      <c r="G45" s="581">
        <v>78.58459595959595959595959596</v>
      </c>
      <c r="H45" s="1031">
        <v>138.56011730205278592375366569</v>
      </c>
      <c r="I45" s="581">
        <v>157.01124144672531769305962854</v>
      </c>
      <c r="J45" s="581">
        <v>186.50189393939393939393939394</v>
      </c>
      <c r="K45" s="581">
        <v>194.11608015640273704789833822</v>
      </c>
      <c r="L45" s="581">
        <v>151.44318181818181818181818182</v>
      </c>
      <c r="M45" s="581">
        <v>116.35801564027370478983382209</v>
      </c>
      <c r="N45" s="581">
        <v>84.22171717171717171717171717</v>
      </c>
      <c r="O45" s="581">
        <v>96.19965786901270772238514174</v>
      </c>
      <c r="P45" s="581">
        <v>92.8218475073313782991202346</v>
      </c>
      <c r="Q45" s="581">
        <v>66.074242424242424242424242424</v>
      </c>
      <c r="R45" s="581">
        <v>95.92790811339198435972629521</v>
      </c>
      <c r="S45" s="581">
        <v>127.10934343434343434343434343</v>
      </c>
      <c r="T45" s="1031">
        <v>213.44819159335288367546432063</v>
      </c>
      <c r="U45" s="113"/>
      <c r="V45" s="580">
        <v>148.80796571916554837135537392</v>
      </c>
      <c r="W45" s="581">
        <v>71.221631634050092614963356688</v>
      </c>
      <c r="X45" s="582">
        <v>131.58870900788709007887090079</v>
      </c>
      <c r="Y45" s="113"/>
      <c r="Z45" s="580">
        <v>125.53768115942028985507246377</v>
      </c>
      <c r="AA45" s="581">
        <v>96.29512516469038208168642951</v>
      </c>
      <c r="AB45" s="582">
        <v>145.6949934123847167325428195</v>
      </c>
      <c r="AC45" s="113"/>
      <c r="AD45" s="580">
        <v>148.80796571916554837135537392</v>
      </c>
      <c r="AE45" s="581">
        <v>71.221631634050092614963356688</v>
      </c>
      <c r="AF45" s="582">
        <v>131.58870900788709007887090079</v>
      </c>
      <c r="AG45" s="113"/>
    </row>
    <row r="46" ht="21.95" customHeight="1">
      <c r="B46" s="38" t="s">
        <v>35</v>
      </c>
      <c r="C46" s="278">
        <v>147.89320586882061244312662952</v>
      </c>
      <c r="D46" s="94">
        <v>127.15373651653800930422780021</v>
      </c>
      <c r="E46" s="94">
        <v>102.95687533016376122556788167</v>
      </c>
      <c r="F46" s="94">
        <v>131.76249987219467307397372322</v>
      </c>
      <c r="G46" s="94">
        <v>160.14326254622292657157950343</v>
      </c>
      <c r="H46" s="1032">
        <v>255.35093757987832932876642298</v>
      </c>
      <c r="I46" s="94">
        <v>217.60855835591227442359797556</v>
      </c>
      <c r="J46" s="94">
        <v>264.80373273715191306316504415</v>
      </c>
      <c r="K46" s="94">
        <v>266.30440826133633249833853075</v>
      </c>
      <c r="L46" s="94">
        <v>213.78501215002641310089804543</v>
      </c>
      <c r="M46" s="94">
        <v>159.54123306579418230151832728</v>
      </c>
      <c r="N46" s="94">
        <v>135.32593343898573692551505547</v>
      </c>
      <c r="O46" s="94">
        <v>134.25748172383824957824242114</v>
      </c>
      <c r="P46" s="94">
        <v>117.21940340473390930934001329</v>
      </c>
      <c r="Q46" s="94">
        <v>89.62241627047015319598520866</v>
      </c>
      <c r="R46" s="94">
        <v>120.91310873677214866315628035</v>
      </c>
      <c r="S46" s="94">
        <v>160.94843581616481774960380349</v>
      </c>
      <c r="T46" s="1032">
        <v>250.20907980164613261080721844</v>
      </c>
      <c r="U46" s="113"/>
      <c r="V46" s="278">
        <v>158.59405596682803985845472505</v>
      </c>
      <c r="W46" s="94">
        <v>179.21469639406899246683889456</v>
      </c>
      <c r="X46" s="279">
        <v>177.13043813907040357770879014</v>
      </c>
      <c r="Y46" s="113"/>
      <c r="Z46" s="278">
        <v>167.88596430786191690208778337</v>
      </c>
      <c r="AA46" s="94">
        <v>182.66102649348859643078619169</v>
      </c>
      <c r="AB46" s="279">
        <v>177.53522738234686143457589747</v>
      </c>
      <c r="AC46" s="113"/>
      <c r="AD46" s="278">
        <v>158.59405596682803985845472505</v>
      </c>
      <c r="AE46" s="94">
        <v>179.21469639406899246683889456</v>
      </c>
      <c r="AF46" s="279">
        <v>177.13043813907040357770879014</v>
      </c>
      <c r="AG46" s="113"/>
    </row>
    <row r="47" ht="21.95" customHeight="1">
      <c r="B47" s="40" t="s">
        <v>102</v>
      </c>
      <c r="C47" s="578">
        <v>43.036231138253595065178894500</v>
      </c>
      <c r="D47" s="113">
        <v>51.578426061796031824451784090</v>
      </c>
      <c r="E47" s="113">
        <v>50.057979273222896449921607500</v>
      </c>
      <c r="F47" s="113">
        <v>54.013361091161468661909744880</v>
      </c>
      <c r="G47" s="113">
        <v>49.071434358291349612604370250</v>
      </c>
      <c r="H47" s="1029">
        <v>54.262623280444666077394839050</v>
      </c>
      <c r="I47" s="113">
        <v>72.153063571113645296433851580</v>
      </c>
      <c r="J47" s="113">
        <v>70.430236013522689795533039450</v>
      </c>
      <c r="K47" s="113">
        <v>72.892552332783021044462427070</v>
      </c>
      <c r="L47" s="113">
        <v>70.839007980552254726040720760</v>
      </c>
      <c r="M47" s="113">
        <v>72.932879735414927462023442710</v>
      </c>
      <c r="N47" s="113">
        <v>62.236198954201287571127627640</v>
      </c>
      <c r="O47" s="113">
        <v>71.653107621138897838489257400</v>
      </c>
      <c r="P47" s="113">
        <v>79.186418639955955496178889510</v>
      </c>
      <c r="Q47" s="113">
        <v>73.725129464081791364544102960</v>
      </c>
      <c r="R47" s="113">
        <v>79.33623501669041619441701242</v>
      </c>
      <c r="S47" s="113">
        <v>78.975196490587600829196352350</v>
      </c>
      <c r="T47" s="1029">
        <v>85.30793197535615651451380479</v>
      </c>
      <c r="U47" s="113"/>
      <c r="V47" s="578">
        <v>93.82947224093355901317016712</v>
      </c>
      <c r="W47" s="113">
        <v>39.740954880978796581943915360</v>
      </c>
      <c r="X47" s="579">
        <v>74.289156844162977704157416760</v>
      </c>
      <c r="Y47" s="113"/>
      <c r="Z47" s="578">
        <v>74.775566663342265438526143820</v>
      </c>
      <c r="AA47" s="113">
        <v>52.717937161117979222355546230</v>
      </c>
      <c r="AB47" s="579">
        <v>82.06539939175577691655249229</v>
      </c>
      <c r="AC47" s="113"/>
      <c r="AD47" s="578">
        <v>93.82947224093355901317016712</v>
      </c>
      <c r="AE47" s="113">
        <v>39.740954880978796581943915360</v>
      </c>
      <c r="AF47" s="579">
        <v>74.289156844162977704157416760</v>
      </c>
      <c r="AG47" s="113"/>
    </row>
    <row r="48" ht="21.95" customHeight="1">
      <c r="A48" s="23"/>
      <c r="B48" s="39" t="s">
        <v>23</v>
      </c>
      <c r="C48" s="275" t="s">
        <v>368</v>
      </c>
      <c r="D48" s="276" t="s">
        <v>368</v>
      </c>
      <c r="E48" s="276" t="s">
        <v>368</v>
      </c>
      <c r="F48" s="276" t="s">
        <v>368</v>
      </c>
      <c r="G48" s="276" t="s">
        <v>368</v>
      </c>
      <c r="H48" s="1030" t="s">
        <v>368</v>
      </c>
      <c r="I48" s="276" t="s">
        <v>368</v>
      </c>
      <c r="J48" s="276" t="s">
        <v>368</v>
      </c>
      <c r="K48" s="276" t="s">
        <v>368</v>
      </c>
      <c r="L48" s="276" t="s">
        <v>368</v>
      </c>
      <c r="M48" s="276" t="s">
        <v>372</v>
      </c>
      <c r="N48" s="276" t="s">
        <v>368</v>
      </c>
      <c r="O48" s="276" t="s">
        <v>372</v>
      </c>
      <c r="P48" s="276" t="s">
        <v>372</v>
      </c>
      <c r="Q48" s="276" t="s">
        <v>368</v>
      </c>
      <c r="R48" s="276" t="s">
        <v>368</v>
      </c>
      <c r="S48" s="276" t="s">
        <v>372</v>
      </c>
      <c r="T48" s="1030" t="s">
        <v>371</v>
      </c>
      <c r="U48" s="113"/>
      <c r="V48" s="275" t="s">
        <v>370</v>
      </c>
      <c r="W48" s="276" t="s">
        <v>368</v>
      </c>
      <c r="X48" s="277" t="s">
        <v>368</v>
      </c>
      <c r="Y48" s="113"/>
      <c r="Z48" s="275" t="s">
        <v>368</v>
      </c>
      <c r="AA48" s="276" t="s">
        <v>368</v>
      </c>
      <c r="AB48" s="277" t="s">
        <v>371</v>
      </c>
      <c r="AC48" s="113"/>
      <c r="AD48" s="275" t="s">
        <v>370</v>
      </c>
      <c r="AE48" s="276" t="s">
        <v>368</v>
      </c>
      <c r="AF48" s="277" t="s">
        <v>368</v>
      </c>
      <c r="AG48" s="113"/>
    </row>
    <row r="49" ht="21.95" customHeight="1">
      <c r="B49" s="25" t="s">
        <v>70</v>
      </c>
      <c r="F49" s="4"/>
      <c r="G49" s="4"/>
      <c r="H49" s="4"/>
      <c r="I49" s="4"/>
      <c r="J49" s="4"/>
      <c r="K49" s="4"/>
      <c r="L49" s="4"/>
      <c r="M49" s="4"/>
      <c r="N49" s="4"/>
      <c r="O49" s="4"/>
      <c r="P49" s="4"/>
      <c r="Q49" s="4"/>
      <c r="S49" s="98"/>
      <c r="T49" s="98"/>
      <c r="U49" s="9"/>
      <c r="V49" s="98"/>
      <c r="W49" s="98"/>
      <c r="X49" s="98"/>
      <c r="Y49" s="9"/>
      <c r="Z49" s="98"/>
      <c r="AA49" s="98"/>
      <c r="AB49" s="98"/>
      <c r="AC49" s="9"/>
      <c r="AD49" s="98"/>
      <c r="AE49" s="98"/>
      <c r="AF49" s="98"/>
      <c r="AG49" s="9"/>
    </row>
    <row r="50" ht="21.95" customHeight="1">
      <c r="B50" s="37" t="s">
        <v>19</v>
      </c>
      <c r="C50" s="575">
        <v>-48.193626235947581924014962850</v>
      </c>
      <c r="D50" s="576">
        <v>-29.443243603879962494556760700</v>
      </c>
      <c r="E50" s="576">
        <v>6.3031539208373786913457812300</v>
      </c>
      <c r="F50" s="576">
        <v>-11.168846855874879209763430080</v>
      </c>
      <c r="G50" s="576">
        <v>-30.411861658704948112175257590</v>
      </c>
      <c r="H50" s="1027">
        <v>-24.350467640527873239832505450</v>
      </c>
      <c r="I50" s="576">
        <v>45.348219032429558745348219030</v>
      </c>
      <c r="J50" s="576">
        <v>106.81584292687902981424975322</v>
      </c>
      <c r="K50" s="576">
        <v>112.92326085091782466975467490</v>
      </c>
      <c r="L50" s="576">
        <v>122.41321762349799732977303071</v>
      </c>
      <c r="M50" s="576">
        <v>300.25780149109238860989338393</v>
      </c>
      <c r="N50" s="576">
        <v>87.48126007589571215894906871</v>
      </c>
      <c r="O50" s="576">
        <v>51.144056158357195182365007180</v>
      </c>
      <c r="P50" s="576">
        <v>41.531463065473817752004353590</v>
      </c>
      <c r="Q50" s="576">
        <v>28.204575409988681519518254110</v>
      </c>
      <c r="R50" s="576">
        <v>34.788222164992703236329298650</v>
      </c>
      <c r="S50" s="576">
        <v>61.748421407798968492424364140</v>
      </c>
      <c r="T50" s="1027">
        <v>54.047351972175777970609607260</v>
      </c>
      <c r="U50" s="113"/>
      <c r="V50" s="575">
        <v>-17.345037901148051372008744520</v>
      </c>
      <c r="W50" s="576">
        <v>-52.138562415091744216081502640</v>
      </c>
      <c r="X50" s="577">
        <v>84.75946982514273021582185234</v>
      </c>
      <c r="Y50" s="113"/>
      <c r="Z50" s="575">
        <v>-18.868021354416232794626922570</v>
      </c>
      <c r="AA50" s="576">
        <v>-23.293847492367481746500691100</v>
      </c>
      <c r="AB50" s="577">
        <v>51.300487084063047285464098080</v>
      </c>
      <c r="AC50" s="113"/>
      <c r="AD50" s="575">
        <v>-17.345037901148051372008744520</v>
      </c>
      <c r="AE50" s="576">
        <v>-52.138562415091744216081502640</v>
      </c>
      <c r="AF50" s="577">
        <v>84.75946982514273021582185234</v>
      </c>
      <c r="AG50" s="113"/>
    </row>
    <row r="51" ht="21.95" customHeight="1">
      <c r="B51" s="38" t="s">
        <v>35</v>
      </c>
      <c r="C51" s="273">
        <v>6.5587894253733872191584440700</v>
      </c>
      <c r="D51" s="92">
        <v>16.925545737801403903325103470</v>
      </c>
      <c r="E51" s="92">
        <v>54.664613702247944456480249240</v>
      </c>
      <c r="F51" s="92">
        <v>10.120483667609044606506295780</v>
      </c>
      <c r="G51" s="92">
        <v>6.2577733660149619047318609800</v>
      </c>
      <c r="H51" s="1028">
        <v>9.715663607025781289125959560</v>
      </c>
      <c r="I51" s="92">
        <v>2.3572038664805149023208213100</v>
      </c>
      <c r="J51" s="92">
        <v>6.418845193873018046532617800</v>
      </c>
      <c r="K51" s="92">
        <v>3.4118890368734283535686585300</v>
      </c>
      <c r="L51" s="92">
        <v>4.9558407203581042880187558700</v>
      </c>
      <c r="M51" s="92">
        <v>-4.1588553798944600266506398400</v>
      </c>
      <c r="N51" s="92">
        <v>-2.909143418722240140808504300</v>
      </c>
      <c r="O51" s="92">
        <v>-9.219980096365668270226230150</v>
      </c>
      <c r="P51" s="92">
        <v>-7.8128518940629085026708005500</v>
      </c>
      <c r="Q51" s="92">
        <v>-12.951499369937607930204700310</v>
      </c>
      <c r="R51" s="92">
        <v>-8.234050770094738576447781270</v>
      </c>
      <c r="S51" s="92">
        <v>0.5027831062886520823754229900</v>
      </c>
      <c r="T51" s="1028">
        <v>-2.0136435867300200776601475200</v>
      </c>
      <c r="U51" s="113"/>
      <c r="V51" s="273">
        <v>-9.059464072845588579180555430</v>
      </c>
      <c r="W51" s="92">
        <v>13.002152130817577003492524220</v>
      </c>
      <c r="X51" s="274">
        <v>-1.1629951655390948283907187400</v>
      </c>
      <c r="Y51" s="113"/>
      <c r="Z51" s="273">
        <v>5.2708476335739137459674689300</v>
      </c>
      <c r="AA51" s="92">
        <v>8.800653614219243850575962770</v>
      </c>
      <c r="AB51" s="274">
        <v>-2.806181049970425283500019100</v>
      </c>
      <c r="AC51" s="113"/>
      <c r="AD51" s="273">
        <v>-9.059464072845588579180555430</v>
      </c>
      <c r="AE51" s="92">
        <v>13.002152130817577003492524220</v>
      </c>
      <c r="AF51" s="274">
        <v>-1.1629951655390948283907187400</v>
      </c>
      <c r="AG51" s="113"/>
    </row>
    <row r="52" ht="21.95" customHeight="1">
      <c r="B52" s="40" t="s">
        <v>102</v>
      </c>
      <c r="C52" s="578">
        <v>-51.382355183066226914408511990</v>
      </c>
      <c r="D52" s="113">
        <v>-39.656679854768969165762112050</v>
      </c>
      <c r="E52" s="113">
        <v>-31.268600246539564466175893160</v>
      </c>
      <c r="F52" s="113">
        <v>-19.332761548472920470622753230</v>
      </c>
      <c r="G52" s="113">
        <v>-34.510072875711294953995713150</v>
      </c>
      <c r="H52" s="1029">
        <v>-31.049469262265107173956269090</v>
      </c>
      <c r="I52" s="113">
        <v>42.000966753672285136450240250</v>
      </c>
      <c r="J52" s="113">
        <v>94.34137116419892381391983404</v>
      </c>
      <c r="K52" s="113">
        <v>105.89824132793482205168956406</v>
      </c>
      <c r="L52" s="113">
        <v>111.91123437912387398640801642</v>
      </c>
      <c r="M52" s="113">
        <v>317.62627426626786247508908266</v>
      </c>
      <c r="N52" s="113">
        <v>93.09878054165620530834903370</v>
      </c>
      <c r="O52" s="113">
        <v>66.494848005983109608070214010</v>
      </c>
      <c r="P52" s="113">
        <v>53.526240884285283968226268250</v>
      </c>
      <c r="Q52" s="113">
        <v>47.279475788825876765925793920</v>
      </c>
      <c r="R52" s="113">
        <v>46.882610920638822809423082100</v>
      </c>
      <c r="S52" s="113">
        <v>60.939246067184839225871187520</v>
      </c>
      <c r="T52" s="1029">
        <v>57.213062727285608214944554200</v>
      </c>
      <c r="U52" s="113"/>
      <c r="V52" s="578">
        <v>-9.110979766975872705887522590</v>
      </c>
      <c r="W52" s="113">
        <v>-57.645552157713604106024977740</v>
      </c>
      <c r="X52" s="579">
        <v>86.93349736223871785706726584</v>
      </c>
      <c r="Y52" s="113"/>
      <c r="Z52" s="578">
        <v>-22.93025042603681291231709800</v>
      </c>
      <c r="AA52" s="113">
        <v>-29.498445129186493923809735940</v>
      </c>
      <c r="AB52" s="579">
        <v>55.668836473903167551580318220</v>
      </c>
      <c r="AC52" s="113"/>
      <c r="AD52" s="578">
        <v>-9.110979766975872705887522590</v>
      </c>
      <c r="AE52" s="113">
        <v>-57.645552157713604106024977740</v>
      </c>
      <c r="AF52" s="579">
        <v>86.93349736223871785706726584</v>
      </c>
      <c r="AG52" s="113"/>
    </row>
    <row r="53" ht="21.95" customHeight="1">
      <c r="A53" s="23"/>
      <c r="B53" s="39" t="s">
        <v>23</v>
      </c>
      <c r="C53" s="275" t="s">
        <v>368</v>
      </c>
      <c r="D53" s="276" t="s">
        <v>368</v>
      </c>
      <c r="E53" s="276" t="s">
        <v>372</v>
      </c>
      <c r="F53" s="276" t="s">
        <v>372</v>
      </c>
      <c r="G53" s="276" t="s">
        <v>368</v>
      </c>
      <c r="H53" s="1030" t="s">
        <v>368</v>
      </c>
      <c r="I53" s="276" t="s">
        <v>374</v>
      </c>
      <c r="J53" s="276" t="s">
        <v>374</v>
      </c>
      <c r="K53" s="276" t="s">
        <v>374</v>
      </c>
      <c r="L53" s="276" t="s">
        <v>374</v>
      </c>
      <c r="M53" s="276" t="s">
        <v>374</v>
      </c>
      <c r="N53" s="276" t="s">
        <v>374</v>
      </c>
      <c r="O53" s="276" t="s">
        <v>374</v>
      </c>
      <c r="P53" s="276" t="s">
        <v>374</v>
      </c>
      <c r="Q53" s="276" t="s">
        <v>374</v>
      </c>
      <c r="R53" s="276" t="s">
        <v>374</v>
      </c>
      <c r="S53" s="276" t="s">
        <v>374</v>
      </c>
      <c r="T53" s="1030" t="s">
        <v>374</v>
      </c>
      <c r="U53" s="113"/>
      <c r="V53" s="275" t="s">
        <v>372</v>
      </c>
      <c r="W53" s="276" t="s">
        <v>368</v>
      </c>
      <c r="X53" s="277" t="s">
        <v>374</v>
      </c>
      <c r="Y53" s="113"/>
      <c r="Z53" s="275" t="s">
        <v>368</v>
      </c>
      <c r="AA53" s="276" t="s">
        <v>368</v>
      </c>
      <c r="AB53" s="277" t="s">
        <v>374</v>
      </c>
      <c r="AC53" s="113"/>
      <c r="AD53" s="275" t="s">
        <v>372</v>
      </c>
      <c r="AE53" s="276" t="s">
        <v>368</v>
      </c>
      <c r="AF53" s="277" t="s">
        <v>374</v>
      </c>
      <c r="AG53" s="113"/>
    </row>
    <row r="54" ht="10" customHeight="1">
      <c r="A54" s="23"/>
      <c r="B54" s="146"/>
      <c r="C54" s="113"/>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row>
    <row r="55" ht="10" customHeight="1">
      <c r="B55" s="1033" t="s">
        <v>103</v>
      </c>
      <c r="C55" s="1033"/>
      <c r="D55" s="1033"/>
      <c r="E55" s="1033"/>
      <c r="F55" s="1033"/>
      <c r="G55" s="1033"/>
      <c r="H55" s="1033"/>
      <c r="I55" s="1033"/>
      <c r="J55" s="1033"/>
      <c r="K55" s="1033"/>
      <c r="L55" s="1033"/>
      <c r="M55" s="1033"/>
      <c r="N55" s="1033"/>
      <c r="O55" s="1033"/>
      <c r="P55" s="1033"/>
      <c r="Q55" s="1033"/>
      <c r="R55" s="1033"/>
      <c r="S55" s="1033"/>
      <c r="T55" s="1033"/>
      <c r="AD55" s="233"/>
      <c r="AE55" s="234"/>
      <c r="AF55" s="5"/>
    </row>
    <row r="56" ht="10" customHeight="1">
      <c r="B56" s="146"/>
      <c r="C56" s="93"/>
      <c r="D56" s="93"/>
      <c r="E56" s="93"/>
      <c r="F56" s="4"/>
      <c r="G56" s="4"/>
      <c r="H56" s="4"/>
      <c r="I56" s="4"/>
      <c r="J56" s="4"/>
      <c r="K56" s="4"/>
      <c r="L56" s="4"/>
      <c r="M56" s="4"/>
      <c r="N56" s="4"/>
      <c r="O56" s="4"/>
      <c r="P56" s="4"/>
      <c r="Q56" s="4"/>
      <c r="R56" s="4"/>
      <c r="S56" s="4"/>
      <c r="T56" s="4"/>
      <c r="AD56" s="145"/>
    </row>
    <row r="57" ht="24.95" customHeight="1">
      <c r="B57" s="1034" t="s">
        <v>138</v>
      </c>
      <c r="C57" s="1034"/>
      <c r="D57" s="1034"/>
      <c r="E57" s="1034"/>
      <c r="F57" s="1034"/>
      <c r="G57" s="1034"/>
      <c r="H57" s="1034"/>
      <c r="I57" s="1034"/>
      <c r="J57" s="1034"/>
      <c r="K57" s="1034"/>
      <c r="L57" s="1034"/>
      <c r="M57" s="1034"/>
      <c r="N57" s="1034"/>
      <c r="O57" s="1034"/>
      <c r="P57" s="1034"/>
      <c r="Q57" s="1034"/>
      <c r="R57" s="1034"/>
      <c r="S57" s="1034"/>
      <c r="T57" s="1034"/>
      <c r="U57" s="1034"/>
      <c r="V57" s="1034"/>
      <c r="W57" s="1034"/>
      <c r="X57" s="1034"/>
      <c r="Y57" s="1034"/>
      <c r="Z57" s="1034"/>
      <c r="AA57" s="1034"/>
      <c r="AB57" s="1034"/>
      <c r="AC57" s="1034"/>
      <c r="AD57" s="1034"/>
      <c r="AE57" s="1034"/>
      <c r="AF57" s="1034"/>
    </row>
    <row r="58">
      <c r="A58"/>
    </row>
    <row r="59" s="283" customFormat="1">
      <c r="A59" s="1035"/>
      <c r="B59" s="1035" t="s">
        <v>117</v>
      </c>
      <c r="C59" s="1035"/>
      <c r="D59" s="1035"/>
      <c r="E59" s="1035"/>
      <c r="F59" s="1035"/>
      <c r="G59" s="1035"/>
      <c r="H59" s="1035"/>
      <c r="I59" s="1035"/>
      <c r="J59" s="1035"/>
      <c r="K59" s="1035"/>
      <c r="L59" s="1035"/>
      <c r="M59" s="1035"/>
      <c r="N59" s="1035"/>
      <c r="O59" s="1035"/>
      <c r="P59" s="1035"/>
      <c r="Q59" s="1035"/>
      <c r="R59" s="1035"/>
      <c r="S59" s="1035"/>
      <c r="T59" s="1035"/>
      <c r="U59" s="1035"/>
      <c r="V59" s="1035"/>
      <c r="W59" s="1035"/>
      <c r="X59" s="1035"/>
      <c r="Y59" s="1035"/>
      <c r="Z59" s="1035"/>
      <c r="AA59" s="1035"/>
      <c r="AB59" s="1035"/>
      <c r="AC59" s="1035"/>
      <c r="AD59" s="1035"/>
      <c r="AE59" s="1035"/>
      <c r="AF59" s="1035"/>
      <c r="AG59" s="1035"/>
    </row>
    <row r="60" s="283" customFormat="1">
      <c r="A60" s="1035"/>
      <c r="B60" s="1035" t="s">
        <v>118</v>
      </c>
      <c r="C60" s="1035">
        <v>100</v>
      </c>
      <c r="D60" s="1035">
        <v>100</v>
      </c>
      <c r="E60" s="1035">
        <v>100</v>
      </c>
      <c r="F60" s="1035">
        <v>100</v>
      </c>
      <c r="G60" s="1035">
        <v>100</v>
      </c>
      <c r="H60" s="1035">
        <v>100</v>
      </c>
      <c r="I60" s="1035">
        <v>100</v>
      </c>
      <c r="J60" s="1035">
        <v>100</v>
      </c>
      <c r="K60" s="1035">
        <v>100</v>
      </c>
      <c r="L60" s="1035">
        <v>100</v>
      </c>
      <c r="M60" s="1035">
        <v>100</v>
      </c>
      <c r="N60" s="1035">
        <v>100</v>
      </c>
      <c r="O60" s="1035">
        <v>100</v>
      </c>
      <c r="P60" s="1035">
        <v>100</v>
      </c>
      <c r="Q60" s="1035">
        <v>100</v>
      </c>
      <c r="R60" s="1035">
        <v>100</v>
      </c>
      <c r="S60" s="1035">
        <v>100</v>
      </c>
      <c r="T60" s="1035">
        <v>100</v>
      </c>
      <c r="U60" s="1035"/>
      <c r="V60" s="1035"/>
      <c r="W60" s="1035"/>
      <c r="X60" s="1035"/>
      <c r="Y60" s="1035"/>
      <c r="Z60" s="1035"/>
      <c r="AA60" s="1035"/>
      <c r="AB60" s="1035"/>
      <c r="AC60" s="1035"/>
      <c r="AD60" s="1035"/>
      <c r="AE60" s="1035"/>
      <c r="AF60" s="1035"/>
      <c r="AG60" s="1035"/>
    </row>
    <row r="61" s="283" customFormat="1">
      <c r="A61" s="1035"/>
      <c r="B61" s="1035" t="s">
        <v>119</v>
      </c>
      <c r="C61" s="1035"/>
      <c r="D61" s="1035"/>
      <c r="E61" s="1035"/>
      <c r="F61" s="1035"/>
      <c r="G61" s="1035"/>
      <c r="H61" s="1035"/>
      <c r="I61" s="1035"/>
      <c r="J61" s="1035"/>
      <c r="K61" s="1035"/>
      <c r="L61" s="1035"/>
      <c r="M61" s="1035"/>
      <c r="N61" s="1035"/>
      <c r="O61" s="1035"/>
      <c r="P61" s="1035"/>
      <c r="Q61" s="1035"/>
      <c r="R61" s="1035"/>
      <c r="S61" s="1035"/>
      <c r="T61" s="1035"/>
      <c r="U61" s="1035"/>
      <c r="V61" s="1035"/>
      <c r="W61" s="1035"/>
      <c r="X61" s="1035"/>
      <c r="Y61" s="1035"/>
      <c r="Z61" s="1035"/>
      <c r="AA61" s="1035"/>
      <c r="AB61" s="1035"/>
      <c r="AC61" s="1035"/>
      <c r="AD61" s="1035"/>
      <c r="AE61" s="1035"/>
      <c r="AF61" s="1035"/>
      <c r="AG61" s="1035"/>
    </row>
    <row r="62" s="283" customFormat="1">
      <c r="A62" s="1035"/>
      <c r="B62" s="1035"/>
      <c r="C62" s="1035"/>
      <c r="D62" s="1035"/>
      <c r="E62" s="1035"/>
      <c r="F62" s="1035"/>
      <c r="G62" s="1035"/>
      <c r="H62" s="1035"/>
      <c r="I62" s="1035"/>
      <c r="J62" s="1035"/>
      <c r="K62" s="1035"/>
      <c r="L62" s="1035"/>
      <c r="M62" s="1035"/>
      <c r="N62" s="1035"/>
      <c r="O62" s="1035"/>
      <c r="P62" s="1035"/>
      <c r="Q62" s="1035"/>
      <c r="R62" s="1035"/>
      <c r="S62" s="1035"/>
      <c r="T62" s="1035"/>
      <c r="U62" s="1035"/>
      <c r="V62" s="1035"/>
      <c r="W62" s="1035"/>
      <c r="X62" s="1035"/>
      <c r="Y62" s="1035"/>
      <c r="Z62" s="1035"/>
      <c r="AA62" s="1035"/>
      <c r="AB62" s="1035"/>
      <c r="AC62" s="1035"/>
      <c r="AD62" s="1035"/>
      <c r="AE62" s="1035"/>
      <c r="AF62" s="1035"/>
      <c r="AG62" s="1035"/>
    </row>
    <row r="63" s="283" customFormat="1">
      <c r="A63" s="1035"/>
      <c r="B63" s="1035"/>
      <c r="C63" s="1035"/>
      <c r="D63" s="1035"/>
      <c r="E63" s="1035"/>
      <c r="F63" s="1035"/>
      <c r="G63" s="1035"/>
      <c r="H63" s="1035"/>
      <c r="I63" s="1035"/>
      <c r="J63" s="1035"/>
      <c r="K63" s="1035"/>
      <c r="L63" s="1035"/>
      <c r="M63" s="1035"/>
      <c r="N63" s="1035"/>
      <c r="O63" s="1035"/>
      <c r="P63" s="1035"/>
      <c r="Q63" s="1035"/>
      <c r="R63" s="1035"/>
      <c r="S63" s="1035"/>
      <c r="T63" s="1035"/>
      <c r="U63" s="1035"/>
      <c r="V63" s="1035"/>
      <c r="W63" s="1035"/>
      <c r="X63" s="1035"/>
      <c r="Y63" s="1035"/>
      <c r="Z63" s="1035"/>
      <c r="AA63" s="1035"/>
      <c r="AB63" s="1035"/>
      <c r="AC63" s="1035"/>
      <c r="AD63" s="1035"/>
      <c r="AE63" s="1035"/>
      <c r="AF63" s="1035"/>
      <c r="AG63" s="1035"/>
    </row>
    <row r="64" s="283" customFormat="1">
      <c r="A64" s="1035"/>
      <c r="B64" s="1035"/>
      <c r="C64" s="1035"/>
      <c r="D64" s="1035"/>
      <c r="E64" s="1035"/>
      <c r="F64" s="1035"/>
      <c r="G64" s="1035"/>
      <c r="H64" s="1035"/>
      <c r="I64" s="1035"/>
      <c r="J64" s="1035"/>
      <c r="K64" s="1035"/>
      <c r="L64" s="1035"/>
      <c r="M64" s="1035"/>
      <c r="N64" s="1035"/>
      <c r="O64" s="1035"/>
      <c r="P64" s="1035"/>
      <c r="Q64" s="1035"/>
      <c r="R64" s="1035"/>
      <c r="S64" s="1035"/>
      <c r="T64" s="1035"/>
      <c r="U64" s="1035"/>
      <c r="V64" s="1035"/>
      <c r="W64" s="1035"/>
      <c r="X64" s="1035"/>
      <c r="Y64" s="1035"/>
      <c r="Z64" s="1035"/>
      <c r="AA64" s="1035"/>
      <c r="AB64" s="1035"/>
      <c r="AC64" s="1035"/>
      <c r="AD64" s="1035"/>
      <c r="AE64" s="1035"/>
      <c r="AF64" s="1035"/>
      <c r="AG64" s="1035"/>
    </row>
    <row r="65" s="283" customFormat="1">
      <c r="A65" s="1035"/>
      <c r="B65" s="1035"/>
      <c r="C65" s="1035"/>
      <c r="D65" s="1035"/>
      <c r="E65" s="1035"/>
      <c r="F65" s="1035"/>
      <c r="G65" s="1035"/>
      <c r="H65" s="1035"/>
      <c r="I65" s="1035"/>
      <c r="J65" s="1035"/>
      <c r="K65" s="1035"/>
      <c r="L65" s="1035"/>
      <c r="M65" s="1035"/>
      <c r="N65" s="1035"/>
      <c r="O65" s="1035"/>
      <c r="P65" s="1035"/>
      <c r="Q65" s="1035"/>
      <c r="R65" s="1035"/>
      <c r="S65" s="1035"/>
      <c r="T65" s="1035"/>
      <c r="U65" s="1035"/>
      <c r="V65" s="1035"/>
      <c r="W65" s="1035"/>
      <c r="X65" s="1035"/>
      <c r="Y65" s="1035"/>
      <c r="Z65" s="1035"/>
      <c r="AA65" s="1035"/>
      <c r="AB65" s="1035"/>
      <c r="AC65" s="1035"/>
      <c r="AD65" s="1035"/>
      <c r="AE65" s="1035"/>
      <c r="AF65" s="1035"/>
      <c r="AG65" s="1035"/>
    </row>
    <row r="66" s="283" customFormat="1" ht="10.5" customHeight="1">
      <c r="A66" s="1035"/>
      <c r="B66" s="1035"/>
      <c r="C66" s="1035"/>
      <c r="D66" s="1035"/>
      <c r="E66" s="1035"/>
      <c r="F66" s="1035"/>
      <c r="G66" s="1035"/>
      <c r="H66" s="1035"/>
      <c r="I66" s="1035"/>
      <c r="J66" s="1035"/>
      <c r="K66" s="1035"/>
      <c r="L66" s="1035"/>
      <c r="M66" s="1035"/>
      <c r="N66" s="1035"/>
      <c r="O66" s="1035"/>
      <c r="P66" s="1035"/>
      <c r="Q66" s="1035"/>
      <c r="R66" s="1035"/>
      <c r="S66" s="1035"/>
      <c r="T66" s="1035"/>
      <c r="U66" s="1035"/>
      <c r="V66" s="1035"/>
      <c r="W66" s="1035"/>
      <c r="X66" s="1035"/>
      <c r="Y66" s="1035"/>
      <c r="Z66" s="1035"/>
      <c r="AA66" s="1035"/>
      <c r="AB66" s="1035"/>
      <c r="AC66" s="1035"/>
      <c r="AD66" s="1035"/>
      <c r="AE66" s="1035"/>
      <c r="AF66" s="1035"/>
      <c r="AG66" s="1035"/>
    </row>
    <row r="67" s="283" customFormat="1">
      <c r="A67" s="1035"/>
      <c r="B67" s="1035" t="s">
        <v>37</v>
      </c>
      <c r="C67" s="1035"/>
      <c r="D67" s="1035"/>
      <c r="E67" s="1035"/>
      <c r="F67" s="1035"/>
      <c r="G67" s="1035"/>
      <c r="H67" s="1035"/>
      <c r="I67" s="1035"/>
      <c r="J67" s="1035"/>
      <c r="K67" s="1035"/>
      <c r="L67" s="1035"/>
      <c r="M67" s="1035"/>
      <c r="N67" s="1035"/>
      <c r="O67" s="1035"/>
      <c r="P67" s="1035"/>
      <c r="Q67" s="1035"/>
      <c r="R67" s="1035"/>
      <c r="S67" s="1035"/>
      <c r="T67" s="1035"/>
      <c r="U67" s="1035"/>
      <c r="V67" s="1035"/>
      <c r="W67" s="1035"/>
      <c r="X67" s="1035"/>
      <c r="Y67" s="1035"/>
      <c r="Z67" s="1035"/>
      <c r="AA67" s="1035"/>
      <c r="AB67" s="1035"/>
      <c r="AC67" s="1035"/>
      <c r="AD67" s="1035"/>
      <c r="AE67" s="1035"/>
      <c r="AF67" s="1035"/>
      <c r="AG67" s="1035"/>
    </row>
    <row r="68" s="283" customFormat="1">
      <c r="A68" s="1035"/>
      <c r="B68" s="1035" t="s">
        <v>44</v>
      </c>
      <c r="C68" s="1035"/>
      <c r="D68" s="1035"/>
      <c r="E68" s="1035"/>
      <c r="F68" s="1035"/>
      <c r="G68" s="1035"/>
      <c r="H68" s="1035"/>
      <c r="I68" s="1035"/>
      <c r="J68" s="1035"/>
      <c r="K68" s="1035"/>
      <c r="L68" s="1035"/>
      <c r="M68" s="1035"/>
      <c r="N68" s="1035"/>
      <c r="O68" s="1035"/>
      <c r="P68" s="1035"/>
      <c r="Q68" s="1035"/>
      <c r="R68" s="1035"/>
      <c r="S68" s="1035"/>
      <c r="T68" s="1035"/>
      <c r="U68" s="1035"/>
      <c r="V68" s="1035"/>
      <c r="W68" s="1035"/>
      <c r="X68" s="1035"/>
      <c r="Y68" s="1035"/>
      <c r="Z68" s="1035"/>
      <c r="AA68" s="1035"/>
      <c r="AB68" s="1035"/>
      <c r="AC68" s="1035"/>
      <c r="AD68" s="1035"/>
      <c r="AE68" s="1035"/>
      <c r="AF68" s="1035"/>
      <c r="AG68" s="1035"/>
    </row>
    <row r="69" s="283" customFormat="1">
      <c r="A69" s="1035"/>
      <c r="B69" s="1035" t="s">
        <v>45</v>
      </c>
      <c r="C69" s="1035"/>
      <c r="D69" s="1035"/>
      <c r="E69" s="1035"/>
      <c r="F69" s="1035"/>
      <c r="G69" s="1035"/>
      <c r="H69" s="1035"/>
      <c r="I69" s="1035"/>
      <c r="J69" s="1035"/>
      <c r="K69" s="1035"/>
      <c r="L69" s="1035"/>
      <c r="M69" s="1035"/>
      <c r="N69" s="1035"/>
      <c r="O69" s="1035"/>
      <c r="P69" s="1035"/>
      <c r="Q69" s="1035"/>
      <c r="R69" s="1035"/>
      <c r="S69" s="1035"/>
      <c r="T69" s="1035"/>
      <c r="U69" s="1035"/>
      <c r="V69" s="1035"/>
      <c r="W69" s="1035"/>
      <c r="X69" s="1035"/>
      <c r="Y69" s="1035"/>
      <c r="Z69" s="1035"/>
      <c r="AA69" s="1035"/>
      <c r="AB69" s="1035"/>
      <c r="AC69" s="1035"/>
      <c r="AD69" s="1035"/>
      <c r="AE69" s="1035"/>
      <c r="AF69" s="1035"/>
      <c r="AG69" s="1035"/>
    </row>
    <row r="70" s="283" customFormat="1">
      <c r="A70" s="1035"/>
      <c r="B70" s="1035"/>
      <c r="C70" s="1035"/>
      <c r="D70" s="1035"/>
      <c r="E70" s="1035"/>
      <c r="F70" s="1035"/>
      <c r="G70" s="1035"/>
      <c r="H70" s="1035"/>
      <c r="I70" s="1035"/>
      <c r="J70" s="1035"/>
      <c r="K70" s="1035"/>
      <c r="L70" s="1035"/>
      <c r="M70" s="1035"/>
      <c r="N70" s="1035"/>
      <c r="O70" s="1035"/>
      <c r="P70" s="1035"/>
      <c r="Q70" s="1035"/>
      <c r="R70" s="1035"/>
      <c r="S70" s="1035"/>
      <c r="T70" s="1035"/>
      <c r="U70" s="1035"/>
      <c r="V70" s="1035"/>
      <c r="W70" s="1035"/>
      <c r="X70" s="1035"/>
      <c r="Y70" s="1035"/>
      <c r="Z70" s="1035"/>
      <c r="AA70" s="1035"/>
      <c r="AB70" s="1035"/>
      <c r="AC70" s="1035"/>
      <c r="AD70" s="1035"/>
      <c r="AE70" s="1035"/>
      <c r="AF70" s="1035"/>
      <c r="AG70" s="1035"/>
    </row>
    <row r="71" s="283" customFormat="1">
      <c r="A71" s="1035"/>
      <c r="B71" s="1035"/>
      <c r="C71" s="1035"/>
      <c r="D71" s="1035"/>
      <c r="E71" s="1035"/>
      <c r="F71" s="1035"/>
      <c r="G71" s="1035"/>
      <c r="H71" s="1035"/>
      <c r="I71" s="1035"/>
      <c r="J71" s="1035"/>
      <c r="K71" s="1035"/>
      <c r="L71" s="1035"/>
      <c r="M71" s="1035"/>
      <c r="N71" s="1035"/>
      <c r="O71" s="1035"/>
      <c r="P71" s="1035"/>
      <c r="Q71" s="1035"/>
      <c r="R71" s="1035"/>
      <c r="S71" s="1035"/>
      <c r="T71" s="1035"/>
      <c r="U71" s="1035"/>
      <c r="V71" s="1035"/>
      <c r="W71" s="1035"/>
      <c r="X71" s="1035"/>
      <c r="Y71" s="1035"/>
      <c r="Z71" s="1035"/>
      <c r="AA71" s="1035"/>
      <c r="AB71" s="1035"/>
      <c r="AC71" s="1035"/>
      <c r="AD71" s="1035"/>
      <c r="AE71" s="1035"/>
      <c r="AF71" s="1035"/>
      <c r="AG71" s="1035"/>
    </row>
    <row r="72" s="283" customFormat="1">
      <c r="A72" s="1035"/>
      <c r="B72" s="1035"/>
      <c r="C72" s="1035"/>
      <c r="D72" s="1035"/>
      <c r="E72" s="1035"/>
      <c r="F72" s="1035"/>
      <c r="G72" s="1035"/>
      <c r="H72" s="1035"/>
      <c r="I72" s="1035"/>
      <c r="J72" s="1035"/>
      <c r="K72" s="1035"/>
      <c r="L72" s="1035"/>
      <c r="M72" s="1035"/>
      <c r="N72" s="1035"/>
      <c r="O72" s="1035"/>
      <c r="P72" s="1035"/>
      <c r="Q72" s="1035"/>
      <c r="R72" s="1035"/>
      <c r="S72" s="1035"/>
      <c r="T72" s="1035"/>
      <c r="U72" s="1035"/>
      <c r="V72" s="1035"/>
      <c r="W72" s="1035"/>
      <c r="X72" s="1035"/>
      <c r="Y72" s="1035"/>
      <c r="Z72" s="1035"/>
      <c r="AA72" s="1035"/>
      <c r="AB72" s="1035"/>
      <c r="AC72" s="1035"/>
      <c r="AD72" s="1035"/>
      <c r="AE72" s="1035"/>
      <c r="AF72" s="1035"/>
      <c r="AG72" s="1035"/>
    </row>
    <row r="73" s="283" customFormat="1">
      <c r="A73" s="1035"/>
      <c r="B73" s="1035"/>
      <c r="C73" s="1035"/>
      <c r="D73" s="1035"/>
      <c r="E73" s="1035"/>
      <c r="F73" s="1035"/>
      <c r="G73" s="1035"/>
      <c r="H73" s="1035"/>
      <c r="I73" s="1035"/>
      <c r="J73" s="1035"/>
      <c r="K73" s="1035"/>
      <c r="L73" s="1035"/>
      <c r="M73" s="1035"/>
      <c r="N73" s="1035"/>
      <c r="O73" s="1035"/>
      <c r="P73" s="1035"/>
      <c r="Q73" s="1035"/>
      <c r="R73" s="1035"/>
      <c r="S73" s="1035"/>
      <c r="T73" s="1035"/>
      <c r="U73" s="1035"/>
      <c r="V73" s="1035"/>
      <c r="W73" s="1035"/>
      <c r="X73" s="1035"/>
      <c r="Y73" s="1035"/>
      <c r="Z73" s="1035"/>
      <c r="AA73" s="1035"/>
      <c r="AB73" s="1035"/>
      <c r="AC73" s="1035"/>
      <c r="AD73" s="1035"/>
      <c r="AE73" s="1035"/>
      <c r="AF73" s="1035"/>
      <c r="AG73" s="1035"/>
    </row>
    <row r="74" s="283" customFormat="1"/>
    <row r="75" s="283" customFormat="1"/>
    <row r="76" s="283" customFormat="1"/>
    <row r="77" s="283" customFormat="1"/>
    <row r="78" s="283" customFormat="1"/>
    <row r="79" s="283" customFormat="1"/>
    <row r="80" s="283" customFormat="1"/>
    <row r="81" s="283" customFormat="1"/>
    <row r="82" s="283" customFormat="1"/>
    <row r="83" s="283" customFormat="1"/>
    <row r="84" s="283" customFormat="1"/>
    <row r="85" s="283" customFormat="1"/>
    <row r="86" s="283" customFormat="1"/>
    <row r="87" s="283" customFormat="1"/>
    <row r="88" s="283" customFormat="1"/>
    <row r="89" s="283" customFormat="1"/>
    <row r="90" s="283" customFormat="1"/>
    <row r="91" s="283" customFormat="1"/>
    <row r="92" s="283" customFormat="1"/>
    <row r="93" s="283" customFormat="1"/>
    <row r="94" s="283" customFormat="1"/>
  </sheetData>
  <mergeCells count="25">
    <mergeCell ref="X18:AG18"/>
    <mergeCell ref="V19:X19"/>
    <mergeCell ref="AD19:AF19"/>
    <mergeCell ref="B2:AE2"/>
    <mergeCell ref="B57:AF57"/>
    <mergeCell ref="AA1:AF1"/>
    <mergeCell ref="AD43:AF43"/>
    <mergeCell ref="AD31:AF31"/>
    <mergeCell ref="B43:B44"/>
    <mergeCell ref="Z31:AB31"/>
    <mergeCell ref="Z43:AB43"/>
    <mergeCell ref="V31:X31"/>
    <mergeCell ref="B31:B32"/>
    <mergeCell ref="V43:X43"/>
    <mergeCell ref="B3:T3"/>
    <mergeCell ref="U3:AF3"/>
    <mergeCell ref="B4:AE4"/>
    <mergeCell ref="B19:B20"/>
    <mergeCell ref="Z19:AB19"/>
    <mergeCell ref="C19:H19"/>
    <mergeCell ref="C31:H31"/>
    <mergeCell ref="C43:H43"/>
    <mergeCell ref="I19:T19"/>
    <mergeCell ref="I31:T31"/>
    <mergeCell ref="I43:T43"/>
  </mergeCells>
  <phoneticPr fontId="0" type="noConversion"/>
  <printOptions horizontalCentered="1" verticalCentered="1"/>
  <pageMargins left="0.25" right="0.25" top="0.25" bottom="0.25" header="0" footer="0"/>
  <pageSetup scale="45" fitToWidth="1" fitToHeight="1" orientation="landscape" r:id="rId1"/>
  <headerFooter alignWithMargins="0">
    <oddHeader/>
    <oddFooter/>
  </headerFooter>
  <rowBreaks count="1" manualBreakCount="1">
    <brk id="58" max="16383" man="1"/>
  </rowBreaks>
  <colBreaks count="1" manualBreakCount="1">
    <brk id="34" max="1048575" man="1"/>
  </colBreaks>
  <drawing r:id="rId31"/>
</worksheet>
</file>

<file path=xl/worksheets/sheet14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5">
    <pageSetUpPr fitToPage="1"/>
  </sheetPr>
  <dimension ref="A1:BW153"/>
  <sheetViews>
    <sheetView showGridLines="0" zoomScale="85" workbookViewId="0"/>
  </sheetViews>
  <sheetFormatPr defaultRowHeight="12.75"/>
  <cols>
    <col min="1" max="1" width="1" customWidth="1"/>
    <col min="2" max="2" width="1.28515625" style="21" customWidth="1"/>
    <col min="3" max="3" width="9" customWidth="1"/>
    <col min="4" max="4" width="40.7109375" customWidth="1"/>
    <col min="5" max="5" width="28.7109375" customWidth="1"/>
    <col min="6" max="6" width="11.7109375" customWidth="1"/>
    <col min="7" max="7" width="14.7109375" customWidth="1"/>
    <col min="8" max="44" width="2.7109375" customWidth="1"/>
    <col min="45" max="69" width="2.42578125" style="237" customWidth="1"/>
    <col min="70" max="75" width="9.140625" style="237" customWidth="1"/>
  </cols>
  <sheetData>
    <row r="1" ht="23.25" customHeight="1">
      <c r="B1" s="6" t="s">
        <v>221</v>
      </c>
      <c r="D1" s="6"/>
      <c r="E1" s="6"/>
      <c r="AS1" s="237"/>
    </row>
    <row r="2" ht="15" customHeight="1">
      <c r="B2" s="0"/>
      <c r="C2" s="1068" t="s">
        <v>258</v>
      </c>
      <c r="D2" s="1068"/>
      <c r="E2" s="1068"/>
      <c r="F2" s="1068"/>
      <c r="G2" s="1068"/>
      <c r="H2" s="1068"/>
      <c r="I2" s="1068"/>
      <c r="J2" s="1068"/>
      <c r="K2" s="1068"/>
      <c r="L2" s="1068"/>
      <c r="M2" s="1068"/>
      <c r="N2" s="1068"/>
      <c r="O2" s="1068"/>
      <c r="P2" s="1068"/>
      <c r="Q2" s="1068"/>
      <c r="R2" s="1068"/>
      <c r="S2" s="1068"/>
      <c r="T2" s="1068"/>
      <c r="U2" s="1068"/>
      <c r="V2" s="1068"/>
      <c r="W2" s="1068"/>
      <c r="X2" s="1068"/>
      <c r="Y2" s="1068"/>
      <c r="Z2" s="1068"/>
      <c r="AA2" s="1068"/>
      <c r="AB2" s="1068"/>
      <c r="AC2" s="1068"/>
      <c r="AD2" s="1068"/>
      <c r="AE2" s="1068"/>
      <c r="AF2" s="1068"/>
      <c r="AG2" s="1068"/>
      <c r="AH2" s="1068"/>
      <c r="AI2" s="1068"/>
      <c r="AJ2" s="1068"/>
      <c r="AK2" s="1068"/>
      <c r="AL2" s="1068"/>
      <c r="AM2" s="1068"/>
      <c r="AN2" s="1068"/>
      <c r="AO2" s="1068"/>
      <c r="AP2" s="1068"/>
      <c r="AQ2" s="0"/>
    </row>
    <row r="3" ht="15" customHeight="1">
      <c r="B3" s="0"/>
      <c r="C3" s="1068" t="s">
        <v>259</v>
      </c>
      <c r="D3" s="1068"/>
      <c r="E3" s="1068"/>
      <c r="F3" s="1068"/>
      <c r="G3" s="1068"/>
      <c r="H3" s="1068"/>
      <c r="I3" s="1068"/>
      <c r="J3" s="1068"/>
      <c r="K3" s="1068"/>
      <c r="L3" s="1068"/>
      <c r="M3" s="1068"/>
      <c r="N3" s="1068"/>
      <c r="O3" s="1068"/>
      <c r="P3" s="1068"/>
      <c r="Q3" s="1068"/>
      <c r="R3" s="1068"/>
      <c r="S3" s="1068"/>
      <c r="T3" s="1068"/>
      <c r="U3" s="1068"/>
      <c r="V3" s="1068"/>
      <c r="W3" s="1068"/>
      <c r="X3" s="1068"/>
      <c r="Y3" s="1068"/>
      <c r="Z3" s="1068"/>
      <c r="AA3" s="1068"/>
      <c r="AB3" s="1068"/>
      <c r="AC3" s="1068"/>
      <c r="AD3" s="1068"/>
      <c r="AE3" s="1068"/>
      <c r="AF3" s="1068"/>
      <c r="AG3" s="1068"/>
      <c r="AH3" s="1068"/>
      <c r="AI3" s="1068"/>
      <c r="AJ3" s="1068"/>
      <c r="AK3" s="1068"/>
      <c r="AL3" s="1068"/>
      <c r="AM3" s="1068"/>
      <c r="AN3" s="1068"/>
      <c r="AO3" s="1068"/>
      <c r="AP3" s="1068"/>
      <c r="AQ3" s="0"/>
    </row>
    <row r="4" ht="15" customHeight="1">
      <c r="B4" s="0"/>
      <c r="C4" s="1068" t="s">
        <v>286</v>
      </c>
      <c r="D4" s="1068"/>
      <c r="E4" s="1068"/>
      <c r="F4" s="1068"/>
      <c r="G4" s="1068"/>
      <c r="H4" s="1068"/>
      <c r="I4" s="1068"/>
      <c r="J4" s="1068"/>
      <c r="K4" s="1068"/>
      <c r="L4" s="1068"/>
      <c r="M4" s="1068"/>
      <c r="N4" s="1068"/>
      <c r="O4" s="1068"/>
      <c r="P4" s="1068"/>
      <c r="Q4" s="1068"/>
      <c r="R4" s="1068"/>
      <c r="S4" s="1068"/>
      <c r="T4" s="1068"/>
      <c r="U4" s="1068"/>
      <c r="V4" s="1068"/>
      <c r="W4" s="1068"/>
      <c r="X4" s="1068"/>
      <c r="Y4" s="1068"/>
      <c r="Z4" s="1068"/>
      <c r="AA4" s="1068"/>
      <c r="AB4" s="1068"/>
      <c r="AC4" s="1068"/>
      <c r="AD4" s="1068"/>
      <c r="AE4" s="1068"/>
      <c r="AF4" s="1068"/>
      <c r="AG4" s="1068"/>
      <c r="AH4" s="1068"/>
      <c r="AI4" s="1068"/>
      <c r="AJ4" s="1068"/>
      <c r="AK4" s="1068"/>
      <c r="AL4" s="1068"/>
      <c r="AM4" s="1068"/>
      <c r="AN4" s="1068"/>
      <c r="AO4" s="1068"/>
      <c r="AP4" s="1068"/>
      <c r="AQ4" s="0"/>
    </row>
    <row r="5" ht="12.75" customHeight="1">
      <c r="C5" s="67"/>
      <c r="D5" s="67"/>
      <c r="E5" s="67"/>
    </row>
    <row r="6" ht="18" customHeight="1">
      <c r="B6" s="68"/>
      <c r="C6" s="68" t="s">
        <v>7</v>
      </c>
      <c r="D6" s="69"/>
      <c r="E6" s="69"/>
      <c r="F6" s="69"/>
      <c r="H6" s="1069" t="s">
        <v>288</v>
      </c>
      <c r="I6" s="1069"/>
      <c r="J6" s="1069"/>
      <c r="K6" s="1069"/>
      <c r="L6" s="1069"/>
      <c r="M6" s="1069"/>
      <c r="N6" s="1069"/>
      <c r="O6" s="1069"/>
      <c r="P6" s="1069"/>
      <c r="Q6" s="1069"/>
      <c r="R6" s="1069"/>
      <c r="S6" s="1069"/>
      <c r="T6" s="1069"/>
      <c r="U6" s="1069"/>
      <c r="Z6" s="1069" t="s">
        <v>289</v>
      </c>
      <c r="AA6" s="1069"/>
      <c r="AB6" s="1069"/>
      <c r="AC6" s="1069"/>
      <c r="AD6" s="1069"/>
      <c r="AE6" s="1069"/>
      <c r="AF6" s="1069"/>
      <c r="AG6" s="1069"/>
      <c r="AH6" s="1069"/>
      <c r="AI6" s="1069"/>
      <c r="AJ6" s="1069"/>
      <c r="AK6" s="1069"/>
      <c r="AL6" s="1069"/>
      <c r="AM6" s="1069"/>
    </row>
    <row r="7" ht="15" customHeight="1">
      <c r="D7" s="93" t="s">
        <v>291</v>
      </c>
      <c r="E7" s="71"/>
      <c r="F7" s="71"/>
      <c r="H7" s="1070" t="s">
        <v>0</v>
      </c>
      <c r="I7" s="1070"/>
      <c r="J7" s="1070" t="s">
        <v>1</v>
      </c>
      <c r="K7" s="1070"/>
      <c r="L7" s="1070" t="s">
        <v>2</v>
      </c>
      <c r="M7" s="1070"/>
      <c r="N7" s="1070" t="s">
        <v>3</v>
      </c>
      <c r="O7" s="1070"/>
      <c r="P7" s="1070" t="s">
        <v>4</v>
      </c>
      <c r="Q7" s="1070"/>
      <c r="R7" s="1070" t="s">
        <v>5</v>
      </c>
      <c r="S7" s="1070"/>
      <c r="T7" s="1070" t="s">
        <v>6</v>
      </c>
      <c r="U7" s="1070"/>
      <c r="Z7" s="1070" t="s">
        <v>0</v>
      </c>
      <c r="AA7" s="1070"/>
      <c r="AB7" s="1070" t="s">
        <v>1</v>
      </c>
      <c r="AC7" s="1070"/>
      <c r="AD7" s="1070" t="s">
        <v>2</v>
      </c>
      <c r="AE7" s="1070"/>
      <c r="AF7" s="1070" t="s">
        <v>3</v>
      </c>
      <c r="AG7" s="1070"/>
      <c r="AH7" s="1070" t="s">
        <v>4</v>
      </c>
      <c r="AI7" s="1070"/>
      <c r="AJ7" s="1070" t="s">
        <v>5</v>
      </c>
      <c r="AK7" s="1070"/>
      <c r="AL7" s="1070" t="s">
        <v>6</v>
      </c>
      <c r="AM7" s="1070"/>
    </row>
    <row r="8" ht="15" customHeight="1">
      <c r="D8" s="175" t="s">
        <v>293</v>
      </c>
      <c r="E8" s="71"/>
      <c r="F8" s="71"/>
      <c r="G8" s="71"/>
      <c r="H8" s="1071">
        <v>1</v>
      </c>
      <c r="I8" s="1071"/>
      <c r="J8" s="1072">
        <v>2</v>
      </c>
      <c r="K8" s="1072"/>
      <c r="L8" s="1072">
        <v>3</v>
      </c>
      <c r="M8" s="1072"/>
      <c r="N8" s="1072">
        <v>4</v>
      </c>
      <c r="O8" s="1072"/>
      <c r="P8" s="1072">
        <v>5</v>
      </c>
      <c r="Q8" s="1072"/>
      <c r="R8" s="1072">
        <v>6</v>
      </c>
      <c r="S8" s="1072"/>
      <c r="T8" s="1073">
        <v>7</v>
      </c>
      <c r="U8" s="1073"/>
      <c r="Z8" s="1071"/>
      <c r="AA8" s="1071"/>
      <c r="AB8" s="1072"/>
      <c r="AC8" s="1072"/>
      <c r="AD8" s="1072"/>
      <c r="AE8" s="1072"/>
      <c r="AF8" s="1072"/>
      <c r="AG8" s="1072"/>
      <c r="AH8" s="1072"/>
      <c r="AI8" s="1072"/>
      <c r="AJ8" s="1072"/>
      <c r="AK8" s="1072"/>
      <c r="AL8" s="1073">
        <v>1</v>
      </c>
      <c r="AM8" s="1073"/>
    </row>
    <row r="9" ht="15" customHeight="1">
      <c r="D9" s="175" t="s">
        <v>295</v>
      </c>
      <c r="H9" s="1074">
        <v>8</v>
      </c>
      <c r="I9" s="1074"/>
      <c r="J9" s="1075">
        <v>9</v>
      </c>
      <c r="K9" s="1075"/>
      <c r="L9" s="1075">
        <v>10</v>
      </c>
      <c r="M9" s="1075"/>
      <c r="N9" s="1075">
        <v>11</v>
      </c>
      <c r="O9" s="1075"/>
      <c r="P9" s="1075">
        <v>12</v>
      </c>
      <c r="Q9" s="1075"/>
      <c r="R9" s="1075">
        <v>13</v>
      </c>
      <c r="S9" s="1075"/>
      <c r="T9" s="1076">
        <v>14</v>
      </c>
      <c r="U9" s="1076"/>
      <c r="Z9" s="1074">
        <v>2</v>
      </c>
      <c r="AA9" s="1074"/>
      <c r="AB9" s="1075">
        <v>3</v>
      </c>
      <c r="AC9" s="1075"/>
      <c r="AD9" s="1075">
        <v>4</v>
      </c>
      <c r="AE9" s="1075"/>
      <c r="AF9" s="1075">
        <v>5</v>
      </c>
      <c r="AG9" s="1075"/>
      <c r="AH9" s="1075">
        <v>6</v>
      </c>
      <c r="AI9" s="1075"/>
      <c r="AJ9" s="1075">
        <v>7</v>
      </c>
      <c r="AK9" s="1075"/>
      <c r="AL9" s="1076">
        <v>8</v>
      </c>
      <c r="AM9" s="1076"/>
    </row>
    <row r="10" ht="15" customHeight="1">
      <c r="D10" t="s">
        <v>297</v>
      </c>
      <c r="H10" s="1077">
        <v>15</v>
      </c>
      <c r="I10" s="1077"/>
      <c r="J10" s="1078">
        <v>16</v>
      </c>
      <c r="K10" s="1078"/>
      <c r="L10" s="1078">
        <v>17</v>
      </c>
      <c r="M10" s="1078"/>
      <c r="N10" s="1078">
        <v>18</v>
      </c>
      <c r="O10" s="1078"/>
      <c r="P10" s="1078">
        <v>19</v>
      </c>
      <c r="Q10" s="1078"/>
      <c r="R10" s="1078">
        <v>20</v>
      </c>
      <c r="S10" s="1078"/>
      <c r="T10" s="1079">
        <v>21</v>
      </c>
      <c r="U10" s="1079"/>
      <c r="Z10" s="1077">
        <v>9</v>
      </c>
      <c r="AA10" s="1077"/>
      <c r="AB10" s="1078">
        <v>10</v>
      </c>
      <c r="AC10" s="1078"/>
      <c r="AD10" s="1078">
        <v>11</v>
      </c>
      <c r="AE10" s="1078"/>
      <c r="AF10" s="1078">
        <v>12</v>
      </c>
      <c r="AG10" s="1078"/>
      <c r="AH10" s="1078">
        <v>13</v>
      </c>
      <c r="AI10" s="1078"/>
      <c r="AJ10" s="1078">
        <v>14</v>
      </c>
      <c r="AK10" s="1078"/>
      <c r="AL10" s="1079">
        <v>15</v>
      </c>
      <c r="AM10" s="1079"/>
    </row>
    <row r="11" ht="15" customHeight="1">
      <c r="D11" t="s">
        <v>299</v>
      </c>
      <c r="H11" s="1074">
        <v>22</v>
      </c>
      <c r="I11" s="1074"/>
      <c r="J11" s="1075">
        <v>23</v>
      </c>
      <c r="K11" s="1075"/>
      <c r="L11" s="1075">
        <v>24</v>
      </c>
      <c r="M11" s="1075"/>
      <c r="N11" s="1075">
        <v>25</v>
      </c>
      <c r="O11" s="1075"/>
      <c r="P11" s="1075">
        <v>26</v>
      </c>
      <c r="Q11" s="1075"/>
      <c r="R11" s="1075">
        <v>27</v>
      </c>
      <c r="S11" s="1075"/>
      <c r="T11" s="1076">
        <v>28</v>
      </c>
      <c r="U11" s="1076"/>
      <c r="Z11" s="1074">
        <v>16</v>
      </c>
      <c r="AA11" s="1074"/>
      <c r="AB11" s="1075">
        <v>17</v>
      </c>
      <c r="AC11" s="1075"/>
      <c r="AD11" s="1075">
        <v>18</v>
      </c>
      <c r="AE11" s="1075"/>
      <c r="AF11" s="1075">
        <v>19</v>
      </c>
      <c r="AG11" s="1075"/>
      <c r="AH11" s="1075">
        <v>20</v>
      </c>
      <c r="AI11" s="1075"/>
      <c r="AJ11" s="1075">
        <v>21</v>
      </c>
      <c r="AK11" s="1075"/>
      <c r="AL11" s="1076">
        <v>22</v>
      </c>
      <c r="AM11" s="1076"/>
      <c r="AN11" t="s">
        <v>27</v>
      </c>
    </row>
    <row r="12" ht="15" customHeight="1">
      <c r="A12" s="68"/>
      <c r="H12" s="1077">
        <v>29</v>
      </c>
      <c r="I12" s="1077"/>
      <c r="J12" s="1078">
        <v>30</v>
      </c>
      <c r="K12" s="1078"/>
      <c r="L12" s="1078">
        <v>31</v>
      </c>
      <c r="M12" s="1078"/>
      <c r="N12" s="1078"/>
      <c r="O12" s="1078"/>
      <c r="P12" s="1078"/>
      <c r="Q12" s="1078"/>
      <c r="R12" s="1078"/>
      <c r="S12" s="1078"/>
      <c r="T12" s="1079"/>
      <c r="U12" s="1079"/>
      <c r="Z12" s="1077">
        <v>23</v>
      </c>
      <c r="AA12" s="1077"/>
      <c r="AB12" s="1078">
        <v>24</v>
      </c>
      <c r="AC12" s="1078"/>
      <c r="AD12" s="1078">
        <v>25</v>
      </c>
      <c r="AE12" s="1078"/>
      <c r="AF12" s="1078">
        <v>26</v>
      </c>
      <c r="AG12" s="1078"/>
      <c r="AH12" s="1078">
        <v>27</v>
      </c>
      <c r="AI12" s="1078"/>
      <c r="AJ12" s="1078">
        <v>28</v>
      </c>
      <c r="AK12" s="1078"/>
      <c r="AL12" s="1079">
        <v>29</v>
      </c>
      <c r="AM12" s="1079"/>
    </row>
    <row r="13" ht="15" customHeight="1">
      <c r="C13" s="72"/>
      <c r="D13" s="73"/>
      <c r="E13" s="73"/>
      <c r="F13" s="73"/>
      <c r="G13" s="73"/>
      <c r="H13" s="1080" t="s">
        <v>27</v>
      </c>
      <c r="I13" s="1080"/>
      <c r="J13" s="1081" t="s">
        <v>27</v>
      </c>
      <c r="K13" s="1081"/>
      <c r="L13" s="1081" t="s">
        <v>27</v>
      </c>
      <c r="M13" s="1081"/>
      <c r="N13" s="1081" t="s">
        <v>27</v>
      </c>
      <c r="O13" s="1081"/>
      <c r="P13" s="1081" t="s">
        <v>27</v>
      </c>
      <c r="Q13" s="1081"/>
      <c r="R13" s="1081" t="s">
        <v>27</v>
      </c>
      <c r="S13" s="1081"/>
      <c r="T13" s="1082" t="s">
        <v>27</v>
      </c>
      <c r="U13" s="1082"/>
      <c r="Z13" s="1080" t="n">
        <v>30</v>
      </c>
      <c r="AA13" s="1080"/>
      <c r="AB13" s="1081" t="n">
        <v>31</v>
      </c>
      <c r="AC13" s="1081"/>
      <c r="AD13" s="1081" t="s">
        <v>27</v>
      </c>
      <c r="AE13" s="1081"/>
      <c r="AF13" s="1081" t="s">
        <v>27</v>
      </c>
      <c r="AG13" s="1081"/>
      <c r="AH13" s="1081" t="s">
        <v>27</v>
      </c>
      <c r="AI13" s="1081"/>
      <c r="AJ13" s="1081" t="s">
        <v>27</v>
      </c>
      <c r="AK13" s="1081"/>
      <c r="AL13" s="1082" t="s">
        <v>27</v>
      </c>
      <c r="AM13" s="1082"/>
    </row>
    <row r="14" ht="15" customHeight="1">
      <c r="A14" s="68"/>
      <c r="C14" s="68" t="s">
        <v>8</v>
      </c>
      <c r="F14" s="64"/>
    </row>
    <row r="15" ht="15" customHeight="1">
      <c r="D15" s="70" t="s">
        <v>301</v>
      </c>
      <c r="F15" s="64"/>
      <c r="P15" s="1083"/>
      <c r="Q15" s="1083"/>
      <c r="R15" s="1083"/>
      <c r="S15" s="1083"/>
      <c r="T15" s="1083"/>
      <c r="U15" s="1083"/>
      <c r="V15" s="1083"/>
      <c r="W15" s="0"/>
      <c r="X15" s="1083"/>
      <c r="Y15" s="1083"/>
      <c r="Z15" s="1083"/>
      <c r="AA15" s="1083"/>
      <c r="AB15" s="1083"/>
      <c r="AC15" s="1083"/>
      <c r="AD15" s="1083"/>
      <c r="AE15" s="0"/>
      <c r="AF15" s="1083"/>
      <c r="AG15" s="1083"/>
      <c r="AH15" s="1083"/>
      <c r="AI15" s="1083"/>
      <c r="AJ15" s="1083"/>
      <c r="AK15" s="1083"/>
      <c r="AL15" s="1083"/>
      <c r="AM15" s="0"/>
      <c r="AN15" s="0"/>
    </row>
    <row r="16" ht="15" customHeight="1">
      <c r="C16" s="70"/>
      <c r="D16" s="73" t="s">
        <v>293</v>
      </c>
      <c r="F16" s="64"/>
      <c r="P16" s="21"/>
      <c r="Q16" s="21"/>
      <c r="R16" s="21"/>
      <c r="S16" s="21"/>
      <c r="T16" s="21"/>
      <c r="U16" s="21"/>
      <c r="V16" s="21"/>
      <c r="W16" s="0"/>
      <c r="X16" s="21"/>
      <c r="Y16" s="21"/>
      <c r="Z16" s="21"/>
      <c r="AA16" s="21"/>
      <c r="AB16" s="21"/>
      <c r="AC16" s="21"/>
      <c r="AD16" s="21"/>
      <c r="AE16" s="0"/>
      <c r="AF16" s="21"/>
      <c r="AG16" s="21"/>
      <c r="AH16" s="21"/>
      <c r="AI16" s="21"/>
      <c r="AJ16" s="21"/>
      <c r="AK16" s="21"/>
      <c r="AL16" s="21"/>
      <c r="AM16" s="0"/>
      <c r="AN16" s="0"/>
    </row>
    <row r="17" ht="15" customHeight="1">
      <c r="C17" s="70"/>
      <c r="D17" s="73" t="s">
        <v>304</v>
      </c>
      <c r="F17" s="64"/>
      <c r="P17" s="21"/>
      <c r="Q17" s="21"/>
      <c r="R17" s="21"/>
      <c r="S17" s="21"/>
      <c r="T17" s="21"/>
      <c r="U17" s="21"/>
      <c r="V17" s="21"/>
      <c r="W17" s="0"/>
      <c r="X17" s="21"/>
      <c r="Y17" s="21"/>
      <c r="Z17" s="21"/>
      <c r="AA17" s="21"/>
      <c r="AB17" s="21"/>
      <c r="AC17" s="21"/>
      <c r="AD17" s="21"/>
      <c r="AE17" s="0"/>
      <c r="AF17" s="21"/>
      <c r="AG17" s="21"/>
      <c r="AH17" s="21"/>
      <c r="AI17" s="21"/>
      <c r="AJ17" s="21"/>
      <c r="AK17" s="21"/>
      <c r="AL17" s="21"/>
      <c r="AM17" s="0"/>
      <c r="AN17" s="0"/>
    </row>
    <row r="18" ht="15" customHeight="1">
      <c r="C18" s="70"/>
      <c r="D18" s="71" t="s">
        <v>297</v>
      </c>
      <c r="F18" s="64"/>
      <c r="P18" s="21"/>
      <c r="Q18" s="21"/>
      <c r="R18" s="21"/>
      <c r="S18" s="21"/>
      <c r="T18" s="21"/>
      <c r="U18" s="21"/>
      <c r="V18" s="21"/>
      <c r="W18" s="0"/>
      <c r="X18" s="21"/>
      <c r="Y18" s="21"/>
      <c r="Z18" s="21"/>
      <c r="AA18" s="21"/>
      <c r="AB18" s="21"/>
      <c r="AC18" s="21"/>
      <c r="AD18" s="21"/>
      <c r="AE18" s="0"/>
      <c r="AF18" s="21"/>
      <c r="AG18" s="21"/>
      <c r="AH18" s="21"/>
      <c r="AI18" s="21"/>
      <c r="AJ18" s="21"/>
      <c r="AK18" s="21"/>
      <c r="AL18" s="21"/>
      <c r="AM18" s="0"/>
      <c r="AN18" s="0"/>
    </row>
    <row r="19" ht="15" customHeight="1">
      <c r="C19" s="74"/>
      <c r="D19" s="71" t="s">
        <v>299</v>
      </c>
      <c r="F19" s="64"/>
      <c r="P19" s="21"/>
      <c r="Q19" s="21"/>
      <c r="R19" s="21"/>
      <c r="S19" s="21"/>
      <c r="T19" s="21"/>
      <c r="U19" s="21"/>
      <c r="V19" s="21"/>
      <c r="W19" s="0"/>
      <c r="X19" s="21"/>
      <c r="Y19" s="21"/>
      <c r="Z19" s="21"/>
      <c r="AA19" s="21"/>
      <c r="AB19" s="21"/>
      <c r="AC19" s="21"/>
      <c r="AD19" s="21"/>
      <c r="AE19" s="0"/>
      <c r="AF19" s="21"/>
      <c r="AG19" s="21"/>
      <c r="AH19" s="21"/>
      <c r="AI19" s="21"/>
      <c r="AJ19" s="21"/>
      <c r="AK19" s="21"/>
      <c r="AL19" s="21"/>
      <c r="AM19" s="0"/>
      <c r="AN19" s="0"/>
    </row>
    <row r="20" ht="15" customHeight="1">
      <c r="C20" s="74"/>
      <c r="D20" s="71"/>
      <c r="F20" s="64"/>
      <c r="P20" s="21"/>
      <c r="Q20" s="21"/>
      <c r="R20" s="21"/>
      <c r="S20" s="21"/>
      <c r="T20" s="21"/>
      <c r="U20" s="21"/>
      <c r="V20" s="21"/>
      <c r="W20" s="0"/>
      <c r="X20" s="21"/>
      <c r="Y20" s="21"/>
      <c r="Z20" s="21"/>
      <c r="AA20" s="21"/>
      <c r="AB20" s="21"/>
      <c r="AC20" s="21"/>
      <c r="AD20" s="21"/>
      <c r="AE20" s="0"/>
      <c r="AF20" s="21"/>
      <c r="AG20" s="21"/>
      <c r="AH20" s="21"/>
      <c r="AI20" s="21"/>
      <c r="AJ20" s="21"/>
      <c r="AK20" s="21"/>
      <c r="AL20" s="21"/>
      <c r="AM20" s="0"/>
      <c r="AN20" s="0"/>
    </row>
    <row r="21" ht="30" customHeight="1">
      <c r="R21" s="1014">
        <v>2018</v>
      </c>
      <c r="S21" s="1014"/>
      <c r="T21" s="1014"/>
      <c r="U21" s="1014"/>
      <c r="V21" s="1014"/>
      <c r="W21" s="1014"/>
      <c r="X21" s="1014"/>
      <c r="Y21" s="1014"/>
      <c r="Z21" s="1014"/>
      <c r="AA21" s="1014"/>
      <c r="AB21" s="1014"/>
      <c r="AC21" s="1014"/>
      <c r="AD21" s="1016">
        <v>2019</v>
      </c>
      <c r="AE21" s="1016"/>
      <c r="AF21" s="1016"/>
      <c r="AG21" s="1016"/>
      <c r="AH21" s="1016"/>
      <c r="AI21" s="1016"/>
      <c r="AJ21" s="1016"/>
      <c r="AK21" s="1016"/>
      <c r="AL21" s="1016"/>
      <c r="AM21" s="1016"/>
      <c r="AN21" s="1016"/>
      <c r="AO21" s="1016"/>
    </row>
    <row r="22" s="5" customFormat="1" ht="30" customHeight="1">
      <c r="B22" s="76"/>
      <c r="C22" s="77" t="s">
        <v>73</v>
      </c>
      <c r="D22" s="77" t="s">
        <v>21</v>
      </c>
      <c r="E22" s="177" t="s">
        <v>287</v>
      </c>
      <c r="F22" s="10" t="s">
        <v>62</v>
      </c>
      <c r="G22" s="10" t="s">
        <v>63</v>
      </c>
      <c r="H22" s="1084" t="s">
        <v>34</v>
      </c>
      <c r="I22" s="1084"/>
      <c r="J22" s="1084"/>
      <c r="K22" s="1084"/>
      <c r="L22" s="1084" t="s">
        <v>64</v>
      </c>
      <c r="M22" s="1084"/>
      <c r="N22" s="1084"/>
      <c r="O22" s="1084"/>
      <c r="R22" s="619" t="s">
        <v>277</v>
      </c>
      <c r="S22" s="620" t="s">
        <v>278</v>
      </c>
      <c r="T22" s="620" t="s">
        <v>279</v>
      </c>
      <c r="U22" s="620" t="s">
        <v>280</v>
      </c>
      <c r="V22" s="620" t="s">
        <v>282</v>
      </c>
      <c r="W22" s="620" t="s">
        <v>283</v>
      </c>
      <c r="X22" s="620" t="s">
        <v>268</v>
      </c>
      <c r="Y22" s="620" t="s">
        <v>270</v>
      </c>
      <c r="Z22" s="620" t="s">
        <v>272</v>
      </c>
      <c r="AA22" s="620" t="s">
        <v>273</v>
      </c>
      <c r="AB22" s="620" t="s">
        <v>274</v>
      </c>
      <c r="AC22" s="1036" t="s">
        <v>276</v>
      </c>
      <c r="AD22" s="620" t="s">
        <v>277</v>
      </c>
      <c r="AE22" s="620" t="s">
        <v>278</v>
      </c>
      <c r="AF22" s="620" t="s">
        <v>279</v>
      </c>
      <c r="AG22" s="620" t="s">
        <v>280</v>
      </c>
      <c r="AH22" s="620" t="s">
        <v>282</v>
      </c>
      <c r="AI22" s="620" t="s">
        <v>283</v>
      </c>
      <c r="AJ22" s="620" t="s">
        <v>268</v>
      </c>
      <c r="AK22" s="620" t="s">
        <v>270</v>
      </c>
      <c r="AL22" s="620" t="s">
        <v>272</v>
      </c>
      <c r="AM22" s="620" t="s">
        <v>273</v>
      </c>
      <c r="AN22" s="620" t="s">
        <v>274</v>
      </c>
      <c r="AO22" s="1036" t="s">
        <v>276</v>
      </c>
      <c r="AP22" s="78"/>
      <c r="AQ22" s="78"/>
      <c r="AR22" s="78"/>
      <c r="AS22" s="237"/>
      <c r="AT22" s="237"/>
      <c r="AU22" s="237"/>
      <c r="AV22" s="237"/>
      <c r="AW22" s="237"/>
      <c r="AX22" s="237"/>
      <c r="AY22" s="237"/>
      <c r="AZ22" s="237"/>
      <c r="BA22" s="237"/>
      <c r="BB22" s="237"/>
      <c r="BC22" s="237"/>
      <c r="BD22" s="237"/>
      <c r="BE22" s="237"/>
      <c r="BF22" s="237"/>
      <c r="BG22" s="237"/>
      <c r="BH22" s="237"/>
      <c r="BI22" s="237"/>
      <c r="BJ22" s="237"/>
      <c r="BK22" s="237"/>
      <c r="BL22" s="237"/>
      <c r="BM22" s="237"/>
      <c r="BN22" s="237"/>
      <c r="BO22" s="237"/>
      <c r="BP22" s="237"/>
      <c r="BQ22" s="237"/>
      <c r="BR22" s="237"/>
      <c r="BS22" s="237"/>
      <c r="BT22" s="237"/>
      <c r="BU22" s="237"/>
      <c r="BV22" s="237"/>
      <c r="BW22" s="237"/>
    </row>
    <row r="23" s="0" customFormat="1" ht="18" customHeight="1">
      <c r="B23" s="21"/>
      <c r="C23" s="1037">
        <v>56387</v>
      </c>
      <c r="D23" s="1037" t="s">
        <v>264</v>
      </c>
      <c r="E23" s="1037" t="s">
        <v>307</v>
      </c>
      <c r="F23" s="1037" t="s">
        <v>308</v>
      </c>
      <c r="G23" s="1037" t="s">
        <v>309</v>
      </c>
      <c r="H23" s="1038" t="s">
        <v>310</v>
      </c>
      <c r="I23" s="1038"/>
      <c r="J23" s="1038"/>
      <c r="K23" s="1038"/>
      <c r="L23" s="1038" t="s">
        <v>311</v>
      </c>
      <c r="M23" s="1038"/>
      <c r="N23" s="1038"/>
      <c r="O23" s="1038"/>
      <c r="P23" s="80"/>
      <c r="Q23" s="4"/>
      <c r="R23" s="1039" t="s">
        <v>312</v>
      </c>
      <c r="S23" s="1040" t="s">
        <v>312</v>
      </c>
      <c r="T23" s="1040" t="s">
        <v>312</v>
      </c>
      <c r="U23" s="1040" t="s">
        <v>312</v>
      </c>
      <c r="V23" s="1040" t="s">
        <v>312</v>
      </c>
      <c r="W23" s="1040" t="s">
        <v>312</v>
      </c>
      <c r="X23" s="1040" t="s">
        <v>312</v>
      </c>
      <c r="Y23" s="1040" t="s">
        <v>312</v>
      </c>
      <c r="Z23" s="1040" t="s">
        <v>312</v>
      </c>
      <c r="AA23" s="1040" t="s">
        <v>312</v>
      </c>
      <c r="AB23" s="1040" t="s">
        <v>312</v>
      </c>
      <c r="AC23" s="1040" t="s">
        <v>312</v>
      </c>
      <c r="AD23" s="1040" t="s">
        <v>312</v>
      </c>
      <c r="AE23" s="1040" t="s">
        <v>312</v>
      </c>
      <c r="AF23" s="1040" t="s">
        <v>312</v>
      </c>
      <c r="AG23" s="1040" t="s">
        <v>312</v>
      </c>
      <c r="AH23" s="1040" t="s">
        <v>312</v>
      </c>
      <c r="AI23" s="1040" t="s">
        <v>312</v>
      </c>
      <c r="AJ23" s="1040" t="s">
        <v>312</v>
      </c>
      <c r="AK23" s="1040" t="s">
        <v>312</v>
      </c>
      <c r="AL23" s="1040" t="s">
        <v>312</v>
      </c>
      <c r="AM23" s="1040" t="s">
        <v>312</v>
      </c>
      <c r="AN23" s="1040" t="s">
        <v>312</v>
      </c>
      <c r="AO23" s="1041" t="s">
        <v>312</v>
      </c>
      <c r="AP23" s="79"/>
      <c r="AQ23" s="79"/>
      <c r="AR23" s="79"/>
      <c r="AS23" s="237"/>
      <c r="AT23" s="237"/>
      <c r="AU23" s="237"/>
      <c r="AV23" s="237"/>
      <c r="AW23" s="237"/>
      <c r="AX23" s="237"/>
      <c r="AY23" s="237"/>
      <c r="AZ23" s="237"/>
      <c r="BA23" s="237"/>
      <c r="BB23" s="237"/>
      <c r="BC23" s="237"/>
      <c r="BD23" s="237"/>
      <c r="BE23" s="237"/>
      <c r="BF23" s="237"/>
      <c r="BG23" s="237"/>
      <c r="BH23" s="237"/>
      <c r="BI23" s="237"/>
      <c r="BJ23" s="237"/>
      <c r="BK23" s="237"/>
      <c r="BL23" s="237"/>
      <c r="BM23" s="237"/>
      <c r="BN23" s="237"/>
      <c r="BO23" s="237"/>
      <c r="BP23" s="237"/>
      <c r="BQ23" s="237"/>
      <c r="BR23" s="237"/>
      <c r="BS23" s="237"/>
      <c r="BT23" s="237"/>
      <c r="BU23" s="237"/>
      <c r="BV23" s="237"/>
      <c r="BW23" s="237"/>
    </row>
    <row r="24" s="0" customFormat="1" ht="18" customHeight="1">
      <c r="B24" s="21"/>
      <c r="C24" s="1042">
        <v>31851</v>
      </c>
      <c r="D24" s="1042" t="s">
        <v>375</v>
      </c>
      <c r="E24" s="1042" t="s">
        <v>307</v>
      </c>
      <c r="F24" s="1042" t="s">
        <v>376</v>
      </c>
      <c r="G24" s="1042" t="s">
        <v>377</v>
      </c>
      <c r="H24" s="1043" t="s">
        <v>378</v>
      </c>
      <c r="I24" s="1043"/>
      <c r="J24" s="1043"/>
      <c r="K24" s="1043"/>
      <c r="L24" s="1043" t="s">
        <v>379</v>
      </c>
      <c r="M24" s="1043"/>
      <c r="N24" s="1043"/>
      <c r="O24" s="1043"/>
      <c r="P24" s="80"/>
      <c r="Q24" s="4"/>
      <c r="R24" s="1044" t="s">
        <v>312</v>
      </c>
      <c r="S24" s="1045" t="s">
        <v>312</v>
      </c>
      <c r="T24" s="1045" t="s">
        <v>312</v>
      </c>
      <c r="U24" s="1045" t="s">
        <v>312</v>
      </c>
      <c r="V24" s="1045" t="s">
        <v>312</v>
      </c>
      <c r="W24" s="1045" t="s">
        <v>312</v>
      </c>
      <c r="X24" s="1045" t="s">
        <v>312</v>
      </c>
      <c r="Y24" s="1045" t="s">
        <v>312</v>
      </c>
      <c r="Z24" s="1045" t="s">
        <v>312</v>
      </c>
      <c r="AA24" s="1045" t="s">
        <v>312</v>
      </c>
      <c r="AB24" s="1045" t="s">
        <v>312</v>
      </c>
      <c r="AC24" s="1045" t="s">
        <v>312</v>
      </c>
      <c r="AD24" s="1045" t="s">
        <v>312</v>
      </c>
      <c r="AE24" s="1045" t="s">
        <v>312</v>
      </c>
      <c r="AF24" s="1045" t="s">
        <v>312</v>
      </c>
      <c r="AG24" s="1045" t="s">
        <v>312</v>
      </c>
      <c r="AH24" s="1045" t="s">
        <v>312</v>
      </c>
      <c r="AI24" s="1045" t="s">
        <v>312</v>
      </c>
      <c r="AJ24" s="1045" t="s">
        <v>312</v>
      </c>
      <c r="AK24" s="1045" t="s">
        <v>312</v>
      </c>
      <c r="AL24" s="1045" t="s">
        <v>312</v>
      </c>
      <c r="AM24" s="1045" t="s">
        <v>312</v>
      </c>
      <c r="AN24" s="1045" t="s">
        <v>312</v>
      </c>
      <c r="AO24" s="1046" t="s">
        <v>312</v>
      </c>
      <c r="AP24" s="79"/>
      <c r="AQ24" s="79"/>
      <c r="AR24" s="79"/>
      <c r="AS24" s="237"/>
      <c r="AT24" s="237"/>
      <c r="AU24" s="237"/>
      <c r="AV24" s="237"/>
      <c r="AW24" s="237"/>
      <c r="AX24" s="237"/>
      <c r="AY24" s="237"/>
      <c r="AZ24" s="237"/>
      <c r="BA24" s="237"/>
      <c r="BB24" s="237"/>
      <c r="BC24" s="237"/>
      <c r="BD24" s="237"/>
      <c r="BE24" s="237"/>
      <c r="BF24" s="237"/>
      <c r="BG24" s="237"/>
      <c r="BH24" s="237"/>
      <c r="BI24" s="237"/>
      <c r="BJ24" s="237"/>
      <c r="BK24" s="237"/>
      <c r="BL24" s="237"/>
      <c r="BM24" s="237"/>
      <c r="BN24" s="237"/>
      <c r="BO24" s="237"/>
      <c r="BP24" s="237"/>
      <c r="BQ24" s="237"/>
      <c r="BR24" s="237"/>
      <c r="BS24" s="237"/>
      <c r="BT24" s="237"/>
      <c r="BU24" s="237"/>
      <c r="BV24" s="237"/>
      <c r="BW24" s="237"/>
    </row>
    <row r="25" s="0" customFormat="1" ht="18" customHeight="1">
      <c r="B25" s="21"/>
      <c r="C25" s="1037">
        <v>33931</v>
      </c>
      <c r="D25" s="1037" t="s">
        <v>313</v>
      </c>
      <c r="E25" s="1037" t="s">
        <v>307</v>
      </c>
      <c r="F25" s="1037" t="s">
        <v>314</v>
      </c>
      <c r="G25" s="1037" t="s">
        <v>315</v>
      </c>
      <c r="H25" s="1038" t="s">
        <v>316</v>
      </c>
      <c r="I25" s="1038"/>
      <c r="J25" s="1038"/>
      <c r="K25" s="1038"/>
      <c r="L25" s="1038" t="s">
        <v>317</v>
      </c>
      <c r="M25" s="1038"/>
      <c r="N25" s="1038"/>
      <c r="O25" s="1038"/>
      <c r="P25" s="80"/>
      <c r="Q25" s="4"/>
      <c r="R25" s="1039" t="s">
        <v>312</v>
      </c>
      <c r="S25" s="1040" t="s">
        <v>312</v>
      </c>
      <c r="T25" s="1040" t="s">
        <v>312</v>
      </c>
      <c r="U25" s="1040" t="s">
        <v>312</v>
      </c>
      <c r="V25" s="1040" t="s">
        <v>312</v>
      </c>
      <c r="W25" s="1040" t="s">
        <v>312</v>
      </c>
      <c r="X25" s="1040" t="s">
        <v>312</v>
      </c>
      <c r="Y25" s="1040" t="s">
        <v>312</v>
      </c>
      <c r="Z25" s="1040" t="s">
        <v>312</v>
      </c>
      <c r="AA25" s="1040" t="s">
        <v>312</v>
      </c>
      <c r="AB25" s="1040" t="s">
        <v>312</v>
      </c>
      <c r="AC25" s="1040" t="s">
        <v>312</v>
      </c>
      <c r="AD25" s="1040" t="s">
        <v>312</v>
      </c>
      <c r="AE25" s="1040" t="s">
        <v>312</v>
      </c>
      <c r="AF25" s="1040" t="s">
        <v>312</v>
      </c>
      <c r="AG25" s="1040" t="s">
        <v>312</v>
      </c>
      <c r="AH25" s="1040" t="s">
        <v>312</v>
      </c>
      <c r="AI25" s="1040" t="s">
        <v>312</v>
      </c>
      <c r="AJ25" s="1040" t="s">
        <v>312</v>
      </c>
      <c r="AK25" s="1040" t="s">
        <v>312</v>
      </c>
      <c r="AL25" s="1040" t="s">
        <v>312</v>
      </c>
      <c r="AM25" s="1040" t="s">
        <v>312</v>
      </c>
      <c r="AN25" s="1040" t="s">
        <v>312</v>
      </c>
      <c r="AO25" s="1041" t="s">
        <v>312</v>
      </c>
      <c r="AP25" s="79"/>
      <c r="AQ25" s="79"/>
      <c r="AR25" s="79"/>
      <c r="AS25" s="237"/>
      <c r="AT25" s="237"/>
      <c r="AU25" s="237"/>
      <c r="AV25" s="237"/>
      <c r="AW25" s="237"/>
      <c r="AX25" s="237"/>
      <c r="AY25" s="237"/>
      <c r="AZ25" s="237"/>
      <c r="BA25" s="237"/>
      <c r="BB25" s="237"/>
      <c r="BC25" s="237"/>
      <c r="BD25" s="237"/>
      <c r="BE25" s="237"/>
      <c r="BF25" s="237"/>
      <c r="BG25" s="237"/>
      <c r="BH25" s="237"/>
      <c r="BI25" s="237"/>
      <c r="BJ25" s="237"/>
      <c r="BK25" s="237"/>
      <c r="BL25" s="237"/>
      <c r="BM25" s="237"/>
      <c r="BN25" s="237"/>
      <c r="BO25" s="237"/>
      <c r="BP25" s="237"/>
      <c r="BQ25" s="237"/>
      <c r="BR25" s="237"/>
      <c r="BS25" s="237"/>
      <c r="BT25" s="237"/>
      <c r="BU25" s="237"/>
      <c r="BV25" s="237"/>
      <c r="BW25" s="237"/>
    </row>
    <row r="26" s="0" customFormat="1" ht="18" customHeight="1">
      <c r="B26" s="21"/>
      <c r="C26" s="1042">
        <v>34401</v>
      </c>
      <c r="D26" s="1042" t="s">
        <v>318</v>
      </c>
      <c r="E26" s="1042" t="s">
        <v>307</v>
      </c>
      <c r="F26" s="1042" t="s">
        <v>319</v>
      </c>
      <c r="G26" s="1042" t="s">
        <v>320</v>
      </c>
      <c r="H26" s="1043" t="s">
        <v>321</v>
      </c>
      <c r="I26" s="1043"/>
      <c r="J26" s="1043"/>
      <c r="K26" s="1043"/>
      <c r="L26" s="1043" t="s">
        <v>322</v>
      </c>
      <c r="M26" s="1043"/>
      <c r="N26" s="1043"/>
      <c r="O26" s="1043"/>
      <c r="P26" s="80"/>
      <c r="Q26" s="4"/>
      <c r="R26" s="1044" t="s">
        <v>312</v>
      </c>
      <c r="S26" s="1045" t="s">
        <v>312</v>
      </c>
      <c r="T26" s="1045" t="s">
        <v>312</v>
      </c>
      <c r="U26" s="1045" t="s">
        <v>312</v>
      </c>
      <c r="V26" s="1045" t="s">
        <v>312</v>
      </c>
      <c r="W26" s="1045" t="s">
        <v>312</v>
      </c>
      <c r="X26" s="1045" t="s">
        <v>312</v>
      </c>
      <c r="Y26" s="1045" t="s">
        <v>312</v>
      </c>
      <c r="Z26" s="1045" t="s">
        <v>312</v>
      </c>
      <c r="AA26" s="1045" t="s">
        <v>312</v>
      </c>
      <c r="AB26" s="1045" t="s">
        <v>312</v>
      </c>
      <c r="AC26" s="1045" t="s">
        <v>312</v>
      </c>
      <c r="AD26" s="1045" t="s">
        <v>312</v>
      </c>
      <c r="AE26" s="1045" t="s">
        <v>312</v>
      </c>
      <c r="AF26" s="1045" t="s">
        <v>312</v>
      </c>
      <c r="AG26" s="1045" t="s">
        <v>312</v>
      </c>
      <c r="AH26" s="1045" t="s">
        <v>312</v>
      </c>
      <c r="AI26" s="1045" t="s">
        <v>312</v>
      </c>
      <c r="AJ26" s="1045" t="s">
        <v>312</v>
      </c>
      <c r="AK26" s="1045" t="s">
        <v>312</v>
      </c>
      <c r="AL26" s="1045" t="s">
        <v>312</v>
      </c>
      <c r="AM26" s="1045" t="s">
        <v>312</v>
      </c>
      <c r="AN26" s="1045" t="s">
        <v>312</v>
      </c>
      <c r="AO26" s="1046" t="s">
        <v>312</v>
      </c>
      <c r="AP26" s="79"/>
      <c r="AQ26" s="79"/>
      <c r="AR26" s="79"/>
      <c r="AS26" s="237"/>
      <c r="AT26" s="237"/>
      <c r="AU26" s="237"/>
      <c r="AV26" s="237"/>
      <c r="AW26" s="237"/>
      <c r="AX26" s="237"/>
      <c r="AY26" s="237"/>
      <c r="AZ26" s="237"/>
      <c r="BA26" s="237"/>
      <c r="BB26" s="237"/>
      <c r="BC26" s="237"/>
      <c r="BD26" s="237"/>
      <c r="BE26" s="237"/>
      <c r="BF26" s="237"/>
      <c r="BG26" s="237"/>
      <c r="BH26" s="237"/>
      <c r="BI26" s="237"/>
      <c r="BJ26" s="237"/>
      <c r="BK26" s="237"/>
      <c r="BL26" s="237"/>
      <c r="BM26" s="237"/>
      <c r="BN26" s="237"/>
      <c r="BO26" s="237"/>
      <c r="BP26" s="237"/>
      <c r="BQ26" s="237"/>
      <c r="BR26" s="237"/>
      <c r="BS26" s="237"/>
      <c r="BT26" s="237"/>
      <c r="BU26" s="237"/>
      <c r="BV26" s="237"/>
      <c r="BW26" s="237"/>
    </row>
    <row r="27" s="0" customFormat="1" ht="18" customHeight="1">
      <c r="B27" s="21"/>
      <c r="C27" s="1037">
        <v>35815</v>
      </c>
      <c r="D27" s="1037" t="s">
        <v>380</v>
      </c>
      <c r="E27" s="1037" t="s">
        <v>307</v>
      </c>
      <c r="F27" s="1037" t="s">
        <v>381</v>
      </c>
      <c r="G27" s="1037" t="s">
        <v>382</v>
      </c>
      <c r="H27" s="1038" t="s">
        <v>383</v>
      </c>
      <c r="I27" s="1038"/>
      <c r="J27" s="1038"/>
      <c r="K27" s="1038"/>
      <c r="L27" s="1038" t="s">
        <v>384</v>
      </c>
      <c r="M27" s="1038"/>
      <c r="N27" s="1038"/>
      <c r="O27" s="1038"/>
      <c r="P27" s="80"/>
      <c r="Q27" s="4"/>
      <c r="R27" s="1039" t="s">
        <v>312</v>
      </c>
      <c r="S27" s="1040" t="s">
        <v>312</v>
      </c>
      <c r="T27" s="1040" t="s">
        <v>312</v>
      </c>
      <c r="U27" s="1040" t="s">
        <v>312</v>
      </c>
      <c r="V27" s="1040" t="s">
        <v>312</v>
      </c>
      <c r="W27" s="1040" t="s">
        <v>312</v>
      </c>
      <c r="X27" s="1040" t="s">
        <v>312</v>
      </c>
      <c r="Y27" s="1040" t="s">
        <v>312</v>
      </c>
      <c r="Z27" s="1040" t="s">
        <v>312</v>
      </c>
      <c r="AA27" s="1040" t="s">
        <v>312</v>
      </c>
      <c r="AB27" s="1040" t="s">
        <v>312</v>
      </c>
      <c r="AC27" s="1040" t="s">
        <v>312</v>
      </c>
      <c r="AD27" s="1040" t="s">
        <v>312</v>
      </c>
      <c r="AE27" s="1040" t="s">
        <v>312</v>
      </c>
      <c r="AF27" s="1040" t="s">
        <v>312</v>
      </c>
      <c r="AG27" s="1040" t="s">
        <v>312</v>
      </c>
      <c r="AH27" s="1040" t="s">
        <v>312</v>
      </c>
      <c r="AI27" s="1040" t="s">
        <v>312</v>
      </c>
      <c r="AJ27" s="1040" t="s">
        <v>312</v>
      </c>
      <c r="AK27" s="1040" t="s">
        <v>312</v>
      </c>
      <c r="AL27" s="1040" t="s">
        <v>312</v>
      </c>
      <c r="AM27" s="1040" t="s">
        <v>312</v>
      </c>
      <c r="AN27" s="1040" t="s">
        <v>312</v>
      </c>
      <c r="AO27" s="1041" t="s">
        <v>312</v>
      </c>
      <c r="AP27" s="79"/>
      <c r="AQ27" s="79"/>
      <c r="AR27" s="79"/>
      <c r="AS27" s="237"/>
      <c r="AT27" s="237"/>
      <c r="AU27" s="237"/>
      <c r="AV27" s="237"/>
      <c r="AW27" s="237"/>
      <c r="AX27" s="237"/>
      <c r="AY27" s="237"/>
      <c r="AZ27" s="237"/>
      <c r="BA27" s="237"/>
      <c r="BB27" s="237"/>
      <c r="BC27" s="237"/>
      <c r="BD27" s="237"/>
      <c r="BE27" s="237"/>
      <c r="BF27" s="237"/>
      <c r="BG27" s="237"/>
      <c r="BH27" s="237"/>
      <c r="BI27" s="237"/>
      <c r="BJ27" s="237"/>
      <c r="BK27" s="237"/>
      <c r="BL27" s="237"/>
      <c r="BM27" s="237"/>
      <c r="BN27" s="237"/>
      <c r="BO27" s="237"/>
      <c r="BP27" s="237"/>
      <c r="BQ27" s="237"/>
      <c r="BR27" s="237"/>
      <c r="BS27" s="237"/>
      <c r="BT27" s="237"/>
      <c r="BU27" s="237"/>
      <c r="BV27" s="237"/>
      <c r="BW27" s="237"/>
    </row>
    <row r="28" s="0" customFormat="1" ht="18" customHeight="1">
      <c r="B28" s="21"/>
      <c r="C28" s="1042">
        <v>39070</v>
      </c>
      <c r="D28" s="1042" t="s">
        <v>323</v>
      </c>
      <c r="E28" s="1042" t="s">
        <v>307</v>
      </c>
      <c r="F28" s="1042" t="s">
        <v>324</v>
      </c>
      <c r="G28" s="1042" t="s">
        <v>325</v>
      </c>
      <c r="H28" s="1043" t="s">
        <v>326</v>
      </c>
      <c r="I28" s="1043"/>
      <c r="J28" s="1043"/>
      <c r="K28" s="1043"/>
      <c r="L28" s="1043" t="s">
        <v>327</v>
      </c>
      <c r="M28" s="1043"/>
      <c r="N28" s="1043"/>
      <c r="O28" s="1043"/>
      <c r="P28" s="80"/>
      <c r="Q28" s="4"/>
      <c r="R28" s="1044" t="s">
        <v>312</v>
      </c>
      <c r="S28" s="1045" t="s">
        <v>312</v>
      </c>
      <c r="T28" s="1045" t="s">
        <v>312</v>
      </c>
      <c r="U28" s="1045" t="s">
        <v>312</v>
      </c>
      <c r="V28" s="1045" t="s">
        <v>312</v>
      </c>
      <c r="W28" s="1045" t="s">
        <v>312</v>
      </c>
      <c r="X28" s="1045" t="s">
        <v>312</v>
      </c>
      <c r="Y28" s="1045" t="s">
        <v>312</v>
      </c>
      <c r="Z28" s="1045" t="s">
        <v>312</v>
      </c>
      <c r="AA28" s="1045" t="s">
        <v>312</v>
      </c>
      <c r="AB28" s="1045" t="s">
        <v>312</v>
      </c>
      <c r="AC28" s="1045" t="s">
        <v>312</v>
      </c>
      <c r="AD28" s="1045" t="s">
        <v>312</v>
      </c>
      <c r="AE28" s="1045" t="s">
        <v>312</v>
      </c>
      <c r="AF28" s="1045" t="s">
        <v>312</v>
      </c>
      <c r="AG28" s="1045" t="s">
        <v>312</v>
      </c>
      <c r="AH28" s="1045" t="s">
        <v>312</v>
      </c>
      <c r="AI28" s="1045" t="s">
        <v>312</v>
      </c>
      <c r="AJ28" s="1045" t="s">
        <v>312</v>
      </c>
      <c r="AK28" s="1045" t="s">
        <v>312</v>
      </c>
      <c r="AL28" s="1045" t="s">
        <v>312</v>
      </c>
      <c r="AM28" s="1045" t="s">
        <v>312</v>
      </c>
      <c r="AN28" s="1045" t="s">
        <v>312</v>
      </c>
      <c r="AO28" s="1046" t="s">
        <v>312</v>
      </c>
      <c r="AP28" s="79"/>
      <c r="AQ28" s="79"/>
      <c r="AR28" s="79"/>
      <c r="AS28" s="237"/>
      <c r="AT28" s="237"/>
      <c r="AU28" s="237"/>
      <c r="AV28" s="237"/>
      <c r="AW28" s="237"/>
      <c r="AX28" s="237"/>
      <c r="AY28" s="237"/>
      <c r="AZ28" s="237"/>
      <c r="BA28" s="237"/>
      <c r="BB28" s="237"/>
      <c r="BC28" s="237"/>
      <c r="BD28" s="237"/>
      <c r="BE28" s="237"/>
      <c r="BF28" s="237"/>
      <c r="BG28" s="237"/>
      <c r="BH28" s="237"/>
      <c r="BI28" s="237"/>
      <c r="BJ28" s="237"/>
      <c r="BK28" s="237"/>
      <c r="BL28" s="237"/>
      <c r="BM28" s="237"/>
      <c r="BN28" s="237"/>
      <c r="BO28" s="237"/>
      <c r="BP28" s="237"/>
      <c r="BQ28" s="237"/>
      <c r="BR28" s="237"/>
      <c r="BS28" s="237"/>
      <c r="BT28" s="237"/>
      <c r="BU28" s="237"/>
      <c r="BV28" s="237"/>
      <c r="BW28" s="237"/>
    </row>
    <row r="29" s="0" customFormat="1" ht="18" customHeight="1">
      <c r="B29" s="21"/>
      <c r="C29" s="1037">
        <v>43915</v>
      </c>
      <c r="D29" s="1037" t="s">
        <v>385</v>
      </c>
      <c r="E29" s="1037" t="s">
        <v>307</v>
      </c>
      <c r="F29" s="1037" t="s">
        <v>386</v>
      </c>
      <c r="G29" s="1037" t="s">
        <v>387</v>
      </c>
      <c r="H29" s="1038" t="s">
        <v>388</v>
      </c>
      <c r="I29" s="1038"/>
      <c r="J29" s="1038"/>
      <c r="K29" s="1038"/>
      <c r="L29" s="1038" t="s">
        <v>389</v>
      </c>
      <c r="M29" s="1038"/>
      <c r="N29" s="1038"/>
      <c r="O29" s="1038"/>
      <c r="P29" s="80"/>
      <c r="Q29" s="4"/>
      <c r="R29" s="1039" t="s">
        <v>312</v>
      </c>
      <c r="S29" s="1040" t="s">
        <v>312</v>
      </c>
      <c r="T29" s="1040" t="s">
        <v>312</v>
      </c>
      <c r="U29" s="1040" t="s">
        <v>312</v>
      </c>
      <c r="V29" s="1040" t="s">
        <v>312</v>
      </c>
      <c r="W29" s="1040" t="s">
        <v>312</v>
      </c>
      <c r="X29" s="1040" t="s">
        <v>312</v>
      </c>
      <c r="Y29" s="1040" t="s">
        <v>312</v>
      </c>
      <c r="Z29" s="1040" t="s">
        <v>312</v>
      </c>
      <c r="AA29" s="1040" t="s">
        <v>312</v>
      </c>
      <c r="AB29" s="1040" t="s">
        <v>312</v>
      </c>
      <c r="AC29" s="1040" t="s">
        <v>312</v>
      </c>
      <c r="AD29" s="1040" t="s">
        <v>312</v>
      </c>
      <c r="AE29" s="1040" t="s">
        <v>312</v>
      </c>
      <c r="AF29" s="1040" t="s">
        <v>312</v>
      </c>
      <c r="AG29" s="1040" t="s">
        <v>312</v>
      </c>
      <c r="AH29" s="1040" t="s">
        <v>312</v>
      </c>
      <c r="AI29" s="1040" t="s">
        <v>312</v>
      </c>
      <c r="AJ29" s="1040" t="s">
        <v>312</v>
      </c>
      <c r="AK29" s="1040" t="s">
        <v>312</v>
      </c>
      <c r="AL29" s="1040" t="s">
        <v>312</v>
      </c>
      <c r="AM29" s="1040" t="s">
        <v>312</v>
      </c>
      <c r="AN29" s="1040" t="s">
        <v>312</v>
      </c>
      <c r="AO29" s="1041" t="s">
        <v>312</v>
      </c>
      <c r="AP29" s="79"/>
      <c r="AQ29" s="79"/>
      <c r="AR29" s="79"/>
      <c r="AS29" s="237"/>
      <c r="AT29" s="237"/>
      <c r="AU29" s="237"/>
      <c r="AV29" s="237"/>
      <c r="AW29" s="237"/>
      <c r="AX29" s="237"/>
      <c r="AY29" s="237"/>
      <c r="AZ29" s="237"/>
      <c r="BA29" s="237"/>
      <c r="BB29" s="237"/>
      <c r="BC29" s="237"/>
      <c r="BD29" s="237"/>
      <c r="BE29" s="237"/>
      <c r="BF29" s="237"/>
      <c r="BG29" s="237"/>
      <c r="BH29" s="237"/>
      <c r="BI29" s="237"/>
      <c r="BJ29" s="237"/>
      <c r="BK29" s="237"/>
      <c r="BL29" s="237"/>
      <c r="BM29" s="237"/>
      <c r="BN29" s="237"/>
      <c r="BO29" s="237"/>
      <c r="BP29" s="237"/>
      <c r="BQ29" s="237"/>
      <c r="BR29" s="237"/>
      <c r="BS29" s="237"/>
      <c r="BT29" s="237"/>
      <c r="BU29" s="237"/>
      <c r="BV29" s="237"/>
      <c r="BW29" s="237"/>
    </row>
    <row r="30" s="0" customFormat="1" ht="18" customHeight="1">
      <c r="B30" s="21"/>
      <c r="C30" s="181"/>
      <c r="D30" s="181"/>
      <c r="E30" s="181"/>
      <c r="F30" s="201"/>
      <c r="G30" s="181"/>
      <c r="H30" s="1038">
        <v>763</v>
      </c>
      <c r="I30" s="1038"/>
      <c r="J30" s="1038"/>
      <c r="K30" s="1038"/>
      <c r="L30" s="1091"/>
      <c r="M30" s="1091"/>
      <c r="N30" s="1091"/>
      <c r="O30" s="1091"/>
      <c r="P30" s="80"/>
      <c r="Q30" s="4"/>
      <c r="R30" s="182"/>
      <c r="S30" s="182"/>
      <c r="T30" s="182"/>
      <c r="U30" s="182"/>
      <c r="V30" s="182"/>
      <c r="W30" s="182"/>
      <c r="X30" s="182"/>
      <c r="Y30" s="182"/>
      <c r="Z30" s="182"/>
      <c r="AA30" s="182"/>
      <c r="AB30" s="182"/>
      <c r="AC30" s="182"/>
      <c r="AD30" s="182"/>
      <c r="AE30" s="182"/>
      <c r="AF30" s="182"/>
      <c r="AG30" s="182"/>
      <c r="AH30" s="182"/>
      <c r="AI30" s="182"/>
      <c r="AJ30" s="182"/>
      <c r="AK30" s="182"/>
      <c r="AL30" s="182"/>
      <c r="AM30" s="182"/>
      <c r="AN30" s="182"/>
      <c r="AO30" s="182"/>
      <c r="AP30" s="79"/>
      <c r="AQ30" s="79"/>
      <c r="AR30" s="79"/>
      <c r="AS30" s="237"/>
      <c r="AT30" s="237"/>
      <c r="AU30" s="237"/>
      <c r="AV30" s="237"/>
      <c r="AW30" s="237"/>
      <c r="AX30" s="237"/>
      <c r="AY30" s="237"/>
      <c r="AZ30" s="237"/>
      <c r="BA30" s="237"/>
      <c r="BB30" s="237"/>
      <c r="BC30" s="237"/>
      <c r="BD30" s="237"/>
      <c r="BE30" s="237"/>
      <c r="BF30" s="237"/>
      <c r="BG30" s="237"/>
      <c r="BH30" s="237"/>
      <c r="BI30" s="237"/>
      <c r="BJ30" s="237"/>
      <c r="BK30" s="237"/>
      <c r="BL30" s="237"/>
      <c r="BM30" s="237"/>
      <c r="BN30" s="237"/>
      <c r="BO30" s="237"/>
      <c r="BP30" s="237"/>
      <c r="BQ30" s="237"/>
      <c r="BR30" s="237"/>
      <c r="BS30" s="237"/>
      <c r="BT30" s="237"/>
      <c r="BU30" s="237"/>
      <c r="BV30" s="237"/>
      <c r="BW30" s="237"/>
    </row>
    <row r="31" s="0" customFormat="1" ht="18" customHeight="1">
      <c r="B31" s="21"/>
      <c r="C31" s="181"/>
      <c r="D31" s="181"/>
      <c r="E31" s="181"/>
      <c r="F31" s="201"/>
      <c r="G31" s="181"/>
      <c r="H31" s="1017"/>
      <c r="I31" s="1017"/>
      <c r="J31" s="1017"/>
      <c r="K31" s="1017"/>
      <c r="L31" s="1091"/>
      <c r="M31" s="1091"/>
      <c r="N31" s="1091"/>
      <c r="O31" s="1091"/>
      <c r="P31" s="80"/>
      <c r="Q31" s="4"/>
      <c r="R31" s="182"/>
      <c r="S31" s="182"/>
      <c r="T31" s="182"/>
      <c r="U31" s="182"/>
      <c r="V31" s="182"/>
      <c r="W31" s="182"/>
      <c r="X31" s="1047" t="s">
        <v>338</v>
      </c>
      <c r="Y31" s="182"/>
      <c r="Z31" s="182"/>
      <c r="AA31" s="182"/>
      <c r="AB31" s="182"/>
      <c r="AC31" s="182"/>
      <c r="AD31" s="182"/>
      <c r="AE31" s="182"/>
      <c r="AF31" s="182"/>
      <c r="AG31" s="182"/>
      <c r="AH31" s="182"/>
      <c r="AI31" s="182"/>
      <c r="AJ31" s="182"/>
      <c r="AK31" s="182"/>
      <c r="AL31" s="182"/>
      <c r="AM31" s="182"/>
      <c r="AN31" s="182"/>
      <c r="AO31" s="182"/>
      <c r="AP31" s="48"/>
      <c r="AQ31" s="48"/>
      <c r="AR31" s="48"/>
      <c r="AS31" s="237"/>
      <c r="AT31" s="237"/>
      <c r="AU31" s="237"/>
      <c r="AV31" s="237"/>
      <c r="AW31" s="237"/>
      <c r="AX31" s="237"/>
      <c r="AY31" s="237"/>
      <c r="AZ31" s="237"/>
      <c r="BA31" s="237"/>
      <c r="BB31" s="237"/>
      <c r="BC31" s="237"/>
      <c r="BD31" s="237"/>
      <c r="BE31" s="237"/>
      <c r="BF31" s="237"/>
      <c r="BG31" s="237"/>
      <c r="BH31" s="237"/>
      <c r="BI31" s="237"/>
      <c r="BJ31" s="237"/>
      <c r="BK31" s="237"/>
      <c r="BL31" s="237"/>
      <c r="BM31" s="237"/>
      <c r="BN31" s="237"/>
      <c r="BO31" s="237"/>
      <c r="BP31" s="237"/>
      <c r="BQ31" s="237"/>
      <c r="BR31" s="237"/>
      <c r="BS31" s="237"/>
      <c r="BT31" s="237"/>
      <c r="BU31" s="237"/>
      <c r="BV31" s="237"/>
      <c r="BW31" s="237"/>
    </row>
    <row r="32" s="0" customFormat="1" ht="18" customHeight="1">
      <c r="B32" s="21"/>
      <c r="C32" s="181"/>
      <c r="D32" s="181"/>
      <c r="E32" s="181"/>
      <c r="F32" s="201"/>
      <c r="G32" s="181"/>
      <c r="H32" s="1017"/>
      <c r="I32" s="1017"/>
      <c r="J32" s="1017"/>
      <c r="K32" s="1017"/>
      <c r="L32" s="1091"/>
      <c r="M32" s="1091"/>
      <c r="N32" s="1091"/>
      <c r="O32" s="1091"/>
      <c r="P32" s="80"/>
      <c r="Q32" s="4"/>
      <c r="R32" s="182"/>
      <c r="S32" s="182"/>
      <c r="T32" s="182"/>
      <c r="U32" s="182"/>
      <c r="V32" s="182"/>
      <c r="W32" s="182"/>
      <c r="X32" s="182"/>
      <c r="Y32" s="182"/>
      <c r="Z32" s="182"/>
      <c r="AA32" s="1048" t="s">
        <v>339</v>
      </c>
      <c r="AB32" s="1047" t="s">
        <v>340</v>
      </c>
      <c r="AC32" s="182"/>
      <c r="AD32" s="182"/>
      <c r="AE32" s="182"/>
      <c r="AF32" s="182"/>
      <c r="AG32" s="182"/>
      <c r="AH32" s="182"/>
      <c r="AI32" s="182"/>
      <c r="AJ32" s="182"/>
      <c r="AK32" s="182"/>
      <c r="AL32" s="182"/>
      <c r="AM32" s="182"/>
      <c r="AN32" s="182"/>
      <c r="AO32" s="182"/>
      <c r="AP32" s="79"/>
      <c r="AQ32" s="79"/>
      <c r="AR32" s="79"/>
      <c r="AS32" s="237"/>
      <c r="AT32" s="237"/>
      <c r="AU32" s="237"/>
      <c r="AV32" s="237"/>
      <c r="AW32" s="237"/>
      <c r="AX32" s="237"/>
      <c r="AY32" s="237"/>
      <c r="AZ32" s="237"/>
      <c r="BA32" s="237"/>
      <c r="BB32" s="237"/>
      <c r="BC32" s="237"/>
      <c r="BD32" s="237"/>
      <c r="BE32" s="237"/>
      <c r="BF32" s="237"/>
      <c r="BG32" s="237"/>
      <c r="BH32" s="237"/>
      <c r="BI32" s="237"/>
      <c r="BJ32" s="237"/>
      <c r="BK32" s="237"/>
      <c r="BL32" s="237"/>
      <c r="BM32" s="237"/>
      <c r="BN32" s="237"/>
      <c r="BO32" s="237"/>
      <c r="BP32" s="237"/>
      <c r="BQ32" s="237"/>
      <c r="BR32" s="237"/>
      <c r="BS32" s="237"/>
      <c r="BT32" s="237"/>
      <c r="BU32" s="237"/>
      <c r="BV32" s="237"/>
      <c r="BW32" s="237"/>
    </row>
    <row r="33" s="0" customFormat="1" ht="18" customHeight="1">
      <c r="B33" s="21"/>
      <c r="C33" s="181"/>
      <c r="D33" s="181"/>
      <c r="E33" s="181"/>
      <c r="F33" s="201"/>
      <c r="G33" s="181"/>
      <c r="H33" s="1017"/>
      <c r="I33" s="1017"/>
      <c r="J33" s="1017"/>
      <c r="K33" s="1017"/>
      <c r="L33" s="1091"/>
      <c r="M33" s="1091"/>
      <c r="N33" s="1091"/>
      <c r="O33" s="1091"/>
      <c r="P33" s="80"/>
      <c r="Q33" s="4"/>
      <c r="R33" s="182"/>
      <c r="S33" s="182"/>
      <c r="T33" s="182"/>
      <c r="U33" s="182"/>
      <c r="V33" s="182"/>
      <c r="W33" s="182"/>
      <c r="X33" s="182"/>
      <c r="Y33" s="182"/>
      <c r="Z33" s="182"/>
      <c r="AA33" s="1048" t="s">
        <v>312</v>
      </c>
      <c r="AB33" s="1047" t="s">
        <v>341</v>
      </c>
      <c r="AC33" s="182"/>
      <c r="AD33" s="182"/>
      <c r="AE33" s="182"/>
      <c r="AF33" s="182"/>
      <c r="AG33" s="182"/>
      <c r="AH33" s="182"/>
      <c r="AI33" s="182"/>
      <c r="AJ33" s="182"/>
      <c r="AK33" s="182"/>
      <c r="AL33" s="182"/>
      <c r="AM33" s="182"/>
      <c r="AN33" s="182"/>
      <c r="AO33" s="182"/>
      <c r="AP33" s="79"/>
      <c r="AQ33" s="79"/>
      <c r="AR33" s="79"/>
      <c r="AS33" s="237"/>
      <c r="AT33" s="237"/>
      <c r="AU33" s="237"/>
      <c r="AV33" s="237"/>
      <c r="AW33" s="237"/>
      <c r="AX33" s="237"/>
      <c r="AY33" s="237"/>
      <c r="AZ33" s="237"/>
      <c r="BA33" s="237"/>
      <c r="BB33" s="237"/>
      <c r="BC33" s="237"/>
      <c r="BD33" s="237"/>
      <c r="BE33" s="237"/>
      <c r="BF33" s="237"/>
      <c r="BG33" s="237"/>
      <c r="BH33" s="237"/>
      <c r="BI33" s="237"/>
      <c r="BJ33" s="237"/>
      <c r="BK33" s="237"/>
      <c r="BL33" s="237"/>
      <c r="BM33" s="237"/>
      <c r="BN33" s="237"/>
      <c r="BO33" s="237"/>
      <c r="BP33" s="237"/>
      <c r="BQ33" s="237"/>
      <c r="BR33" s="237"/>
      <c r="BS33" s="237"/>
      <c r="BT33" s="237"/>
      <c r="BU33" s="237"/>
      <c r="BV33" s="237"/>
      <c r="BW33" s="237"/>
    </row>
    <row r="34" s="0" customFormat="1" ht="18" customHeight="1">
      <c r="B34" s="21"/>
      <c r="C34" s="181"/>
      <c r="D34" s="181"/>
      <c r="E34" s="181"/>
      <c r="F34" s="201"/>
      <c r="G34" s="181"/>
      <c r="H34" s="1017"/>
      <c r="I34" s="1017"/>
      <c r="J34" s="1017"/>
      <c r="K34" s="1017"/>
      <c r="L34" s="1091"/>
      <c r="M34" s="1091"/>
      <c r="N34" s="1091"/>
      <c r="O34" s="1091"/>
      <c r="P34" s="80"/>
      <c r="Q34" s="4"/>
      <c r="R34" s="182"/>
      <c r="S34" s="182"/>
      <c r="T34" s="182"/>
      <c r="U34" s="182"/>
      <c r="V34" s="182"/>
      <c r="W34" s="182"/>
      <c r="X34" s="182"/>
      <c r="Y34" s="182"/>
      <c r="Z34" s="182"/>
      <c r="AA34" s="182"/>
      <c r="AB34" s="182"/>
      <c r="AC34" s="182"/>
      <c r="AD34" s="182"/>
      <c r="AE34" s="182"/>
      <c r="AF34" s="182"/>
      <c r="AG34" s="182"/>
      <c r="AH34" s="182"/>
      <c r="AI34" s="182"/>
      <c r="AJ34" s="182"/>
      <c r="AK34" s="182"/>
      <c r="AL34" s="182"/>
      <c r="AM34" s="182"/>
      <c r="AN34" s="182"/>
      <c r="AO34" s="182"/>
      <c r="AP34" s="48"/>
      <c r="AQ34" s="48"/>
      <c r="AR34" s="48"/>
      <c r="AS34" s="237"/>
      <c r="AT34" s="237"/>
      <c r="AU34" s="237"/>
      <c r="AV34" s="237"/>
      <c r="AW34" s="237"/>
      <c r="AX34" s="237"/>
      <c r="AY34" s="237"/>
      <c r="AZ34" s="237"/>
      <c r="BA34" s="237"/>
      <c r="BB34" s="237"/>
      <c r="BC34" s="237"/>
      <c r="BD34" s="237"/>
      <c r="BE34" s="237"/>
      <c r="BF34" s="237"/>
      <c r="BG34" s="237"/>
      <c r="BH34" s="237"/>
      <c r="BI34" s="237"/>
      <c r="BJ34" s="237"/>
      <c r="BK34" s="237"/>
      <c r="BL34" s="237"/>
      <c r="BM34" s="237"/>
      <c r="BN34" s="237"/>
      <c r="BO34" s="237"/>
      <c r="BP34" s="237"/>
      <c r="BQ34" s="237"/>
      <c r="BR34" s="237"/>
      <c r="BS34" s="237"/>
      <c r="BT34" s="237"/>
      <c r="BU34" s="237"/>
      <c r="BV34" s="237"/>
      <c r="BW34" s="237"/>
    </row>
    <row r="35" s="0" customFormat="1" ht="18" customHeight="1">
      <c r="B35" s="21"/>
      <c r="C35" s="181"/>
      <c r="D35" s="181"/>
      <c r="E35" s="181"/>
      <c r="F35" s="201"/>
      <c r="G35" s="181"/>
      <c r="H35" s="1017"/>
      <c r="I35" s="1017"/>
      <c r="J35" s="1017"/>
      <c r="K35" s="1017"/>
      <c r="L35" s="1091"/>
      <c r="M35" s="1091"/>
      <c r="N35" s="1091"/>
      <c r="O35" s="1091"/>
      <c r="P35" s="80"/>
      <c r="Q35" s="4"/>
      <c r="R35" s="182"/>
      <c r="S35" s="182"/>
      <c r="T35" s="182"/>
      <c r="U35" s="182"/>
      <c r="V35" s="182"/>
      <c r="W35" s="182"/>
      <c r="X35" s="182"/>
      <c r="Y35" s="182"/>
      <c r="Z35" s="182"/>
      <c r="AA35" s="182"/>
      <c r="AB35" s="182"/>
      <c r="AC35" s="182"/>
      <c r="AD35" s="182"/>
      <c r="AE35" s="182"/>
      <c r="AF35" s="182"/>
      <c r="AG35" s="182"/>
      <c r="AH35" s="182"/>
      <c r="AI35" s="182"/>
      <c r="AJ35" s="182"/>
      <c r="AK35" s="182"/>
      <c r="AL35" s="182"/>
      <c r="AM35" s="182"/>
      <c r="AN35" s="182"/>
      <c r="AO35" s="182"/>
      <c r="AP35" s="79"/>
      <c r="AQ35" s="79"/>
      <c r="AR35" s="79"/>
      <c r="AS35" s="237"/>
      <c r="AT35" s="237"/>
      <c r="AU35" s="237"/>
      <c r="AV35" s="237"/>
      <c r="AW35" s="237"/>
      <c r="AX35" s="237"/>
      <c r="AY35" s="237"/>
      <c r="AZ35" s="237"/>
      <c r="BA35" s="237"/>
      <c r="BB35" s="237"/>
      <c r="BC35" s="237"/>
      <c r="BD35" s="237"/>
      <c r="BE35" s="237"/>
      <c r="BF35" s="237"/>
      <c r="BG35" s="237"/>
      <c r="BH35" s="237"/>
      <c r="BI35" s="237"/>
      <c r="BJ35" s="237"/>
      <c r="BK35" s="237"/>
      <c r="BL35" s="237"/>
      <c r="BM35" s="237"/>
      <c r="BN35" s="237"/>
      <c r="BO35" s="237"/>
      <c r="BP35" s="237"/>
      <c r="BQ35" s="237"/>
      <c r="BR35" s="237"/>
      <c r="BS35" s="237"/>
      <c r="BT35" s="237"/>
      <c r="BU35" s="237"/>
      <c r="BV35" s="237"/>
      <c r="BW35" s="237"/>
    </row>
    <row r="36" s="0" customFormat="1" ht="18" customHeight="1">
      <c r="B36" s="21"/>
      <c r="C36" s="181"/>
      <c r="D36" s="181"/>
      <c r="E36" s="181"/>
      <c r="F36" s="201"/>
      <c r="G36" s="181"/>
      <c r="H36" s="1017"/>
      <c r="I36" s="1017"/>
      <c r="J36" s="1017"/>
      <c r="K36" s="1017"/>
      <c r="L36" s="1091"/>
      <c r="M36" s="1091"/>
      <c r="N36" s="1091"/>
      <c r="O36" s="1091"/>
      <c r="P36" s="80"/>
      <c r="Q36" s="4"/>
      <c r="R36" s="182"/>
      <c r="S36" s="182"/>
      <c r="T36" s="182"/>
      <c r="U36" s="182"/>
      <c r="V36" s="182"/>
      <c r="W36" s="182"/>
      <c r="X36" s="182"/>
      <c r="Y36" s="182"/>
      <c r="Z36" s="182"/>
      <c r="AA36" s="182"/>
      <c r="AB36" s="182"/>
      <c r="AC36" s="182"/>
      <c r="AD36" s="182"/>
      <c r="AE36" s="182"/>
      <c r="AF36" s="182"/>
      <c r="AG36" s="182"/>
      <c r="AH36" s="182"/>
      <c r="AI36" s="182"/>
      <c r="AJ36" s="182"/>
      <c r="AK36" s="182"/>
      <c r="AL36" s="182"/>
      <c r="AM36" s="182"/>
      <c r="AN36" s="182"/>
      <c r="AO36" s="182"/>
      <c r="AP36" s="79"/>
      <c r="AQ36" s="79"/>
      <c r="AR36" s="79"/>
      <c r="AS36" s="237"/>
      <c r="AT36" s="237"/>
      <c r="AU36" s="237"/>
      <c r="AV36" s="237"/>
      <c r="AW36" s="237"/>
      <c r="AX36" s="237"/>
      <c r="AY36" s="237"/>
      <c r="AZ36" s="237"/>
      <c r="BA36" s="237"/>
      <c r="BB36" s="237"/>
      <c r="BC36" s="237"/>
      <c r="BD36" s="237"/>
      <c r="BE36" s="237"/>
      <c r="BF36" s="237"/>
      <c r="BG36" s="237"/>
      <c r="BH36" s="237"/>
      <c r="BI36" s="237"/>
      <c r="BJ36" s="237"/>
      <c r="BK36" s="237"/>
      <c r="BL36" s="237"/>
      <c r="BM36" s="237"/>
      <c r="BN36" s="237"/>
      <c r="BO36" s="237"/>
      <c r="BP36" s="237"/>
      <c r="BQ36" s="237"/>
      <c r="BR36" s="237"/>
      <c r="BS36" s="237"/>
      <c r="BT36" s="237"/>
      <c r="BU36" s="237"/>
      <c r="BV36" s="237"/>
      <c r="BW36" s="237"/>
    </row>
    <row r="37" s="0" customFormat="1" ht="18" customHeight="1">
      <c r="B37" s="21"/>
      <c r="C37" s="181"/>
      <c r="D37" s="181"/>
      <c r="E37" s="181"/>
      <c r="F37" s="201"/>
      <c r="G37" s="181"/>
      <c r="H37" s="1017"/>
      <c r="I37" s="1017"/>
      <c r="J37" s="1017"/>
      <c r="K37" s="1017"/>
      <c r="L37" s="1091"/>
      <c r="M37" s="1091"/>
      <c r="N37" s="1091"/>
      <c r="O37" s="1091"/>
      <c r="P37" s="80"/>
      <c r="Q37" s="4"/>
      <c r="R37" s="182"/>
      <c r="S37" s="182"/>
      <c r="T37" s="182"/>
      <c r="U37" s="182"/>
      <c r="V37" s="182"/>
      <c r="W37" s="182"/>
      <c r="X37" s="182"/>
      <c r="Y37" s="182"/>
      <c r="Z37" s="182"/>
      <c r="AA37" s="182"/>
      <c r="AB37" s="182"/>
      <c r="AC37" s="182"/>
      <c r="AD37" s="182"/>
      <c r="AE37" s="182"/>
      <c r="AF37" s="182"/>
      <c r="AG37" s="182"/>
      <c r="AH37" s="182"/>
      <c r="AI37" s="182"/>
      <c r="AJ37" s="182"/>
      <c r="AK37" s="182"/>
      <c r="AL37" s="182"/>
      <c r="AM37" s="182"/>
      <c r="AN37" s="182"/>
      <c r="AO37" s="182"/>
      <c r="AP37" s="79"/>
      <c r="AQ37" s="79"/>
      <c r="AR37" s="79"/>
      <c r="AS37" s="237"/>
      <c r="AT37" s="237"/>
      <c r="AU37" s="237"/>
      <c r="AV37" s="237"/>
      <c r="AW37" s="237"/>
      <c r="AX37" s="237"/>
      <c r="AY37" s="237"/>
      <c r="AZ37" s="237"/>
      <c r="BA37" s="237"/>
      <c r="BB37" s="237"/>
      <c r="BC37" s="237"/>
      <c r="BD37" s="237"/>
      <c r="BE37" s="237"/>
      <c r="BF37" s="237"/>
      <c r="BG37" s="237"/>
      <c r="BH37" s="237"/>
      <c r="BI37" s="237"/>
      <c r="BJ37" s="237"/>
      <c r="BK37" s="237"/>
      <c r="BL37" s="237"/>
      <c r="BM37" s="237"/>
      <c r="BN37" s="237"/>
      <c r="BO37" s="237"/>
      <c r="BP37" s="237"/>
      <c r="BQ37" s="237"/>
      <c r="BR37" s="237"/>
      <c r="BS37" s="237"/>
      <c r="BT37" s="237"/>
      <c r="BU37" s="237"/>
      <c r="BV37" s="237"/>
      <c r="BW37" s="237"/>
    </row>
    <row r="38" s="0" customFormat="1" ht="18" customHeight="1">
      <c r="B38" s="21"/>
      <c r="C38" s="181"/>
      <c r="D38" s="181"/>
      <c r="E38" s="181"/>
      <c r="F38" s="201"/>
      <c r="G38" s="181"/>
      <c r="H38" s="1017"/>
      <c r="I38" s="1017"/>
      <c r="J38" s="1017"/>
      <c r="K38" s="1017"/>
      <c r="L38" s="1091"/>
      <c r="M38" s="1091"/>
      <c r="N38" s="1091"/>
      <c r="O38" s="1091"/>
      <c r="P38" s="80"/>
      <c r="Q38" s="4"/>
      <c r="R38" s="182"/>
      <c r="S38" s="182"/>
      <c r="T38" s="182"/>
      <c r="U38" s="182"/>
      <c r="V38" s="182"/>
      <c r="W38" s="182"/>
      <c r="X38" s="182"/>
      <c r="Y38" s="182"/>
      <c r="Z38" s="182"/>
      <c r="AA38" s="182"/>
      <c r="AB38" s="182"/>
      <c r="AC38" s="182"/>
      <c r="AD38" s="182"/>
      <c r="AE38" s="182"/>
      <c r="AF38" s="182"/>
      <c r="AG38" s="182"/>
      <c r="AH38" s="182"/>
      <c r="AI38" s="182"/>
      <c r="AJ38" s="182"/>
      <c r="AK38" s="182"/>
      <c r="AL38" s="182"/>
      <c r="AM38" s="182"/>
      <c r="AN38" s="182"/>
      <c r="AO38" s="182"/>
      <c r="AP38" s="79"/>
      <c r="AQ38" s="79"/>
      <c r="AR38" s="79"/>
      <c r="AS38" s="237"/>
      <c r="AT38" s="237"/>
      <c r="AU38" s="237"/>
      <c r="AV38" s="237"/>
      <c r="AW38" s="237"/>
      <c r="AX38" s="237"/>
      <c r="AY38" s="237"/>
      <c r="AZ38" s="237"/>
      <c r="BA38" s="237"/>
      <c r="BB38" s="237"/>
      <c r="BC38" s="237"/>
      <c r="BD38" s="237"/>
      <c r="BE38" s="237"/>
      <c r="BF38" s="237"/>
      <c r="BG38" s="237"/>
      <c r="BH38" s="237"/>
      <c r="BI38" s="237"/>
      <c r="BJ38" s="237"/>
      <c r="BK38" s="237"/>
      <c r="BL38" s="237"/>
      <c r="BM38" s="237"/>
      <c r="BN38" s="237"/>
      <c r="BO38" s="237"/>
      <c r="BP38" s="237"/>
      <c r="BQ38" s="237"/>
      <c r="BR38" s="237"/>
      <c r="BS38" s="237"/>
      <c r="BT38" s="237"/>
      <c r="BU38" s="237"/>
      <c r="BV38" s="237"/>
      <c r="BW38" s="237"/>
    </row>
    <row r="39" ht="18" customHeight="1">
      <c r="C39" s="181"/>
      <c r="D39" s="181"/>
      <c r="E39" s="181"/>
      <c r="F39" s="201"/>
      <c r="G39" s="181"/>
      <c r="H39" s="1017"/>
      <c r="I39" s="1017"/>
      <c r="J39" s="1017"/>
      <c r="K39" s="1017"/>
      <c r="L39" s="1091"/>
      <c r="M39" s="1091"/>
      <c r="N39" s="1091"/>
      <c r="O39" s="1091"/>
      <c r="P39" s="80"/>
      <c r="Q39" s="4"/>
      <c r="R39" s="182"/>
      <c r="S39" s="182"/>
      <c r="T39" s="182"/>
      <c r="U39" s="182"/>
      <c r="V39" s="182"/>
      <c r="W39" s="182"/>
      <c r="X39" s="182"/>
      <c r="Y39" s="182"/>
      <c r="Z39" s="182"/>
      <c r="AA39" s="182"/>
      <c r="AB39" s="182"/>
      <c r="AC39" s="182"/>
      <c r="AD39" s="182"/>
      <c r="AE39" s="182"/>
      <c r="AF39" s="182"/>
      <c r="AG39" s="182"/>
      <c r="AH39" s="182"/>
      <c r="AI39" s="182"/>
      <c r="AJ39" s="182"/>
      <c r="AK39" s="182"/>
      <c r="AL39" s="182"/>
      <c r="AM39" s="182"/>
      <c r="AN39" s="182"/>
      <c r="AO39" s="182"/>
      <c r="AP39" s="4"/>
      <c r="AQ39" s="79"/>
      <c r="AR39" s="79"/>
    </row>
    <row r="40" ht="18" customHeight="1">
      <c r="C40" s="181"/>
      <c r="D40" s="181"/>
      <c r="E40" s="181"/>
      <c r="F40" s="201"/>
      <c r="G40" s="181"/>
      <c r="H40" s="1017"/>
      <c r="I40" s="1017"/>
      <c r="J40" s="1017"/>
      <c r="K40" s="1017"/>
      <c r="L40" s="1091"/>
      <c r="M40" s="1091"/>
      <c r="N40" s="1091"/>
      <c r="O40" s="1091"/>
      <c r="P40" s="80"/>
      <c r="Q40" s="4"/>
      <c r="R40" s="182"/>
      <c r="S40" s="182"/>
      <c r="T40" s="182"/>
      <c r="U40" s="182"/>
      <c r="V40" s="182"/>
      <c r="W40" s="182"/>
      <c r="X40" s="182"/>
      <c r="Y40" s="182"/>
      <c r="Z40" s="182"/>
      <c r="AA40" s="182"/>
      <c r="AB40" s="182"/>
      <c r="AC40" s="182"/>
      <c r="AD40" s="182"/>
      <c r="AE40" s="182"/>
      <c r="AF40" s="182"/>
      <c r="AG40" s="182"/>
      <c r="AH40" s="182"/>
      <c r="AI40" s="182"/>
      <c r="AJ40" s="182"/>
      <c r="AK40" s="182"/>
      <c r="AL40" s="182"/>
      <c r="AM40" s="182"/>
      <c r="AN40" s="182"/>
      <c r="AO40" s="182"/>
      <c r="AP40" s="4"/>
      <c r="AQ40" s="79"/>
      <c r="AR40" s="79"/>
    </row>
    <row r="41" ht="18" customHeight="1">
      <c r="C41" s="181"/>
      <c r="D41" s="181"/>
      <c r="E41" s="181"/>
      <c r="F41" s="201"/>
      <c r="G41" s="181"/>
      <c r="H41" s="1017"/>
      <c r="I41" s="1017"/>
      <c r="J41" s="1017"/>
      <c r="K41" s="1017"/>
      <c r="L41" s="1091"/>
      <c r="M41" s="1091"/>
      <c r="N41" s="1091"/>
      <c r="O41" s="1091"/>
      <c r="P41" s="80"/>
      <c r="Q41" s="4"/>
      <c r="R41" s="182"/>
      <c r="S41" s="182"/>
      <c r="T41" s="182"/>
      <c r="U41" s="182"/>
      <c r="V41" s="182"/>
      <c r="W41" s="182"/>
      <c r="X41" s="182"/>
      <c r="Y41" s="182"/>
      <c r="Z41" s="182"/>
      <c r="AA41" s="182"/>
      <c r="AB41" s="182"/>
      <c r="AC41" s="182"/>
      <c r="AD41" s="182"/>
      <c r="AE41" s="182"/>
      <c r="AF41" s="182"/>
      <c r="AG41" s="182"/>
      <c r="AH41" s="182"/>
      <c r="AI41" s="182"/>
      <c r="AJ41" s="182"/>
      <c r="AK41" s="182"/>
      <c r="AL41" s="182"/>
      <c r="AM41" s="182"/>
      <c r="AN41" s="182"/>
      <c r="AO41" s="182"/>
      <c r="AP41" s="4"/>
      <c r="AQ41" s="79"/>
      <c r="AR41" s="79"/>
    </row>
    <row r="42" ht="18" customHeight="1">
      <c r="C42" s="181"/>
      <c r="D42" s="181"/>
      <c r="E42" s="181"/>
      <c r="F42" s="201"/>
      <c r="G42" s="181"/>
      <c r="H42" s="1017"/>
      <c r="I42" s="1017"/>
      <c r="J42" s="1017"/>
      <c r="K42" s="1017"/>
      <c r="L42" s="1091"/>
      <c r="M42" s="1091"/>
      <c r="N42" s="1091"/>
      <c r="O42" s="1091"/>
      <c r="P42" s="80"/>
      <c r="Q42" s="4"/>
      <c r="R42" s="182"/>
      <c r="S42" s="182"/>
      <c r="T42" s="182"/>
      <c r="U42" s="182"/>
      <c r="V42" s="182"/>
      <c r="W42" s="182"/>
      <c r="X42" s="182"/>
      <c r="Y42" s="182"/>
      <c r="Z42" s="182"/>
      <c r="AA42" s="182"/>
      <c r="AB42" s="182"/>
      <c r="AC42" s="182"/>
      <c r="AD42" s="182"/>
      <c r="AE42" s="182"/>
      <c r="AF42" s="182"/>
      <c r="AG42" s="182"/>
      <c r="AH42" s="182"/>
      <c r="AI42" s="182"/>
      <c r="AJ42" s="182"/>
      <c r="AK42" s="182"/>
      <c r="AL42" s="182"/>
      <c r="AM42" s="182"/>
      <c r="AN42" s="182"/>
      <c r="AO42" s="182"/>
      <c r="AP42" s="4"/>
      <c r="AQ42" s="79"/>
      <c r="AR42" s="79"/>
    </row>
    <row r="43" ht="18" customHeight="1">
      <c r="C43" s="181"/>
      <c r="D43" s="181"/>
      <c r="E43" s="181"/>
      <c r="F43" s="201"/>
      <c r="G43" s="181"/>
      <c r="H43" s="1017"/>
      <c r="I43" s="1017"/>
      <c r="J43" s="1017"/>
      <c r="K43" s="1017"/>
      <c r="L43" s="1091"/>
      <c r="M43" s="1091"/>
      <c r="N43" s="1091"/>
      <c r="O43" s="1091"/>
      <c r="P43" s="80"/>
      <c r="Q43" s="4"/>
      <c r="R43" s="182"/>
      <c r="S43" s="182"/>
      <c r="T43" s="182"/>
      <c r="U43" s="182"/>
      <c r="V43" s="182"/>
      <c r="W43" s="182"/>
      <c r="X43" s="182"/>
      <c r="Y43" s="182"/>
      <c r="Z43" s="182"/>
      <c r="AA43" s="182"/>
      <c r="AB43" s="182"/>
      <c r="AC43" s="182"/>
      <c r="AD43" s="182"/>
      <c r="AE43" s="182"/>
      <c r="AF43" s="182"/>
      <c r="AG43" s="182"/>
      <c r="AH43" s="182"/>
      <c r="AI43" s="182"/>
      <c r="AJ43" s="182"/>
      <c r="AK43" s="182"/>
      <c r="AL43" s="182"/>
      <c r="AM43" s="182"/>
      <c r="AN43" s="182"/>
      <c r="AO43" s="182"/>
      <c r="AP43" s="4"/>
      <c r="AQ43" s="79"/>
      <c r="AR43" s="79"/>
    </row>
    <row r="44" ht="18" customHeight="1">
      <c r="C44" s="181"/>
      <c r="D44" s="181"/>
      <c r="E44" s="181"/>
      <c r="F44" s="201"/>
      <c r="G44" s="181"/>
      <c r="H44" s="1017"/>
      <c r="I44" s="1017"/>
      <c r="J44" s="1017"/>
      <c r="K44" s="1017"/>
      <c r="L44" s="1091"/>
      <c r="M44" s="1091"/>
      <c r="N44" s="1091"/>
      <c r="O44" s="1091"/>
      <c r="P44" s="80"/>
      <c r="Q44" s="4"/>
      <c r="R44" s="182"/>
      <c r="S44" s="182"/>
      <c r="T44" s="182"/>
      <c r="U44" s="182"/>
      <c r="V44" s="182"/>
      <c r="W44" s="182"/>
      <c r="X44" s="182"/>
      <c r="Y44" s="182"/>
      <c r="Z44" s="182"/>
      <c r="AA44" s="182"/>
      <c r="AB44" s="182"/>
      <c r="AC44" s="182"/>
      <c r="AD44" s="182"/>
      <c r="AE44" s="182"/>
      <c r="AF44" s="182"/>
      <c r="AG44" s="182"/>
      <c r="AH44" s="182"/>
      <c r="AI44" s="182"/>
      <c r="AJ44" s="182"/>
      <c r="AK44" s="182"/>
      <c r="AL44" s="182"/>
      <c r="AM44" s="182"/>
      <c r="AN44" s="182"/>
      <c r="AO44" s="182"/>
      <c r="AP44" s="4"/>
      <c r="AQ44" s="79"/>
      <c r="AR44" s="79"/>
    </row>
    <row r="45" ht="18" customHeight="1">
      <c r="C45" s="181"/>
      <c r="D45" s="181"/>
      <c r="E45" s="181"/>
      <c r="F45" s="201"/>
      <c r="G45" s="181"/>
      <c r="H45" s="1017"/>
      <c r="I45" s="1017"/>
      <c r="J45" s="1017"/>
      <c r="K45" s="1017"/>
      <c r="L45" s="1091"/>
      <c r="M45" s="1091"/>
      <c r="N45" s="1091"/>
      <c r="O45" s="1091"/>
      <c r="P45" s="80"/>
      <c r="Q45" s="4"/>
      <c r="R45" s="182"/>
      <c r="S45" s="182"/>
      <c r="T45" s="182"/>
      <c r="U45" s="182"/>
      <c r="V45" s="182"/>
      <c r="W45" s="182"/>
      <c r="X45" s="182"/>
      <c r="Y45" s="182"/>
      <c r="Z45" s="182"/>
      <c r="AA45" s="182"/>
      <c r="AB45" s="182"/>
      <c r="AC45" s="182"/>
      <c r="AD45" s="182"/>
      <c r="AE45" s="182"/>
      <c r="AF45" s="182"/>
      <c r="AG45" s="182"/>
      <c r="AH45" s="182"/>
      <c r="AI45" s="182"/>
      <c r="AJ45" s="182"/>
      <c r="AK45" s="182"/>
      <c r="AL45" s="182"/>
      <c r="AM45" s="182"/>
      <c r="AN45" s="182"/>
      <c r="AO45" s="182"/>
      <c r="AP45" s="4"/>
      <c r="AQ45" s="79"/>
      <c r="AR45" s="79"/>
    </row>
    <row r="46" ht="18" customHeight="1">
      <c r="C46" s="181"/>
      <c r="D46" s="181"/>
      <c r="E46" s="181"/>
      <c r="F46" s="201"/>
      <c r="G46" s="181"/>
      <c r="H46" s="1017"/>
      <c r="I46" s="1017"/>
      <c r="J46" s="1017"/>
      <c r="K46" s="1017"/>
      <c r="L46" s="1091"/>
      <c r="M46" s="1091"/>
      <c r="N46" s="1091"/>
      <c r="O46" s="1091"/>
      <c r="P46" s="80"/>
      <c r="Q46" s="4"/>
      <c r="R46" s="182"/>
      <c r="S46" s="182"/>
      <c r="T46" s="182"/>
      <c r="U46" s="182"/>
      <c r="V46" s="182"/>
      <c r="W46" s="182"/>
      <c r="X46" s="182"/>
      <c r="Y46" s="182"/>
      <c r="Z46" s="182"/>
      <c r="AA46" s="182"/>
      <c r="AB46" s="182"/>
      <c r="AC46" s="182"/>
      <c r="AD46" s="182"/>
      <c r="AE46" s="182"/>
      <c r="AF46" s="182"/>
      <c r="AG46" s="182"/>
      <c r="AH46" s="182"/>
      <c r="AI46" s="182"/>
      <c r="AJ46" s="182"/>
      <c r="AK46" s="182"/>
      <c r="AL46" s="182"/>
      <c r="AM46" s="182"/>
      <c r="AN46" s="182"/>
      <c r="AO46" s="182"/>
      <c r="AP46" s="4"/>
      <c r="AQ46" s="79"/>
      <c r="AR46" s="79"/>
    </row>
    <row r="47" ht="0" hidden="1" customHeight="1">
      <c r="C47" s="181"/>
      <c r="D47" s="181"/>
      <c r="E47" s="181"/>
      <c r="F47" s="201"/>
      <c r="G47" s="181"/>
      <c r="H47" s="1017"/>
      <c r="I47" s="1017"/>
      <c r="J47" s="1017"/>
      <c r="K47" s="1017"/>
      <c r="L47" s="1091"/>
      <c r="M47" s="1091"/>
      <c r="N47" s="1091"/>
      <c r="O47" s="1091"/>
      <c r="P47" s="80"/>
      <c r="Q47" s="4"/>
      <c r="R47" s="182"/>
      <c r="S47" s="182"/>
      <c r="T47" s="182"/>
      <c r="U47" s="182"/>
      <c r="V47" s="182"/>
      <c r="W47" s="182"/>
      <c r="X47" s="182"/>
      <c r="Y47" s="182"/>
      <c r="Z47" s="182"/>
      <c r="AA47" s="182"/>
      <c r="AB47" s="182"/>
      <c r="AC47" s="182"/>
      <c r="AD47" s="182"/>
      <c r="AE47" s="182"/>
      <c r="AF47" s="182"/>
      <c r="AG47" s="182"/>
      <c r="AH47" s="182"/>
      <c r="AI47" s="182"/>
      <c r="AJ47" s="182"/>
      <c r="AK47" s="182"/>
      <c r="AL47" s="182"/>
      <c r="AM47" s="182"/>
      <c r="AN47" s="182"/>
      <c r="AO47" s="182"/>
      <c r="AP47" s="4"/>
      <c r="AQ47" s="79"/>
      <c r="AR47" s="79"/>
    </row>
    <row r="48" ht="0" hidden="1" customHeight="1">
      <c r="C48" s="181"/>
      <c r="D48" s="181"/>
      <c r="E48" s="181"/>
      <c r="F48" s="201"/>
      <c r="G48" s="181"/>
      <c r="H48" s="1017"/>
      <c r="I48" s="1017"/>
      <c r="J48" s="1017"/>
      <c r="K48" s="1017"/>
      <c r="L48" s="1091"/>
      <c r="M48" s="1091"/>
      <c r="N48" s="1091"/>
      <c r="O48" s="1091"/>
      <c r="P48" s="80"/>
      <c r="Q48" s="4"/>
      <c r="R48" s="182"/>
      <c r="S48" s="182"/>
      <c r="T48" s="182"/>
      <c r="U48" s="182"/>
      <c r="V48" s="182"/>
      <c r="W48" s="182"/>
      <c r="X48" s="182"/>
      <c r="Y48" s="182"/>
      <c r="Z48" s="182"/>
      <c r="AA48" s="182"/>
      <c r="AB48" s="182"/>
      <c r="AC48" s="182"/>
      <c r="AD48" s="182"/>
      <c r="AE48" s="182"/>
      <c r="AF48" s="182"/>
      <c r="AG48" s="182"/>
      <c r="AH48" s="182"/>
      <c r="AI48" s="182"/>
      <c r="AJ48" s="182"/>
      <c r="AK48" s="182"/>
      <c r="AL48" s="182"/>
      <c r="AM48" s="182"/>
      <c r="AN48" s="182"/>
      <c r="AO48" s="182"/>
      <c r="AP48" s="4"/>
      <c r="AQ48" s="79"/>
      <c r="AR48" s="79"/>
    </row>
    <row r="49" ht="0" hidden="1" customHeight="1">
      <c r="C49" s="181"/>
      <c r="D49" s="181"/>
      <c r="E49" s="181"/>
      <c r="F49" s="201"/>
      <c r="G49" s="181"/>
      <c r="H49" s="1017"/>
      <c r="I49" s="1017"/>
      <c r="J49" s="1017"/>
      <c r="K49" s="1017"/>
      <c r="L49" s="1091"/>
      <c r="M49" s="1091"/>
      <c r="N49" s="1091"/>
      <c r="O49" s="1091"/>
      <c r="P49" s="80"/>
      <c r="Q49" s="4"/>
      <c r="R49" s="182"/>
      <c r="S49" s="182"/>
      <c r="T49" s="182"/>
      <c r="U49" s="182"/>
      <c r="V49" s="182"/>
      <c r="W49" s="182"/>
      <c r="X49" s="182"/>
      <c r="Y49" s="182"/>
      <c r="Z49" s="182"/>
      <c r="AA49" s="182"/>
      <c r="AB49" s="182"/>
      <c r="AC49" s="182"/>
      <c r="AD49" s="182"/>
      <c r="AE49" s="182"/>
      <c r="AF49" s="182"/>
      <c r="AG49" s="182"/>
      <c r="AH49" s="182"/>
      <c r="AI49" s="182"/>
      <c r="AJ49" s="182"/>
      <c r="AK49" s="182"/>
      <c r="AL49" s="182"/>
      <c r="AM49" s="182"/>
      <c r="AN49" s="182"/>
      <c r="AO49" s="182"/>
      <c r="AP49" s="4"/>
      <c r="AQ49" s="79"/>
      <c r="AR49" s="79"/>
    </row>
    <row r="50" ht="0" hidden="1" customHeight="1">
      <c r="C50" s="181"/>
      <c r="D50" s="181"/>
      <c r="E50" s="181"/>
      <c r="F50" s="201"/>
      <c r="G50" s="181"/>
      <c r="H50" s="1017"/>
      <c r="I50" s="1017"/>
      <c r="J50" s="1017"/>
      <c r="K50" s="1017"/>
      <c r="L50" s="1091"/>
      <c r="M50" s="1091"/>
      <c r="N50" s="1091"/>
      <c r="O50" s="1091"/>
      <c r="P50" s="80"/>
      <c r="Q50" s="4"/>
      <c r="R50" s="182"/>
      <c r="S50" s="182"/>
      <c r="T50" s="182"/>
      <c r="U50" s="182"/>
      <c r="V50" s="182"/>
      <c r="W50" s="182"/>
      <c r="X50" s="182"/>
      <c r="Y50" s="182"/>
      <c r="Z50" s="182"/>
      <c r="AA50" s="182"/>
      <c r="AB50" s="182"/>
      <c r="AC50" s="182"/>
      <c r="AD50" s="182"/>
      <c r="AE50" s="182"/>
      <c r="AF50" s="182"/>
      <c r="AG50" s="182"/>
      <c r="AH50" s="182"/>
      <c r="AI50" s="182"/>
      <c r="AJ50" s="182"/>
      <c r="AK50" s="182"/>
      <c r="AL50" s="182"/>
      <c r="AM50" s="182"/>
      <c r="AN50" s="182"/>
      <c r="AO50" s="182"/>
      <c r="AP50" s="4"/>
      <c r="AQ50" s="79"/>
      <c r="AR50" s="79"/>
    </row>
    <row r="51" ht="0" hidden="1" customHeight="1">
      <c r="C51" s="181"/>
      <c r="D51" s="181"/>
      <c r="E51" s="181"/>
      <c r="F51" s="201"/>
      <c r="G51" s="181"/>
      <c r="H51" s="1017"/>
      <c r="I51" s="1017"/>
      <c r="J51" s="1017"/>
      <c r="K51" s="1017"/>
      <c r="L51" s="1091"/>
      <c r="M51" s="1091"/>
      <c r="N51" s="1091"/>
      <c r="O51" s="1091"/>
      <c r="P51" s="80"/>
      <c r="Q51" s="4"/>
      <c r="R51" s="182"/>
      <c r="S51" s="182"/>
      <c r="T51" s="182"/>
      <c r="U51" s="182"/>
      <c r="V51" s="182"/>
      <c r="W51" s="182"/>
      <c r="X51" s="182"/>
      <c r="Y51" s="182"/>
      <c r="Z51" s="182"/>
      <c r="AA51" s="182"/>
      <c r="AB51" s="182"/>
      <c r="AC51" s="182"/>
      <c r="AD51" s="182"/>
      <c r="AE51" s="182"/>
      <c r="AF51" s="182"/>
      <c r="AG51" s="182"/>
      <c r="AH51" s="182"/>
      <c r="AI51" s="182"/>
      <c r="AJ51" s="182"/>
      <c r="AK51" s="182"/>
      <c r="AL51" s="182"/>
      <c r="AM51" s="182"/>
      <c r="AN51" s="182"/>
      <c r="AO51" s="182"/>
      <c r="AP51" s="4"/>
      <c r="AQ51" s="79"/>
      <c r="AR51" s="79"/>
    </row>
    <row r="52" s="0" customFormat="1" ht="0" hidden="1" customHeight="1">
      <c r="B52" s="21"/>
      <c r="C52" s="181"/>
      <c r="D52" s="181"/>
      <c r="E52" s="181"/>
      <c r="F52" s="201"/>
      <c r="G52" s="181"/>
      <c r="H52" s="1017"/>
      <c r="I52" s="1017"/>
      <c r="J52" s="1017"/>
      <c r="K52" s="1017"/>
      <c r="L52" s="1091"/>
      <c r="M52" s="1091"/>
      <c r="N52" s="1091"/>
      <c r="O52" s="1091"/>
      <c r="P52" s="80"/>
      <c r="Q52" s="4"/>
      <c r="R52" s="182"/>
      <c r="S52" s="182"/>
      <c r="T52" s="182"/>
      <c r="U52" s="182"/>
      <c r="V52" s="182"/>
      <c r="W52" s="182"/>
      <c r="X52" s="182"/>
      <c r="Y52" s="182"/>
      <c r="Z52" s="182"/>
      <c r="AA52" s="182"/>
      <c r="AB52" s="182"/>
      <c r="AC52" s="182"/>
      <c r="AD52" s="182"/>
      <c r="AE52" s="182"/>
      <c r="AF52" s="182"/>
      <c r="AG52" s="182"/>
      <c r="AH52" s="182"/>
      <c r="AI52" s="182"/>
      <c r="AJ52" s="182"/>
      <c r="AK52" s="182"/>
      <c r="AL52" s="182"/>
      <c r="AM52" s="182"/>
      <c r="AN52" s="182"/>
      <c r="AO52" s="182"/>
      <c r="AP52" s="79"/>
      <c r="AQ52" s="79"/>
      <c r="AR52" s="79"/>
      <c r="AS52" s="237"/>
      <c r="AT52" s="237"/>
      <c r="AU52" s="237"/>
      <c r="AV52" s="237"/>
      <c r="AW52" s="237"/>
      <c r="AX52" s="237"/>
      <c r="AY52" s="237"/>
      <c r="AZ52" s="237"/>
      <c r="BA52" s="237"/>
      <c r="BB52" s="237"/>
      <c r="BC52" s="237"/>
      <c r="BD52" s="237"/>
      <c r="BE52" s="237"/>
      <c r="BF52" s="237"/>
      <c r="BG52" s="237"/>
      <c r="BH52" s="237"/>
      <c r="BI52" s="237"/>
      <c r="BJ52" s="237"/>
      <c r="BK52" s="237"/>
      <c r="BL52" s="237"/>
      <c r="BM52" s="237"/>
      <c r="BN52" s="237"/>
      <c r="BO52" s="237"/>
      <c r="BP52" s="237"/>
      <c r="BQ52" s="237"/>
      <c r="BR52" s="237"/>
      <c r="BS52" s="237"/>
      <c r="BT52" s="237"/>
      <c r="BU52" s="237"/>
      <c r="BV52" s="237"/>
      <c r="BW52" s="237"/>
    </row>
    <row r="53" s="0" customFormat="1" ht="0" hidden="1" customHeight="1">
      <c r="B53" s="21"/>
      <c r="C53" s="181"/>
      <c r="D53" s="181"/>
      <c r="E53" s="181"/>
      <c r="F53" s="201"/>
      <c r="G53" s="181"/>
      <c r="H53" s="1017"/>
      <c r="I53" s="1017"/>
      <c r="J53" s="1017"/>
      <c r="K53" s="1017"/>
      <c r="L53" s="1091"/>
      <c r="M53" s="1091"/>
      <c r="N53" s="1091"/>
      <c r="O53" s="1091"/>
      <c r="P53" s="80"/>
      <c r="Q53" s="4"/>
      <c r="R53" s="182"/>
      <c r="S53" s="182"/>
      <c r="T53" s="182"/>
      <c r="U53" s="182"/>
      <c r="V53" s="182"/>
      <c r="W53" s="182"/>
      <c r="X53" s="182"/>
      <c r="Y53" s="182"/>
      <c r="Z53" s="182"/>
      <c r="AA53" s="182"/>
      <c r="AB53" s="182"/>
      <c r="AC53" s="182"/>
      <c r="AD53" s="182"/>
      <c r="AE53" s="182"/>
      <c r="AF53" s="182"/>
      <c r="AG53" s="182"/>
      <c r="AH53" s="182"/>
      <c r="AI53" s="182"/>
      <c r="AJ53" s="182"/>
      <c r="AK53" s="182"/>
      <c r="AL53" s="182"/>
      <c r="AM53" s="182"/>
      <c r="AN53" s="182"/>
      <c r="AO53" s="182"/>
      <c r="AP53" s="79"/>
      <c r="AQ53" s="79"/>
      <c r="AR53" s="79"/>
      <c r="AS53" s="237"/>
      <c r="AT53" s="237"/>
      <c r="AU53" s="237"/>
      <c r="AV53" s="237"/>
      <c r="AW53" s="237"/>
      <c r="AX53" s="237"/>
      <c r="AY53" s="237"/>
      <c r="AZ53" s="237"/>
      <c r="BA53" s="237"/>
      <c r="BB53" s="237"/>
      <c r="BC53" s="237"/>
      <c r="BD53" s="237"/>
      <c r="BE53" s="237"/>
      <c r="BF53" s="237"/>
      <c r="BG53" s="237"/>
      <c r="BH53" s="237"/>
      <c r="BI53" s="237"/>
      <c r="BJ53" s="237"/>
      <c r="BK53" s="237"/>
      <c r="BL53" s="237"/>
      <c r="BM53" s="237"/>
      <c r="BN53" s="237"/>
      <c r="BO53" s="237"/>
      <c r="BP53" s="237"/>
      <c r="BQ53" s="237"/>
      <c r="BR53" s="237"/>
      <c r="BS53" s="237"/>
      <c r="BT53" s="237"/>
      <c r="BU53" s="237"/>
      <c r="BV53" s="237"/>
      <c r="BW53" s="237"/>
    </row>
    <row r="54" s="0" customFormat="1" ht="0" hidden="1" customHeight="1">
      <c r="B54" s="21"/>
      <c r="C54" s="181"/>
      <c r="D54" s="181"/>
      <c r="E54" s="181"/>
      <c r="F54" s="201"/>
      <c r="G54" s="181"/>
      <c r="H54" s="1017"/>
      <c r="I54" s="1017"/>
      <c r="J54" s="1017"/>
      <c r="K54" s="1017"/>
      <c r="L54" s="1091"/>
      <c r="M54" s="1091"/>
      <c r="N54" s="1091"/>
      <c r="O54" s="1091"/>
      <c r="P54" s="80"/>
      <c r="Q54" s="4"/>
      <c r="R54" s="182"/>
      <c r="S54" s="182"/>
      <c r="T54" s="182"/>
      <c r="U54" s="182"/>
      <c r="V54" s="182"/>
      <c r="W54" s="182"/>
      <c r="X54" s="182"/>
      <c r="Y54" s="182"/>
      <c r="Z54" s="182"/>
      <c r="AA54" s="182"/>
      <c r="AB54" s="182"/>
      <c r="AC54" s="182"/>
      <c r="AD54" s="182"/>
      <c r="AE54" s="182"/>
      <c r="AF54" s="182"/>
      <c r="AG54" s="182"/>
      <c r="AH54" s="182"/>
      <c r="AI54" s="182"/>
      <c r="AJ54" s="182"/>
      <c r="AK54" s="182"/>
      <c r="AL54" s="182"/>
      <c r="AM54" s="182"/>
      <c r="AN54" s="182"/>
      <c r="AO54" s="182"/>
      <c r="AP54" s="48"/>
      <c r="AQ54" s="48"/>
      <c r="AR54" s="48"/>
      <c r="AS54" s="237"/>
      <c r="AT54" s="237"/>
      <c r="AU54" s="237"/>
      <c r="AV54" s="237"/>
      <c r="AW54" s="237"/>
      <c r="AX54" s="237"/>
      <c r="AY54" s="237"/>
      <c r="AZ54" s="237"/>
      <c r="BA54" s="237"/>
      <c r="BB54" s="237"/>
      <c r="BC54" s="237"/>
      <c r="BD54" s="237"/>
      <c r="BE54" s="237"/>
      <c r="BF54" s="237"/>
      <c r="BG54" s="237"/>
      <c r="BH54" s="237"/>
      <c r="BI54" s="237"/>
      <c r="BJ54" s="237"/>
      <c r="BK54" s="237"/>
      <c r="BL54" s="237"/>
      <c r="BM54" s="237"/>
      <c r="BN54" s="237"/>
      <c r="BO54" s="237"/>
      <c r="BP54" s="237"/>
      <c r="BQ54" s="237"/>
      <c r="BR54" s="237"/>
      <c r="BS54" s="237"/>
      <c r="BT54" s="237"/>
      <c r="BU54" s="237"/>
      <c r="BV54" s="237"/>
      <c r="BW54" s="237"/>
    </row>
    <row r="55" s="0" customFormat="1" ht="0" hidden="1" customHeight="1">
      <c r="B55" s="21"/>
      <c r="C55" s="181"/>
      <c r="D55" s="181"/>
      <c r="E55" s="181"/>
      <c r="F55" s="201"/>
      <c r="G55" s="181"/>
      <c r="H55" s="1017"/>
      <c r="I55" s="1017"/>
      <c r="J55" s="1017"/>
      <c r="K55" s="1017"/>
      <c r="L55" s="1091"/>
      <c r="M55" s="1091"/>
      <c r="N55" s="1091"/>
      <c r="O55" s="1091"/>
      <c r="P55" s="80"/>
      <c r="Q55" s="4"/>
      <c r="R55" s="182"/>
      <c r="S55" s="182"/>
      <c r="T55" s="182"/>
      <c r="U55" s="182"/>
      <c r="V55" s="182"/>
      <c r="W55" s="182"/>
      <c r="X55" s="182"/>
      <c r="Y55" s="182"/>
      <c r="Z55" s="182"/>
      <c r="AA55" s="182"/>
      <c r="AB55" s="182"/>
      <c r="AC55" s="182"/>
      <c r="AD55" s="182"/>
      <c r="AE55" s="182"/>
      <c r="AF55" s="182"/>
      <c r="AG55" s="182"/>
      <c r="AH55" s="182"/>
      <c r="AI55" s="182"/>
      <c r="AJ55" s="182"/>
      <c r="AK55" s="182"/>
      <c r="AL55" s="182"/>
      <c r="AM55" s="182"/>
      <c r="AN55" s="182"/>
      <c r="AO55" s="182"/>
      <c r="AP55" s="79"/>
      <c r="AQ55" s="79"/>
      <c r="AR55" s="79"/>
      <c r="AS55" s="237"/>
      <c r="AT55" s="237"/>
      <c r="AU55" s="237"/>
      <c r="AV55" s="237"/>
      <c r="AW55" s="237"/>
      <c r="AX55" s="237"/>
      <c r="AY55" s="237"/>
      <c r="AZ55" s="237"/>
      <c r="BA55" s="237"/>
      <c r="BB55" s="237"/>
      <c r="BC55" s="237"/>
      <c r="BD55" s="237"/>
      <c r="BE55" s="237"/>
      <c r="BF55" s="237"/>
      <c r="BG55" s="237"/>
      <c r="BH55" s="237"/>
      <c r="BI55" s="237"/>
      <c r="BJ55" s="237"/>
      <c r="BK55" s="237"/>
      <c r="BL55" s="237"/>
      <c r="BM55" s="237"/>
      <c r="BN55" s="237"/>
      <c r="BO55" s="237"/>
      <c r="BP55" s="237"/>
      <c r="BQ55" s="237"/>
      <c r="BR55" s="237"/>
      <c r="BS55" s="237"/>
      <c r="BT55" s="237"/>
      <c r="BU55" s="237"/>
      <c r="BV55" s="237"/>
      <c r="BW55" s="237"/>
    </row>
    <row r="56" s="0" customFormat="1" ht="0" hidden="1" customHeight="1">
      <c r="B56" s="21"/>
      <c r="C56" s="181"/>
      <c r="D56" s="181"/>
      <c r="E56" s="181"/>
      <c r="F56" s="201"/>
      <c r="G56" s="181"/>
      <c r="H56" s="1017"/>
      <c r="I56" s="1017"/>
      <c r="J56" s="1017"/>
      <c r="K56" s="1017"/>
      <c r="L56" s="1091"/>
      <c r="M56" s="1091"/>
      <c r="N56" s="1091"/>
      <c r="O56" s="1091"/>
      <c r="P56" s="80"/>
      <c r="Q56" s="4"/>
      <c r="R56" s="182"/>
      <c r="S56" s="182"/>
      <c r="T56" s="182"/>
      <c r="U56" s="182"/>
      <c r="V56" s="182"/>
      <c r="W56" s="182"/>
      <c r="X56" s="182"/>
      <c r="Y56" s="182"/>
      <c r="Z56" s="182"/>
      <c r="AA56" s="182"/>
      <c r="AB56" s="182"/>
      <c r="AC56" s="182"/>
      <c r="AD56" s="182"/>
      <c r="AE56" s="182"/>
      <c r="AF56" s="182"/>
      <c r="AG56" s="182"/>
      <c r="AH56" s="182"/>
      <c r="AI56" s="182"/>
      <c r="AJ56" s="182"/>
      <c r="AK56" s="182"/>
      <c r="AL56" s="182"/>
      <c r="AM56" s="182"/>
      <c r="AN56" s="182"/>
      <c r="AO56" s="182"/>
      <c r="AP56" s="79"/>
      <c r="AQ56" s="79"/>
      <c r="AR56" s="79"/>
      <c r="AS56" s="237"/>
      <c r="AT56" s="237"/>
      <c r="AU56" s="237"/>
      <c r="AV56" s="237"/>
      <c r="AW56" s="237"/>
      <c r="AX56" s="237"/>
      <c r="AY56" s="237"/>
      <c r="AZ56" s="237"/>
      <c r="BA56" s="237"/>
      <c r="BB56" s="237"/>
      <c r="BC56" s="237"/>
      <c r="BD56" s="237"/>
      <c r="BE56" s="237"/>
      <c r="BF56" s="237"/>
      <c r="BG56" s="237"/>
      <c r="BH56" s="237"/>
      <c r="BI56" s="237"/>
      <c r="BJ56" s="237"/>
      <c r="BK56" s="237"/>
      <c r="BL56" s="237"/>
      <c r="BM56" s="237"/>
      <c r="BN56" s="237"/>
      <c r="BO56" s="237"/>
      <c r="BP56" s="237"/>
      <c r="BQ56" s="237"/>
      <c r="BR56" s="237"/>
      <c r="BS56" s="237"/>
      <c r="BT56" s="237"/>
      <c r="BU56" s="237"/>
      <c r="BV56" s="237"/>
      <c r="BW56" s="237"/>
    </row>
    <row r="57" s="0" customFormat="1" ht="0" hidden="1" customHeight="1">
      <c r="B57" s="21"/>
      <c r="C57" s="181"/>
      <c r="D57" s="181"/>
      <c r="E57" s="181"/>
      <c r="F57" s="201"/>
      <c r="G57" s="181"/>
      <c r="H57" s="1017"/>
      <c r="I57" s="1017"/>
      <c r="J57" s="1017"/>
      <c r="K57" s="1017"/>
      <c r="L57" s="1091"/>
      <c r="M57" s="1091"/>
      <c r="N57" s="1091"/>
      <c r="O57" s="1091"/>
      <c r="P57" s="80"/>
      <c r="Q57" s="4"/>
      <c r="R57" s="182"/>
      <c r="S57" s="182"/>
      <c r="T57" s="182"/>
      <c r="U57" s="182"/>
      <c r="V57" s="182"/>
      <c r="W57" s="182"/>
      <c r="X57" s="182"/>
      <c r="Y57" s="182"/>
      <c r="Z57" s="182"/>
      <c r="AA57" s="182"/>
      <c r="AB57" s="182"/>
      <c r="AC57" s="182"/>
      <c r="AD57" s="182"/>
      <c r="AE57" s="182"/>
      <c r="AF57" s="182"/>
      <c r="AG57" s="182"/>
      <c r="AH57" s="182"/>
      <c r="AI57" s="182"/>
      <c r="AJ57" s="182"/>
      <c r="AK57" s="182"/>
      <c r="AL57" s="182"/>
      <c r="AM57" s="182"/>
      <c r="AN57" s="182"/>
      <c r="AO57" s="182"/>
      <c r="AP57" s="79"/>
      <c r="AQ57" s="79"/>
      <c r="AR57" s="79"/>
      <c r="AS57" s="237"/>
      <c r="AT57" s="237"/>
      <c r="AU57" s="237"/>
      <c r="AV57" s="237"/>
      <c r="AW57" s="237"/>
      <c r="AX57" s="237"/>
      <c r="AY57" s="237"/>
      <c r="AZ57" s="237"/>
      <c r="BA57" s="237"/>
      <c r="BB57" s="237"/>
      <c r="BC57" s="237"/>
      <c r="BD57" s="237"/>
      <c r="BE57" s="237"/>
      <c r="BF57" s="237"/>
      <c r="BG57" s="237"/>
      <c r="BH57" s="237"/>
      <c r="BI57" s="237"/>
      <c r="BJ57" s="237"/>
      <c r="BK57" s="237"/>
      <c r="BL57" s="237"/>
      <c r="BM57" s="237"/>
      <c r="BN57" s="237"/>
      <c r="BO57" s="237"/>
      <c r="BP57" s="237"/>
      <c r="BQ57" s="237"/>
      <c r="BR57" s="237"/>
      <c r="BS57" s="237"/>
      <c r="BT57" s="237"/>
      <c r="BU57" s="237"/>
      <c r="BV57" s="237"/>
      <c r="BW57" s="237"/>
    </row>
    <row r="58" s="0" customFormat="1" ht="0" hidden="1" customHeight="1">
      <c r="B58" s="21"/>
      <c r="C58" s="181"/>
      <c r="D58" s="181"/>
      <c r="E58" s="181"/>
      <c r="F58" s="201"/>
      <c r="G58" s="181"/>
      <c r="H58" s="1017"/>
      <c r="I58" s="1017"/>
      <c r="J58" s="1017"/>
      <c r="K58" s="1017"/>
      <c r="L58" s="1091"/>
      <c r="M58" s="1091"/>
      <c r="N58" s="1091"/>
      <c r="O58" s="1091"/>
      <c r="P58" s="80"/>
      <c r="Q58" s="4"/>
      <c r="R58" s="182"/>
      <c r="S58" s="182"/>
      <c r="T58" s="182"/>
      <c r="U58" s="182"/>
      <c r="V58" s="182"/>
      <c r="W58" s="182"/>
      <c r="X58" s="182"/>
      <c r="Y58" s="182"/>
      <c r="Z58" s="182"/>
      <c r="AA58" s="182"/>
      <c r="AB58" s="182"/>
      <c r="AC58" s="182"/>
      <c r="AD58" s="182"/>
      <c r="AE58" s="182"/>
      <c r="AF58" s="182"/>
      <c r="AG58" s="182"/>
      <c r="AH58" s="182"/>
      <c r="AI58" s="182"/>
      <c r="AJ58" s="182"/>
      <c r="AK58" s="182"/>
      <c r="AL58" s="182"/>
      <c r="AM58" s="182"/>
      <c r="AN58" s="182"/>
      <c r="AO58" s="182"/>
      <c r="AP58" s="79"/>
      <c r="AQ58" s="79"/>
      <c r="AR58" s="79"/>
      <c r="AS58" s="237"/>
      <c r="AT58" s="237"/>
      <c r="AU58" s="237"/>
      <c r="AV58" s="237"/>
      <c r="AW58" s="237"/>
      <c r="AX58" s="237"/>
      <c r="AY58" s="237"/>
      <c r="AZ58" s="237"/>
      <c r="BA58" s="237"/>
      <c r="BB58" s="237"/>
      <c r="BC58" s="237"/>
      <c r="BD58" s="237"/>
      <c r="BE58" s="237"/>
      <c r="BF58" s="237"/>
      <c r="BG58" s="237"/>
      <c r="BH58" s="237"/>
      <c r="BI58" s="237"/>
      <c r="BJ58" s="237"/>
      <c r="BK58" s="237"/>
      <c r="BL58" s="237"/>
      <c r="BM58" s="237"/>
      <c r="BN58" s="237"/>
      <c r="BO58" s="237"/>
      <c r="BP58" s="237"/>
      <c r="BQ58" s="237"/>
      <c r="BR58" s="237"/>
      <c r="BS58" s="237"/>
      <c r="BT58" s="237"/>
      <c r="BU58" s="237"/>
      <c r="BV58" s="237"/>
      <c r="BW58" s="237"/>
    </row>
    <row r="59" ht="0" hidden="1" customHeight="1">
      <c r="C59" s="181"/>
      <c r="D59" s="181"/>
      <c r="E59" s="181"/>
      <c r="F59" s="201"/>
      <c r="G59" s="181"/>
      <c r="H59" s="1017"/>
      <c r="I59" s="1017"/>
      <c r="J59" s="1017"/>
      <c r="K59" s="1017"/>
      <c r="L59" s="1091"/>
      <c r="M59" s="1091"/>
      <c r="N59" s="1091"/>
      <c r="O59" s="1091"/>
      <c r="P59" s="80"/>
      <c r="Q59" s="4"/>
      <c r="R59" s="182"/>
      <c r="S59" s="182"/>
      <c r="T59" s="182"/>
      <c r="U59" s="182"/>
      <c r="V59" s="182"/>
      <c r="W59" s="182"/>
      <c r="X59" s="182"/>
      <c r="Y59" s="182"/>
      <c r="Z59" s="182"/>
      <c r="AA59" s="182"/>
      <c r="AB59" s="182"/>
      <c r="AC59" s="182"/>
      <c r="AD59" s="182"/>
      <c r="AE59" s="182"/>
      <c r="AF59" s="182"/>
      <c r="AG59" s="182"/>
      <c r="AH59" s="182"/>
      <c r="AI59" s="182"/>
      <c r="AJ59" s="182"/>
      <c r="AK59" s="182"/>
      <c r="AL59" s="182"/>
      <c r="AM59" s="182"/>
      <c r="AN59" s="182"/>
      <c r="AO59" s="182"/>
      <c r="AP59" s="4"/>
      <c r="AQ59" s="79"/>
      <c r="AR59" s="79"/>
    </row>
    <row r="60" ht="0" hidden="1" customHeight="1">
      <c r="C60" s="181"/>
      <c r="D60" s="181"/>
      <c r="E60" s="181"/>
      <c r="F60" s="201"/>
      <c r="G60" s="181"/>
      <c r="H60" s="1017"/>
      <c r="I60" s="1017"/>
      <c r="J60" s="1017"/>
      <c r="K60" s="1017"/>
      <c r="L60" s="1091"/>
      <c r="M60" s="1091"/>
      <c r="N60" s="1091"/>
      <c r="O60" s="1091"/>
      <c r="P60" s="80"/>
      <c r="Q60" s="4"/>
      <c r="R60" s="182"/>
      <c r="S60" s="182"/>
      <c r="T60" s="182"/>
      <c r="U60" s="182"/>
      <c r="V60" s="182"/>
      <c r="W60" s="182"/>
      <c r="X60" s="182"/>
      <c r="Y60" s="182"/>
      <c r="Z60" s="182"/>
      <c r="AA60" s="182"/>
      <c r="AB60" s="182"/>
      <c r="AC60" s="182"/>
      <c r="AD60" s="182"/>
      <c r="AE60" s="182"/>
      <c r="AF60" s="182"/>
      <c r="AG60" s="182"/>
      <c r="AH60" s="182"/>
      <c r="AI60" s="182"/>
      <c r="AJ60" s="182"/>
      <c r="AK60" s="182"/>
      <c r="AL60" s="182"/>
      <c r="AM60" s="182"/>
      <c r="AN60" s="182"/>
      <c r="AO60" s="182"/>
      <c r="AP60" s="4"/>
      <c r="AQ60" s="79"/>
      <c r="AR60" s="79"/>
    </row>
    <row r="61" ht="0" hidden="1" customHeight="1">
      <c r="C61" s="181"/>
      <c r="D61" s="181"/>
      <c r="E61" s="181"/>
      <c r="F61" s="201"/>
      <c r="G61" s="181"/>
      <c r="H61" s="1017"/>
      <c r="I61" s="1017"/>
      <c r="J61" s="1017"/>
      <c r="K61" s="1017"/>
      <c r="L61" s="1091"/>
      <c r="M61" s="1091"/>
      <c r="N61" s="1091"/>
      <c r="O61" s="1091"/>
      <c r="P61" s="80"/>
      <c r="Q61" s="4"/>
      <c r="R61" s="182"/>
      <c r="S61" s="182"/>
      <c r="T61" s="182"/>
      <c r="U61" s="182"/>
      <c r="V61" s="182"/>
      <c r="W61" s="182"/>
      <c r="X61" s="182"/>
      <c r="Y61" s="182"/>
      <c r="Z61" s="182"/>
      <c r="AA61" s="182"/>
      <c r="AB61" s="182"/>
      <c r="AC61" s="182"/>
      <c r="AD61" s="182"/>
      <c r="AE61" s="182"/>
      <c r="AF61" s="182"/>
      <c r="AG61" s="182"/>
      <c r="AH61" s="182"/>
      <c r="AI61" s="182"/>
      <c r="AJ61" s="182"/>
      <c r="AK61" s="182"/>
      <c r="AL61" s="182"/>
      <c r="AM61" s="182"/>
      <c r="AN61" s="182"/>
      <c r="AO61" s="182"/>
      <c r="AP61" s="4"/>
      <c r="AQ61" s="79"/>
      <c r="AR61" s="79"/>
    </row>
    <row r="62" ht="0" hidden="1" customHeight="1">
      <c r="C62" s="181"/>
      <c r="D62" s="181"/>
      <c r="E62" s="181"/>
      <c r="F62" s="201"/>
      <c r="G62" s="181"/>
      <c r="H62" s="1017"/>
      <c r="I62" s="1017"/>
      <c r="J62" s="1017"/>
      <c r="K62" s="1017"/>
      <c r="L62" s="1091"/>
      <c r="M62" s="1091"/>
      <c r="N62" s="1091"/>
      <c r="O62" s="1091"/>
      <c r="P62" s="80"/>
      <c r="Q62" s="4"/>
      <c r="R62" s="182"/>
      <c r="S62" s="182"/>
      <c r="T62" s="182"/>
      <c r="U62" s="182"/>
      <c r="V62" s="182"/>
      <c r="W62" s="182"/>
      <c r="X62" s="182"/>
      <c r="Y62" s="182"/>
      <c r="Z62" s="182"/>
      <c r="AA62" s="182"/>
      <c r="AB62" s="182"/>
      <c r="AC62" s="182"/>
      <c r="AD62" s="182"/>
      <c r="AE62" s="182"/>
      <c r="AF62" s="182"/>
      <c r="AG62" s="182"/>
      <c r="AH62" s="182"/>
      <c r="AI62" s="182"/>
      <c r="AJ62" s="182"/>
      <c r="AK62" s="182"/>
      <c r="AL62" s="182"/>
      <c r="AM62" s="182"/>
      <c r="AN62" s="182"/>
      <c r="AO62" s="182"/>
      <c r="AP62" s="4"/>
      <c r="AQ62" s="79"/>
      <c r="AR62" s="79"/>
    </row>
    <row r="63" ht="0" hidden="1" customHeight="1">
      <c r="C63" s="181"/>
      <c r="D63" s="181"/>
      <c r="E63" s="181"/>
      <c r="F63" s="201"/>
      <c r="G63" s="181"/>
      <c r="H63" s="1017"/>
      <c r="I63" s="1017"/>
      <c r="J63" s="1017"/>
      <c r="K63" s="1017"/>
      <c r="L63" s="1091"/>
      <c r="M63" s="1091"/>
      <c r="N63" s="1091"/>
      <c r="O63" s="1091"/>
      <c r="P63" s="80"/>
      <c r="Q63" s="4"/>
      <c r="R63" s="182"/>
      <c r="S63" s="182"/>
      <c r="T63" s="182"/>
      <c r="U63" s="182"/>
      <c r="V63" s="182"/>
      <c r="W63" s="182"/>
      <c r="X63" s="182"/>
      <c r="Y63" s="182"/>
      <c r="Z63" s="182"/>
      <c r="AA63" s="182"/>
      <c r="AB63" s="182"/>
      <c r="AC63" s="182"/>
      <c r="AD63" s="182"/>
      <c r="AE63" s="182"/>
      <c r="AF63" s="182"/>
      <c r="AG63" s="182"/>
      <c r="AH63" s="182"/>
      <c r="AI63" s="182"/>
      <c r="AJ63" s="182"/>
      <c r="AK63" s="182"/>
      <c r="AL63" s="182"/>
      <c r="AM63" s="182"/>
      <c r="AN63" s="182"/>
      <c r="AO63" s="182"/>
      <c r="AP63" s="4"/>
      <c r="AQ63" s="79"/>
      <c r="AR63" s="79"/>
    </row>
    <row r="64" ht="0" hidden="1" customHeight="1">
      <c r="C64" s="181"/>
      <c r="D64" s="181"/>
      <c r="E64" s="181"/>
      <c r="F64" s="201"/>
      <c r="G64" s="181"/>
      <c r="H64" s="1017"/>
      <c r="I64" s="1017"/>
      <c r="J64" s="1017"/>
      <c r="K64" s="1017"/>
      <c r="L64" s="1091"/>
      <c r="M64" s="1091"/>
      <c r="N64" s="1091"/>
      <c r="O64" s="1091"/>
      <c r="P64" s="80"/>
      <c r="Q64" s="4"/>
      <c r="R64" s="182"/>
      <c r="S64" s="182"/>
      <c r="T64" s="182"/>
      <c r="U64" s="182"/>
      <c r="V64" s="182"/>
      <c r="W64" s="182"/>
      <c r="X64" s="182"/>
      <c r="Y64" s="182"/>
      <c r="Z64" s="182"/>
      <c r="AA64" s="182"/>
      <c r="AB64" s="182"/>
      <c r="AC64" s="182"/>
      <c r="AD64" s="182"/>
      <c r="AE64" s="182"/>
      <c r="AF64" s="182"/>
      <c r="AG64" s="182"/>
      <c r="AH64" s="182"/>
      <c r="AI64" s="182"/>
      <c r="AJ64" s="182"/>
      <c r="AK64" s="182"/>
      <c r="AL64" s="182"/>
      <c r="AM64" s="182"/>
      <c r="AN64" s="182"/>
      <c r="AO64" s="182"/>
      <c r="AP64" s="4"/>
      <c r="AQ64" s="79"/>
      <c r="AR64" s="79"/>
    </row>
    <row r="65" ht="0" hidden="1" customHeight="1">
      <c r="C65" s="181"/>
      <c r="D65" s="181"/>
      <c r="E65" s="181"/>
      <c r="F65" s="201"/>
      <c r="G65" s="181"/>
      <c r="H65" s="1017"/>
      <c r="I65" s="1017"/>
      <c r="J65" s="1017"/>
      <c r="K65" s="1017"/>
      <c r="L65" s="1091"/>
      <c r="M65" s="1091"/>
      <c r="N65" s="1091"/>
      <c r="O65" s="1091"/>
      <c r="P65" s="80"/>
      <c r="Q65" s="4"/>
      <c r="R65" s="182"/>
      <c r="S65" s="182"/>
      <c r="T65" s="182"/>
      <c r="U65" s="182"/>
      <c r="V65" s="182"/>
      <c r="W65" s="182"/>
      <c r="X65" s="182"/>
      <c r="Y65" s="182"/>
      <c r="Z65" s="182"/>
      <c r="AA65" s="182"/>
      <c r="AB65" s="182"/>
      <c r="AC65" s="182"/>
      <c r="AD65" s="182"/>
      <c r="AE65" s="182"/>
      <c r="AF65" s="182"/>
      <c r="AG65" s="182"/>
      <c r="AH65" s="182"/>
      <c r="AI65" s="182"/>
      <c r="AJ65" s="182"/>
      <c r="AK65" s="182"/>
      <c r="AL65" s="182"/>
      <c r="AM65" s="182"/>
      <c r="AN65" s="182"/>
      <c r="AO65" s="182"/>
      <c r="AP65" s="4"/>
      <c r="AQ65" s="79"/>
      <c r="AR65" s="79"/>
    </row>
    <row r="66" ht="0" hidden="1" customHeight="1">
      <c r="C66" s="181"/>
      <c r="D66" s="181"/>
      <c r="E66" s="181"/>
      <c r="F66" s="201"/>
      <c r="G66" s="181"/>
      <c r="H66" s="1017"/>
      <c r="I66" s="1017"/>
      <c r="J66" s="1017"/>
      <c r="K66" s="1017"/>
      <c r="L66" s="1091"/>
      <c r="M66" s="1091"/>
      <c r="N66" s="1091"/>
      <c r="O66" s="1091"/>
      <c r="P66" s="80"/>
      <c r="Q66" s="4"/>
      <c r="R66" s="182"/>
      <c r="S66" s="182"/>
      <c r="T66" s="182"/>
      <c r="U66" s="182"/>
      <c r="V66" s="182"/>
      <c r="W66" s="182"/>
      <c r="X66" s="182"/>
      <c r="Y66" s="182"/>
      <c r="Z66" s="182"/>
      <c r="AA66" s="182"/>
      <c r="AB66" s="182"/>
      <c r="AC66" s="182"/>
      <c r="AD66" s="182"/>
      <c r="AE66" s="182"/>
      <c r="AF66" s="182"/>
      <c r="AG66" s="182"/>
      <c r="AH66" s="182"/>
      <c r="AI66" s="182"/>
      <c r="AJ66" s="182"/>
      <c r="AK66" s="182"/>
      <c r="AL66" s="182"/>
      <c r="AM66" s="182"/>
      <c r="AN66" s="182"/>
      <c r="AO66" s="182"/>
      <c r="AP66" s="4"/>
      <c r="AQ66" s="79"/>
      <c r="AR66" s="79"/>
    </row>
    <row r="67" ht="0" hidden="1" customHeight="1">
      <c r="C67" s="181"/>
      <c r="D67" s="181"/>
      <c r="E67" s="181"/>
      <c r="F67" s="201"/>
      <c r="G67" s="181"/>
      <c r="H67" s="1017"/>
      <c r="I67" s="1017"/>
      <c r="J67" s="1017"/>
      <c r="K67" s="1017"/>
      <c r="L67" s="1091"/>
      <c r="M67" s="1091"/>
      <c r="N67" s="1091"/>
      <c r="O67" s="1091"/>
      <c r="P67" s="80"/>
      <c r="Q67" s="4"/>
      <c r="R67" s="182"/>
      <c r="S67" s="182"/>
      <c r="T67" s="182"/>
      <c r="U67" s="182"/>
      <c r="V67" s="182"/>
      <c r="W67" s="182"/>
      <c r="X67" s="182"/>
      <c r="Y67" s="182"/>
      <c r="Z67" s="182"/>
      <c r="AA67" s="182"/>
      <c r="AB67" s="182"/>
      <c r="AC67" s="182"/>
      <c r="AD67" s="182"/>
      <c r="AE67" s="182"/>
      <c r="AF67" s="182"/>
      <c r="AG67" s="182"/>
      <c r="AH67" s="182"/>
      <c r="AI67" s="182"/>
      <c r="AJ67" s="182"/>
      <c r="AK67" s="182"/>
      <c r="AL67" s="182"/>
      <c r="AM67" s="182"/>
      <c r="AN67" s="182"/>
      <c r="AO67" s="182"/>
      <c r="AP67" s="4"/>
      <c r="AQ67" s="79"/>
      <c r="AR67" s="79"/>
    </row>
    <row r="68" ht="0" hidden="1" customHeight="1">
      <c r="C68" s="181"/>
      <c r="D68" s="181"/>
      <c r="E68" s="181"/>
      <c r="F68" s="201"/>
      <c r="G68" s="181"/>
      <c r="H68" s="1017"/>
      <c r="I68" s="1017"/>
      <c r="J68" s="1017"/>
      <c r="K68" s="1017"/>
      <c r="L68" s="1091"/>
      <c r="M68" s="1091"/>
      <c r="N68" s="1091"/>
      <c r="O68" s="1091"/>
      <c r="P68" s="80"/>
      <c r="Q68" s="4"/>
      <c r="R68" s="182"/>
      <c r="S68" s="182"/>
      <c r="T68" s="182"/>
      <c r="U68" s="182"/>
      <c r="V68" s="182"/>
      <c r="W68" s="182"/>
      <c r="X68" s="182"/>
      <c r="Y68" s="182"/>
      <c r="Z68" s="182"/>
      <c r="AA68" s="182"/>
      <c r="AB68" s="182"/>
      <c r="AC68" s="182"/>
      <c r="AD68" s="182"/>
      <c r="AE68" s="182"/>
      <c r="AF68" s="182"/>
      <c r="AG68" s="182"/>
      <c r="AH68" s="182"/>
      <c r="AI68" s="182"/>
      <c r="AJ68" s="182"/>
      <c r="AK68" s="182"/>
      <c r="AL68" s="182"/>
      <c r="AM68" s="182"/>
      <c r="AN68" s="182"/>
      <c r="AO68" s="182"/>
      <c r="AP68" s="4"/>
      <c r="AQ68" s="79"/>
      <c r="AR68" s="79"/>
    </row>
    <row r="69" ht="0" hidden="1" customHeight="1">
      <c r="C69" s="181"/>
      <c r="D69" s="181"/>
      <c r="E69" s="181"/>
      <c r="F69" s="201"/>
      <c r="G69" s="181"/>
      <c r="H69" s="1017"/>
      <c r="I69" s="1017"/>
      <c r="J69" s="1017"/>
      <c r="K69" s="1017"/>
      <c r="L69" s="1091"/>
      <c r="M69" s="1091"/>
      <c r="N69" s="1091"/>
      <c r="O69" s="1091"/>
      <c r="P69" s="80"/>
      <c r="Q69" s="4"/>
      <c r="R69" s="182"/>
      <c r="S69" s="182"/>
      <c r="T69" s="182"/>
      <c r="U69" s="182"/>
      <c r="V69" s="182"/>
      <c r="W69" s="182"/>
      <c r="X69" s="182"/>
      <c r="Y69" s="182"/>
      <c r="Z69" s="182"/>
      <c r="AA69" s="182"/>
      <c r="AB69" s="182"/>
      <c r="AC69" s="182"/>
      <c r="AD69" s="182"/>
      <c r="AE69" s="182"/>
      <c r="AF69" s="182"/>
      <c r="AG69" s="182"/>
      <c r="AH69" s="182"/>
      <c r="AI69" s="182"/>
      <c r="AJ69" s="182"/>
      <c r="AK69" s="182"/>
      <c r="AL69" s="182"/>
      <c r="AM69" s="182"/>
      <c r="AN69" s="182"/>
      <c r="AO69" s="182"/>
      <c r="AP69" s="4"/>
      <c r="AQ69" s="79"/>
      <c r="AR69" s="79"/>
    </row>
    <row r="70" ht="0" hidden="1" customHeight="1">
      <c r="C70" s="181"/>
      <c r="D70" s="181"/>
      <c r="E70" s="181"/>
      <c r="F70" s="201"/>
      <c r="G70" s="181"/>
      <c r="H70" s="1017"/>
      <c r="I70" s="1017"/>
      <c r="J70" s="1017"/>
      <c r="K70" s="1017"/>
      <c r="L70" s="1091"/>
      <c r="M70" s="1091"/>
      <c r="N70" s="1091"/>
      <c r="O70" s="1091"/>
      <c r="P70" s="80"/>
      <c r="Q70" s="4"/>
      <c r="R70" s="182"/>
      <c r="S70" s="182"/>
      <c r="T70" s="182"/>
      <c r="U70" s="182"/>
      <c r="V70" s="182"/>
      <c r="W70" s="182"/>
      <c r="X70" s="182"/>
      <c r="Y70" s="182"/>
      <c r="Z70" s="182"/>
      <c r="AA70" s="182"/>
      <c r="AB70" s="182"/>
      <c r="AC70" s="182"/>
      <c r="AD70" s="182"/>
      <c r="AE70" s="182"/>
      <c r="AF70" s="182"/>
      <c r="AG70" s="182"/>
      <c r="AH70" s="182"/>
      <c r="AI70" s="182"/>
      <c r="AJ70" s="182"/>
      <c r="AK70" s="182"/>
      <c r="AL70" s="182"/>
      <c r="AM70" s="182"/>
      <c r="AN70" s="182"/>
      <c r="AO70" s="182"/>
      <c r="AP70" s="4"/>
      <c r="AQ70" s="79"/>
      <c r="AR70" s="79"/>
    </row>
    <row r="71" ht="0" hidden="1" customHeight="1">
      <c r="C71" s="181"/>
      <c r="D71" s="181"/>
      <c r="E71" s="181"/>
      <c r="F71" s="201"/>
      <c r="G71" s="181"/>
      <c r="H71" s="1017"/>
      <c r="I71" s="1017"/>
      <c r="J71" s="1017"/>
      <c r="K71" s="1017"/>
      <c r="L71" s="1091"/>
      <c r="M71" s="1091"/>
      <c r="N71" s="1091"/>
      <c r="O71" s="1091"/>
      <c r="P71" s="80"/>
      <c r="Q71" s="4"/>
      <c r="R71" s="182"/>
      <c r="S71" s="182"/>
      <c r="T71" s="182"/>
      <c r="U71" s="182"/>
      <c r="V71" s="182"/>
      <c r="W71" s="182"/>
      <c r="X71" s="182"/>
      <c r="Y71" s="182"/>
      <c r="Z71" s="182"/>
      <c r="AA71" s="182"/>
      <c r="AB71" s="182"/>
      <c r="AC71" s="182"/>
      <c r="AD71" s="182"/>
      <c r="AE71" s="182"/>
      <c r="AF71" s="182"/>
      <c r="AG71" s="182"/>
      <c r="AH71" s="182"/>
      <c r="AI71" s="182"/>
      <c r="AJ71" s="182"/>
      <c r="AK71" s="182"/>
      <c r="AL71" s="182"/>
      <c r="AM71" s="182"/>
      <c r="AN71" s="182"/>
      <c r="AO71" s="182"/>
      <c r="AP71" s="4"/>
      <c r="AQ71" s="79"/>
      <c r="AR71" s="79"/>
    </row>
    <row r="72" ht="0" hidden="1" customHeight="1">
      <c r="C72" s="181"/>
      <c r="D72" s="181"/>
      <c r="E72" s="181"/>
      <c r="F72" s="201"/>
      <c r="G72" s="181"/>
      <c r="H72" s="1017"/>
      <c r="I72" s="1017"/>
      <c r="J72" s="1017"/>
      <c r="K72" s="1017"/>
      <c r="L72" s="1091"/>
      <c r="M72" s="1091"/>
      <c r="N72" s="1091"/>
      <c r="O72" s="1091"/>
      <c r="P72" s="80"/>
      <c r="Q72" s="4"/>
      <c r="R72" s="182"/>
      <c r="S72" s="182"/>
      <c r="T72" s="182"/>
      <c r="U72" s="182"/>
      <c r="V72" s="182"/>
      <c r="W72" s="182"/>
      <c r="X72" s="182"/>
      <c r="Y72" s="182"/>
      <c r="Z72" s="182"/>
      <c r="AA72" s="182"/>
      <c r="AB72" s="182"/>
      <c r="AC72" s="182"/>
      <c r="AD72" s="182"/>
      <c r="AE72" s="182"/>
      <c r="AF72" s="182"/>
      <c r="AG72" s="182"/>
      <c r="AH72" s="182"/>
      <c r="AI72" s="182"/>
      <c r="AJ72" s="182"/>
      <c r="AK72" s="182"/>
      <c r="AL72" s="182"/>
      <c r="AM72" s="182"/>
      <c r="AN72" s="182"/>
      <c r="AO72" s="182"/>
      <c r="AP72" s="4"/>
      <c r="AQ72" s="79"/>
      <c r="AR72" s="79"/>
    </row>
    <row r="73" ht="0" hidden="1" customHeight="1">
      <c r="C73" s="181"/>
      <c r="D73" s="181"/>
      <c r="E73" s="181"/>
      <c r="F73" s="201"/>
      <c r="G73" s="181"/>
      <c r="H73" s="1017"/>
      <c r="I73" s="1017"/>
      <c r="J73" s="1017"/>
      <c r="K73" s="1017"/>
      <c r="L73" s="1091"/>
      <c r="M73" s="1091"/>
      <c r="N73" s="1091"/>
      <c r="O73" s="1091"/>
      <c r="P73" s="80"/>
      <c r="Q73" s="4"/>
      <c r="R73" s="182"/>
      <c r="S73" s="182"/>
      <c r="T73" s="182"/>
      <c r="U73" s="182"/>
      <c r="V73" s="182"/>
      <c r="W73" s="182"/>
      <c r="X73" s="182"/>
      <c r="Y73" s="182"/>
      <c r="Z73" s="182"/>
      <c r="AA73" s="182"/>
      <c r="AB73" s="182"/>
      <c r="AC73" s="182"/>
      <c r="AD73" s="182"/>
      <c r="AE73" s="182"/>
      <c r="AF73" s="182"/>
      <c r="AG73" s="182"/>
      <c r="AH73" s="182"/>
      <c r="AI73" s="182"/>
      <c r="AJ73" s="182"/>
      <c r="AK73" s="182"/>
      <c r="AL73" s="182"/>
      <c r="AM73" s="182"/>
      <c r="AN73" s="182"/>
      <c r="AO73" s="182"/>
      <c r="AP73" s="4"/>
      <c r="AQ73" s="79"/>
      <c r="AR73" s="79"/>
    </row>
    <row r="74" ht="0" hidden="1" customHeight="1">
      <c r="C74" s="181"/>
      <c r="D74" s="181"/>
      <c r="E74" s="181"/>
      <c r="F74" s="201"/>
      <c r="G74" s="181"/>
      <c r="H74" s="1017"/>
      <c r="I74" s="1017"/>
      <c r="J74" s="1017"/>
      <c r="K74" s="1017"/>
      <c r="L74" s="1091"/>
      <c r="M74" s="1091"/>
      <c r="N74" s="1091"/>
      <c r="O74" s="1091"/>
      <c r="P74" s="80"/>
      <c r="Q74" s="4"/>
      <c r="R74" s="182"/>
      <c r="S74" s="182"/>
      <c r="T74" s="182"/>
      <c r="U74" s="182"/>
      <c r="V74" s="182"/>
      <c r="W74" s="182"/>
      <c r="X74" s="182"/>
      <c r="Y74" s="182"/>
      <c r="Z74" s="182"/>
      <c r="AA74" s="182"/>
      <c r="AB74" s="182"/>
      <c r="AC74" s="182"/>
      <c r="AD74" s="182"/>
      <c r="AE74" s="182"/>
      <c r="AF74" s="182"/>
      <c r="AG74" s="182"/>
      <c r="AH74" s="182"/>
      <c r="AI74" s="182"/>
      <c r="AJ74" s="182"/>
      <c r="AK74" s="182"/>
      <c r="AL74" s="182"/>
      <c r="AM74" s="182"/>
      <c r="AN74" s="182"/>
      <c r="AO74" s="182"/>
      <c r="AP74" s="4"/>
      <c r="AQ74" s="79"/>
      <c r="AR74" s="79"/>
    </row>
    <row r="75" ht="0" hidden="1" customHeight="1">
      <c r="C75" s="181"/>
      <c r="D75" s="181"/>
      <c r="E75" s="181"/>
      <c r="F75" s="201"/>
      <c r="G75" s="181"/>
      <c r="H75" s="1017"/>
      <c r="I75" s="1017"/>
      <c r="J75" s="1017"/>
      <c r="K75" s="1017"/>
      <c r="L75" s="1091"/>
      <c r="M75" s="1091"/>
      <c r="N75" s="1091"/>
      <c r="O75" s="1091"/>
      <c r="P75" s="80"/>
      <c r="Q75" s="4"/>
      <c r="R75" s="182"/>
      <c r="S75" s="182"/>
      <c r="T75" s="182"/>
      <c r="U75" s="182"/>
      <c r="V75" s="182"/>
      <c r="W75" s="182"/>
      <c r="X75" s="182"/>
      <c r="Y75" s="182"/>
      <c r="Z75" s="182"/>
      <c r="AA75" s="182"/>
      <c r="AB75" s="182"/>
      <c r="AC75" s="182"/>
      <c r="AD75" s="182"/>
      <c r="AE75" s="182"/>
      <c r="AF75" s="182"/>
      <c r="AG75" s="182"/>
      <c r="AH75" s="182"/>
      <c r="AI75" s="182"/>
      <c r="AJ75" s="182"/>
      <c r="AK75" s="182"/>
      <c r="AL75" s="182"/>
      <c r="AM75" s="182"/>
      <c r="AN75" s="182"/>
      <c r="AO75" s="182"/>
      <c r="AP75" s="4"/>
      <c r="AQ75" s="79"/>
      <c r="AR75" s="79"/>
    </row>
    <row r="76" ht="0" hidden="1" customHeight="1">
      <c r="C76" s="181"/>
      <c r="D76" s="181"/>
      <c r="E76" s="181"/>
      <c r="F76" s="201"/>
      <c r="G76" s="181"/>
      <c r="H76" s="1017"/>
      <c r="I76" s="1017"/>
      <c r="J76" s="1017"/>
      <c r="K76" s="1017"/>
      <c r="L76" s="1091"/>
      <c r="M76" s="1091"/>
      <c r="N76" s="1091"/>
      <c r="O76" s="1091"/>
      <c r="P76" s="80"/>
      <c r="Q76" s="4"/>
      <c r="R76" s="182"/>
      <c r="S76" s="182"/>
      <c r="T76" s="182"/>
      <c r="U76" s="182"/>
      <c r="V76" s="182"/>
      <c r="W76" s="182"/>
      <c r="X76" s="182"/>
      <c r="Y76" s="182"/>
      <c r="Z76" s="182"/>
      <c r="AA76" s="182"/>
      <c r="AB76" s="182"/>
      <c r="AC76" s="182"/>
      <c r="AD76" s="182"/>
      <c r="AE76" s="182"/>
      <c r="AF76" s="182"/>
      <c r="AG76" s="182"/>
      <c r="AH76" s="182"/>
      <c r="AI76" s="182"/>
      <c r="AJ76" s="182"/>
      <c r="AK76" s="182"/>
      <c r="AL76" s="182"/>
      <c r="AM76" s="182"/>
      <c r="AN76" s="182"/>
      <c r="AO76" s="182"/>
      <c r="AP76" s="4"/>
      <c r="AQ76" s="79"/>
      <c r="AR76" s="79"/>
    </row>
    <row r="77" ht="0" hidden="1" customHeight="1">
      <c r="C77" s="181"/>
      <c r="D77" s="181"/>
      <c r="E77" s="181"/>
      <c r="F77" s="201"/>
      <c r="G77" s="181"/>
      <c r="H77" s="1017"/>
      <c r="I77" s="1017"/>
      <c r="J77" s="1017"/>
      <c r="K77" s="1017"/>
      <c r="L77" s="1091"/>
      <c r="M77" s="1091"/>
      <c r="N77" s="1091"/>
      <c r="O77" s="1091"/>
      <c r="P77" s="80"/>
      <c r="Q77" s="4"/>
      <c r="R77" s="182"/>
      <c r="S77" s="182"/>
      <c r="T77" s="182"/>
      <c r="U77" s="182"/>
      <c r="V77" s="182"/>
      <c r="W77" s="182"/>
      <c r="X77" s="182"/>
      <c r="Y77" s="182"/>
      <c r="Z77" s="182"/>
      <c r="AA77" s="182"/>
      <c r="AB77" s="182"/>
      <c r="AC77" s="182"/>
      <c r="AD77" s="182"/>
      <c r="AE77" s="182"/>
      <c r="AF77" s="182"/>
      <c r="AG77" s="182"/>
      <c r="AH77" s="182"/>
      <c r="AI77" s="182"/>
      <c r="AJ77" s="182"/>
      <c r="AK77" s="182"/>
      <c r="AL77" s="182"/>
      <c r="AM77" s="182"/>
      <c r="AN77" s="182"/>
      <c r="AO77" s="182"/>
      <c r="AP77" s="4"/>
      <c r="AQ77" s="79"/>
      <c r="AR77" s="79"/>
    </row>
    <row r="78" ht="0" hidden="1" customHeight="1">
      <c r="C78" s="181"/>
      <c r="D78" s="181"/>
      <c r="E78" s="181"/>
      <c r="F78" s="201"/>
      <c r="G78" s="181"/>
      <c r="H78" s="1017"/>
      <c r="I78" s="1017"/>
      <c r="J78" s="1017"/>
      <c r="K78" s="1017"/>
      <c r="L78" s="1091"/>
      <c r="M78" s="1091"/>
      <c r="N78" s="1091"/>
      <c r="O78" s="1091"/>
      <c r="P78" s="80"/>
      <c r="Q78" s="4"/>
      <c r="R78" s="182"/>
      <c r="S78" s="182"/>
      <c r="T78" s="182"/>
      <c r="U78" s="182"/>
      <c r="V78" s="182"/>
      <c r="W78" s="182"/>
      <c r="X78" s="182"/>
      <c r="Y78" s="182"/>
      <c r="Z78" s="182"/>
      <c r="AA78" s="182"/>
      <c r="AB78" s="182"/>
      <c r="AC78" s="182"/>
      <c r="AD78" s="182"/>
      <c r="AE78" s="182"/>
      <c r="AF78" s="182"/>
      <c r="AG78" s="182"/>
      <c r="AH78" s="182"/>
      <c r="AI78" s="182"/>
      <c r="AJ78" s="182"/>
      <c r="AK78" s="182"/>
      <c r="AL78" s="182"/>
      <c r="AM78" s="182"/>
      <c r="AN78" s="182"/>
      <c r="AO78" s="182"/>
      <c r="AP78" s="4"/>
      <c r="AQ78" s="79"/>
      <c r="AR78" s="79"/>
    </row>
    <row r="79" ht="0" hidden="1" customHeight="1">
      <c r="C79" s="181"/>
      <c r="D79" s="181"/>
      <c r="E79" s="181"/>
      <c r="F79" s="201"/>
      <c r="G79" s="181"/>
      <c r="H79" s="1017"/>
      <c r="I79" s="1017"/>
      <c r="J79" s="1017"/>
      <c r="K79" s="1017"/>
      <c r="L79" s="1091"/>
      <c r="M79" s="1091"/>
      <c r="N79" s="1091"/>
      <c r="O79" s="1091"/>
      <c r="P79" s="80"/>
      <c r="Q79" s="4"/>
      <c r="R79" s="182"/>
      <c r="S79" s="182"/>
      <c r="T79" s="182"/>
      <c r="U79" s="182"/>
      <c r="V79" s="182"/>
      <c r="W79" s="182"/>
      <c r="X79" s="182"/>
      <c r="Y79" s="182"/>
      <c r="Z79" s="182"/>
      <c r="AA79" s="182"/>
      <c r="AB79" s="182"/>
      <c r="AC79" s="182"/>
      <c r="AD79" s="182"/>
      <c r="AE79" s="182"/>
      <c r="AF79" s="182"/>
      <c r="AG79" s="182"/>
      <c r="AH79" s="182"/>
      <c r="AI79" s="182"/>
      <c r="AJ79" s="182"/>
      <c r="AK79" s="182"/>
      <c r="AL79" s="182"/>
      <c r="AM79" s="182"/>
      <c r="AN79" s="182"/>
      <c r="AO79" s="182"/>
      <c r="AP79" s="4"/>
      <c r="AQ79" s="79"/>
      <c r="AR79" s="79"/>
    </row>
    <row r="80" ht="0" hidden="1" customHeight="1">
      <c r="C80" s="181"/>
      <c r="D80" s="181"/>
      <c r="E80" s="181"/>
      <c r="F80" s="201"/>
      <c r="G80" s="181"/>
      <c r="H80" s="1017"/>
      <c r="I80" s="1017"/>
      <c r="J80" s="1017"/>
      <c r="K80" s="1017"/>
      <c r="L80" s="1091"/>
      <c r="M80" s="1091"/>
      <c r="N80" s="1091"/>
      <c r="O80" s="1091"/>
      <c r="P80" s="80"/>
      <c r="Q80" s="4"/>
      <c r="R80" s="182"/>
      <c r="S80" s="182"/>
      <c r="T80" s="182"/>
      <c r="U80" s="182"/>
      <c r="V80" s="182"/>
      <c r="W80" s="182"/>
      <c r="X80" s="182"/>
      <c r="Y80" s="182"/>
      <c r="Z80" s="182"/>
      <c r="AA80" s="182"/>
      <c r="AB80" s="182"/>
      <c r="AC80" s="182"/>
      <c r="AD80" s="182"/>
      <c r="AE80" s="182"/>
      <c r="AF80" s="182"/>
      <c r="AG80" s="182"/>
      <c r="AH80" s="182"/>
      <c r="AI80" s="182"/>
      <c r="AJ80" s="182"/>
      <c r="AK80" s="182"/>
      <c r="AL80" s="182"/>
      <c r="AM80" s="182"/>
      <c r="AN80" s="182"/>
      <c r="AO80" s="182"/>
      <c r="AP80" s="4"/>
      <c r="AQ80" s="79"/>
      <c r="AR80" s="79"/>
    </row>
    <row r="81" ht="0" hidden="1" customHeight="1">
      <c r="C81" s="181"/>
      <c r="D81" s="181"/>
      <c r="E81" s="181"/>
      <c r="F81" s="201"/>
      <c r="G81" s="181"/>
      <c r="H81" s="1017"/>
      <c r="I81" s="1017"/>
      <c r="J81" s="1017"/>
      <c r="K81" s="1017"/>
      <c r="L81" s="1091"/>
      <c r="M81" s="1091"/>
      <c r="N81" s="1091"/>
      <c r="O81" s="1091"/>
      <c r="P81" s="80"/>
      <c r="Q81" s="4"/>
      <c r="R81" s="182"/>
      <c r="S81" s="182"/>
      <c r="T81" s="182"/>
      <c r="U81" s="182"/>
      <c r="V81" s="182"/>
      <c r="W81" s="182"/>
      <c r="X81" s="182"/>
      <c r="Y81" s="182"/>
      <c r="Z81" s="182"/>
      <c r="AA81" s="182"/>
      <c r="AB81" s="182"/>
      <c r="AC81" s="182"/>
      <c r="AD81" s="182"/>
      <c r="AE81" s="182"/>
      <c r="AF81" s="182"/>
      <c r="AG81" s="182"/>
      <c r="AH81" s="182"/>
      <c r="AI81" s="182"/>
      <c r="AJ81" s="182"/>
      <c r="AK81" s="182"/>
      <c r="AL81" s="182"/>
      <c r="AM81" s="182"/>
      <c r="AN81" s="182"/>
      <c r="AO81" s="182"/>
      <c r="AP81" s="4"/>
      <c r="AQ81" s="79"/>
      <c r="AR81" s="79"/>
    </row>
    <row r="82" ht="0" hidden="1" customHeight="1">
      <c r="C82" s="181"/>
      <c r="D82" s="181"/>
      <c r="E82" s="181"/>
      <c r="F82" s="201"/>
      <c r="G82" s="181"/>
      <c r="H82" s="1017"/>
      <c r="I82" s="1017"/>
      <c r="J82" s="1017"/>
      <c r="K82" s="1017"/>
      <c r="L82" s="1091"/>
      <c r="M82" s="1091"/>
      <c r="N82" s="1091"/>
      <c r="O82" s="1091"/>
      <c r="P82" s="80"/>
      <c r="Q82" s="4"/>
      <c r="R82" s="182"/>
      <c r="S82" s="182"/>
      <c r="T82" s="182"/>
      <c r="U82" s="182"/>
      <c r="V82" s="182"/>
      <c r="W82" s="182"/>
      <c r="X82" s="182"/>
      <c r="Y82" s="182"/>
      <c r="Z82" s="182"/>
      <c r="AA82" s="182"/>
      <c r="AB82" s="182"/>
      <c r="AC82" s="182"/>
      <c r="AD82" s="182"/>
      <c r="AE82" s="182"/>
      <c r="AF82" s="182"/>
      <c r="AG82" s="182"/>
      <c r="AH82" s="182"/>
      <c r="AI82" s="182"/>
      <c r="AJ82" s="182"/>
      <c r="AK82" s="182"/>
      <c r="AL82" s="182"/>
      <c r="AM82" s="182"/>
      <c r="AN82" s="182"/>
      <c r="AO82" s="182"/>
      <c r="AP82" s="4"/>
      <c r="AQ82" s="79"/>
      <c r="AR82" s="79"/>
    </row>
    <row r="83" ht="0" hidden="1" customHeight="1">
      <c r="C83" s="181"/>
      <c r="D83" s="181"/>
      <c r="E83" s="181"/>
      <c r="F83" s="201"/>
      <c r="G83" s="181"/>
      <c r="H83" s="1017"/>
      <c r="I83" s="1017"/>
      <c r="J83" s="1017"/>
      <c r="K83" s="1017"/>
      <c r="L83" s="1091"/>
      <c r="M83" s="1091"/>
      <c r="N83" s="1091"/>
      <c r="O83" s="1091"/>
      <c r="P83" s="80"/>
      <c r="Q83" s="4"/>
      <c r="R83" s="182"/>
      <c r="S83" s="182"/>
      <c r="T83" s="182"/>
      <c r="U83" s="182"/>
      <c r="V83" s="182"/>
      <c r="W83" s="182"/>
      <c r="X83" s="182"/>
      <c r="Y83" s="182"/>
      <c r="Z83" s="182"/>
      <c r="AA83" s="182"/>
      <c r="AB83" s="182"/>
      <c r="AC83" s="182"/>
      <c r="AD83" s="182"/>
      <c r="AE83" s="182"/>
      <c r="AF83" s="182"/>
      <c r="AG83" s="182"/>
      <c r="AH83" s="182"/>
      <c r="AI83" s="182"/>
      <c r="AJ83" s="182"/>
      <c r="AK83" s="182"/>
      <c r="AL83" s="182"/>
      <c r="AM83" s="182"/>
      <c r="AN83" s="182"/>
      <c r="AO83" s="182"/>
      <c r="AP83" s="4"/>
      <c r="AQ83" s="79"/>
      <c r="AR83" s="79"/>
    </row>
    <row r="84" ht="0" hidden="1" customHeight="1">
      <c r="C84" s="181"/>
      <c r="D84" s="181"/>
      <c r="E84" s="181"/>
      <c r="F84" s="201"/>
      <c r="G84" s="181"/>
      <c r="H84" s="1017"/>
      <c r="I84" s="1017"/>
      <c r="J84" s="1017"/>
      <c r="K84" s="1017"/>
      <c r="L84" s="1091"/>
      <c r="M84" s="1091"/>
      <c r="N84" s="1091"/>
      <c r="O84" s="1091"/>
      <c r="P84" s="80"/>
      <c r="Q84" s="4"/>
      <c r="R84" s="182"/>
      <c r="S84" s="182"/>
      <c r="T84" s="182"/>
      <c r="U84" s="182"/>
      <c r="V84" s="182"/>
      <c r="W84" s="182"/>
      <c r="X84" s="182"/>
      <c r="Y84" s="182"/>
      <c r="Z84" s="182"/>
      <c r="AA84" s="182"/>
      <c r="AB84" s="182"/>
      <c r="AC84" s="182"/>
      <c r="AD84" s="182"/>
      <c r="AE84" s="182"/>
      <c r="AF84" s="182"/>
      <c r="AG84" s="182"/>
      <c r="AH84" s="182"/>
      <c r="AI84" s="182"/>
      <c r="AJ84" s="182"/>
      <c r="AK84" s="182"/>
      <c r="AL84" s="182"/>
      <c r="AM84" s="182"/>
      <c r="AN84" s="182"/>
      <c r="AO84" s="182"/>
      <c r="AP84" s="4"/>
      <c r="AQ84" s="79"/>
      <c r="AR84" s="79"/>
    </row>
    <row r="85" ht="0" hidden="1" customHeight="1">
      <c r="C85" s="181"/>
      <c r="D85" s="181"/>
      <c r="E85" s="181"/>
      <c r="F85" s="201"/>
      <c r="G85" s="181"/>
      <c r="H85" s="1017"/>
      <c r="I85" s="1017"/>
      <c r="J85" s="1017"/>
      <c r="K85" s="1017"/>
      <c r="L85" s="1091"/>
      <c r="M85" s="1091"/>
      <c r="N85" s="1091"/>
      <c r="O85" s="1091"/>
      <c r="P85" s="80"/>
      <c r="Q85" s="4"/>
      <c r="R85" s="182"/>
      <c r="S85" s="182"/>
      <c r="T85" s="182"/>
      <c r="U85" s="182"/>
      <c r="V85" s="182"/>
      <c r="W85" s="182"/>
      <c r="X85" s="182"/>
      <c r="Y85" s="182"/>
      <c r="Z85" s="182"/>
      <c r="AA85" s="182"/>
      <c r="AB85" s="182"/>
      <c r="AC85" s="182"/>
      <c r="AD85" s="182"/>
      <c r="AE85" s="182"/>
      <c r="AF85" s="182"/>
      <c r="AG85" s="182"/>
      <c r="AH85" s="182"/>
      <c r="AI85" s="182"/>
      <c r="AJ85" s="182"/>
      <c r="AK85" s="182"/>
      <c r="AL85" s="182"/>
      <c r="AM85" s="182"/>
      <c r="AN85" s="182"/>
      <c r="AO85" s="182"/>
      <c r="AP85" s="4"/>
      <c r="AQ85" s="79"/>
      <c r="AR85" s="79"/>
    </row>
    <row r="86" ht="0" hidden="1" customHeight="1">
      <c r="C86" s="181"/>
      <c r="D86" s="181"/>
      <c r="E86" s="181"/>
      <c r="F86" s="201"/>
      <c r="G86" s="181"/>
      <c r="H86" s="1017"/>
      <c r="I86" s="1017"/>
      <c r="J86" s="1017"/>
      <c r="K86" s="1017"/>
      <c r="L86" s="1091"/>
      <c r="M86" s="1091"/>
      <c r="N86" s="1091"/>
      <c r="O86" s="1091"/>
      <c r="P86" s="80"/>
      <c r="Q86" s="4"/>
      <c r="R86" s="182"/>
      <c r="S86" s="182"/>
      <c r="T86" s="182"/>
      <c r="U86" s="182"/>
      <c r="V86" s="182"/>
      <c r="W86" s="182"/>
      <c r="X86" s="182"/>
      <c r="Y86" s="182"/>
      <c r="Z86" s="182"/>
      <c r="AA86" s="182"/>
      <c r="AB86" s="182"/>
      <c r="AC86" s="182"/>
      <c r="AD86" s="182"/>
      <c r="AE86" s="182"/>
      <c r="AF86" s="182"/>
      <c r="AG86" s="182"/>
      <c r="AH86" s="182"/>
      <c r="AI86" s="182"/>
      <c r="AJ86" s="182"/>
      <c r="AK86" s="182"/>
      <c r="AL86" s="182"/>
      <c r="AM86" s="182"/>
      <c r="AN86" s="182"/>
      <c r="AO86" s="182"/>
      <c r="AP86" s="4"/>
      <c r="AQ86" s="79"/>
      <c r="AR86" s="79"/>
    </row>
    <row r="87" ht="0" hidden="1" customHeight="1">
      <c r="C87" s="181"/>
      <c r="D87" s="181"/>
      <c r="E87" s="181"/>
      <c r="F87" s="201"/>
      <c r="G87" s="181"/>
      <c r="H87" s="1017"/>
      <c r="I87" s="1017"/>
      <c r="J87" s="1017"/>
      <c r="K87" s="1017"/>
      <c r="L87" s="1091"/>
      <c r="M87" s="1091"/>
      <c r="N87" s="1091"/>
      <c r="O87" s="1091"/>
      <c r="P87" s="80"/>
      <c r="Q87" s="4"/>
      <c r="R87" s="182"/>
      <c r="S87" s="182"/>
      <c r="T87" s="182"/>
      <c r="U87" s="182"/>
      <c r="V87" s="182"/>
      <c r="W87" s="182"/>
      <c r="X87" s="182"/>
      <c r="Y87" s="182"/>
      <c r="Z87" s="182"/>
      <c r="AA87" s="182"/>
      <c r="AB87" s="182"/>
      <c r="AC87" s="182"/>
      <c r="AD87" s="182"/>
      <c r="AE87" s="182"/>
      <c r="AF87" s="182"/>
      <c r="AG87" s="182"/>
      <c r="AH87" s="182"/>
      <c r="AI87" s="182"/>
      <c r="AJ87" s="182"/>
      <c r="AK87" s="182"/>
      <c r="AL87" s="182"/>
      <c r="AM87" s="182"/>
      <c r="AN87" s="182"/>
      <c r="AO87" s="182"/>
      <c r="AP87" s="4"/>
      <c r="AQ87" s="79"/>
      <c r="AR87" s="79"/>
    </row>
    <row r="88" ht="0" hidden="1" customHeight="1">
      <c r="C88" s="181"/>
      <c r="D88" s="181"/>
      <c r="E88" s="181"/>
      <c r="F88" s="201"/>
      <c r="G88" s="181"/>
      <c r="H88" s="1017"/>
      <c r="I88" s="1017"/>
      <c r="J88" s="1017"/>
      <c r="K88" s="1017"/>
      <c r="L88" s="1091"/>
      <c r="M88" s="1091"/>
      <c r="N88" s="1091"/>
      <c r="O88" s="1091"/>
      <c r="P88" s="80"/>
      <c r="Q88" s="4"/>
      <c r="R88" s="182"/>
      <c r="S88" s="182"/>
      <c r="T88" s="182"/>
      <c r="U88" s="182"/>
      <c r="V88" s="182"/>
      <c r="W88" s="182"/>
      <c r="X88" s="182"/>
      <c r="Y88" s="182"/>
      <c r="Z88" s="182"/>
      <c r="AA88" s="182"/>
      <c r="AB88" s="182"/>
      <c r="AC88" s="182"/>
      <c r="AD88" s="182"/>
      <c r="AE88" s="182"/>
      <c r="AF88" s="182"/>
      <c r="AG88" s="182"/>
      <c r="AH88" s="182"/>
      <c r="AI88" s="182"/>
      <c r="AJ88" s="182"/>
      <c r="AK88" s="182"/>
      <c r="AL88" s="182"/>
      <c r="AM88" s="182"/>
      <c r="AN88" s="182"/>
      <c r="AO88" s="182"/>
      <c r="AP88" s="4"/>
      <c r="AQ88" s="79"/>
      <c r="AR88" s="79"/>
    </row>
    <row r="89" ht="0" hidden="1" customHeight="1">
      <c r="C89" s="181"/>
      <c r="D89" s="181"/>
      <c r="E89" s="181"/>
      <c r="F89" s="201"/>
      <c r="G89" s="181"/>
      <c r="H89" s="1017"/>
      <c r="I89" s="1017"/>
      <c r="J89" s="1017"/>
      <c r="K89" s="1017"/>
      <c r="L89" s="1091"/>
      <c r="M89" s="1091"/>
      <c r="N89" s="1091"/>
      <c r="O89" s="1091"/>
      <c r="P89" s="80"/>
      <c r="Q89" s="4"/>
      <c r="R89" s="182"/>
      <c r="S89" s="182"/>
      <c r="T89" s="182"/>
      <c r="U89" s="182"/>
      <c r="V89" s="182"/>
      <c r="W89" s="182"/>
      <c r="X89" s="182"/>
      <c r="Y89" s="182"/>
      <c r="Z89" s="182"/>
      <c r="AA89" s="182"/>
      <c r="AB89" s="182"/>
      <c r="AC89" s="182"/>
      <c r="AD89" s="182"/>
      <c r="AE89" s="182"/>
      <c r="AF89" s="182"/>
      <c r="AG89" s="182"/>
      <c r="AH89" s="182"/>
      <c r="AI89" s="182"/>
      <c r="AJ89" s="182"/>
      <c r="AK89" s="182"/>
      <c r="AL89" s="182"/>
      <c r="AM89" s="182"/>
      <c r="AN89" s="182"/>
      <c r="AO89" s="182"/>
      <c r="AP89" s="4"/>
      <c r="AQ89" s="79"/>
      <c r="AR89" s="79"/>
    </row>
    <row r="90" ht="0" hidden="1" customHeight="1">
      <c r="C90" s="181"/>
      <c r="D90" s="181"/>
      <c r="E90" s="181"/>
      <c r="F90" s="201"/>
      <c r="G90" s="181"/>
      <c r="H90" s="1017"/>
      <c r="I90" s="1017"/>
      <c r="J90" s="1017"/>
      <c r="K90" s="1017"/>
      <c r="L90" s="1091"/>
      <c r="M90" s="1091"/>
      <c r="N90" s="1091"/>
      <c r="O90" s="1091"/>
      <c r="P90" s="80"/>
      <c r="Q90" s="4"/>
      <c r="R90" s="182"/>
      <c r="S90" s="182"/>
      <c r="T90" s="182"/>
      <c r="U90" s="182"/>
      <c r="V90" s="182"/>
      <c r="W90" s="182"/>
      <c r="X90" s="182"/>
      <c r="Y90" s="182"/>
      <c r="Z90" s="182"/>
      <c r="AA90" s="182"/>
      <c r="AB90" s="182"/>
      <c r="AC90" s="182"/>
      <c r="AD90" s="182"/>
      <c r="AE90" s="182"/>
      <c r="AF90" s="182"/>
      <c r="AG90" s="182"/>
      <c r="AH90" s="182"/>
      <c r="AI90" s="182"/>
      <c r="AJ90" s="182"/>
      <c r="AK90" s="182"/>
      <c r="AL90" s="182"/>
      <c r="AM90" s="182"/>
      <c r="AN90" s="182"/>
      <c r="AO90" s="182"/>
      <c r="AP90" s="4"/>
      <c r="AQ90" s="79"/>
      <c r="AR90" s="79"/>
    </row>
    <row r="91" ht="0" hidden="1" customHeight="1">
      <c r="C91" s="181"/>
      <c r="D91" s="181"/>
      <c r="E91" s="181"/>
      <c r="F91" s="201"/>
      <c r="G91" s="181"/>
      <c r="H91" s="1017"/>
      <c r="I91" s="1017"/>
      <c r="J91" s="1017"/>
      <c r="K91" s="1017"/>
      <c r="L91" s="1091"/>
      <c r="M91" s="1091"/>
      <c r="N91" s="1091"/>
      <c r="O91" s="1091"/>
      <c r="P91" s="80"/>
      <c r="Q91" s="4"/>
      <c r="R91" s="182"/>
      <c r="S91" s="182"/>
      <c r="T91" s="182"/>
      <c r="U91" s="182"/>
      <c r="V91" s="182"/>
      <c r="W91" s="182"/>
      <c r="X91" s="182"/>
      <c r="Y91" s="182"/>
      <c r="Z91" s="182"/>
      <c r="AA91" s="182"/>
      <c r="AB91" s="182"/>
      <c r="AC91" s="182"/>
      <c r="AD91" s="182"/>
      <c r="AE91" s="182"/>
      <c r="AF91" s="182"/>
      <c r="AG91" s="182"/>
      <c r="AH91" s="182"/>
      <c r="AI91" s="182"/>
      <c r="AJ91" s="182"/>
      <c r="AK91" s="182"/>
      <c r="AL91" s="182"/>
      <c r="AM91" s="182"/>
      <c r="AN91" s="182"/>
      <c r="AO91" s="182"/>
      <c r="AP91" s="4"/>
      <c r="AQ91" s="79"/>
      <c r="AR91" s="79"/>
    </row>
    <row r="92" ht="0" hidden="1" customHeight="1">
      <c r="C92" s="181"/>
      <c r="D92" s="181"/>
      <c r="E92" s="181"/>
      <c r="F92" s="201"/>
      <c r="G92" s="181"/>
      <c r="H92" s="1017"/>
      <c r="I92" s="1017"/>
      <c r="J92" s="1017"/>
      <c r="K92" s="1017"/>
      <c r="L92" s="1091"/>
      <c r="M92" s="1091"/>
      <c r="N92" s="1091"/>
      <c r="O92" s="1091"/>
      <c r="P92" s="80"/>
      <c r="Q92" s="4"/>
      <c r="R92" s="182"/>
      <c r="S92" s="182"/>
      <c r="T92" s="182"/>
      <c r="U92" s="182"/>
      <c r="V92" s="182"/>
      <c r="W92" s="182"/>
      <c r="X92" s="182"/>
      <c r="Y92" s="182"/>
      <c r="Z92" s="182"/>
      <c r="AA92" s="182"/>
      <c r="AB92" s="182"/>
      <c r="AC92" s="182"/>
      <c r="AD92" s="182"/>
      <c r="AE92" s="182"/>
      <c r="AF92" s="182"/>
      <c r="AG92" s="182"/>
      <c r="AH92" s="182"/>
      <c r="AI92" s="182"/>
      <c r="AJ92" s="182"/>
      <c r="AK92" s="182"/>
      <c r="AL92" s="182"/>
      <c r="AM92" s="182"/>
      <c r="AN92" s="182"/>
      <c r="AO92" s="182"/>
      <c r="AP92" s="4"/>
      <c r="AQ92" s="79"/>
      <c r="AR92" s="79"/>
    </row>
    <row r="93" ht="0" hidden="1" customHeight="1">
      <c r="C93" s="181"/>
      <c r="D93" s="181"/>
      <c r="E93" s="181"/>
      <c r="F93" s="201"/>
      <c r="G93" s="181"/>
      <c r="H93" s="1017"/>
      <c r="I93" s="1017"/>
      <c r="J93" s="1017"/>
      <c r="K93" s="1017"/>
      <c r="L93" s="1091"/>
      <c r="M93" s="1091"/>
      <c r="N93" s="1091"/>
      <c r="O93" s="1091"/>
      <c r="P93" s="80"/>
      <c r="Q93" s="4"/>
      <c r="R93" s="182"/>
      <c r="S93" s="182"/>
      <c r="T93" s="182"/>
      <c r="U93" s="182"/>
      <c r="V93" s="182"/>
      <c r="W93" s="182"/>
      <c r="X93" s="182"/>
      <c r="Y93" s="182"/>
      <c r="Z93" s="182"/>
      <c r="AA93" s="182"/>
      <c r="AB93" s="182"/>
      <c r="AC93" s="182"/>
      <c r="AD93" s="182"/>
      <c r="AE93" s="182"/>
      <c r="AF93" s="182"/>
      <c r="AG93" s="182"/>
      <c r="AH93" s="182"/>
      <c r="AI93" s="182"/>
      <c r="AJ93" s="182"/>
      <c r="AK93" s="182"/>
      <c r="AL93" s="182"/>
      <c r="AM93" s="182"/>
      <c r="AN93" s="182"/>
      <c r="AO93" s="182"/>
      <c r="AP93" s="4"/>
      <c r="AQ93" s="79"/>
      <c r="AR93" s="79"/>
    </row>
    <row r="94" ht="0" hidden="1" customHeight="1">
      <c r="C94" s="181"/>
      <c r="D94" s="181"/>
      <c r="E94" s="181"/>
      <c r="F94" s="201"/>
      <c r="G94" s="181"/>
      <c r="H94" s="1017"/>
      <c r="I94" s="1017"/>
      <c r="J94" s="1017"/>
      <c r="K94" s="1017"/>
      <c r="L94" s="1091"/>
      <c r="M94" s="1091"/>
      <c r="N94" s="1091"/>
      <c r="O94" s="1091"/>
      <c r="P94" s="80"/>
      <c r="Q94" s="4"/>
      <c r="R94" s="182"/>
      <c r="S94" s="182"/>
      <c r="T94" s="182"/>
      <c r="U94" s="182"/>
      <c r="V94" s="182"/>
      <c r="W94" s="182"/>
      <c r="X94" s="182"/>
      <c r="Y94" s="182"/>
      <c r="Z94" s="182"/>
      <c r="AA94" s="182"/>
      <c r="AB94" s="182"/>
      <c r="AC94" s="182"/>
      <c r="AD94" s="182"/>
      <c r="AE94" s="182"/>
      <c r="AF94" s="182"/>
      <c r="AG94" s="182"/>
      <c r="AH94" s="182"/>
      <c r="AI94" s="182"/>
      <c r="AJ94" s="182"/>
      <c r="AK94" s="182"/>
      <c r="AL94" s="182"/>
      <c r="AM94" s="182"/>
      <c r="AN94" s="182"/>
      <c r="AO94" s="182"/>
      <c r="AP94" s="4"/>
      <c r="AQ94" s="79"/>
      <c r="AR94" s="79"/>
    </row>
    <row r="95" ht="0" hidden="1" customHeight="1">
      <c r="C95" s="181"/>
      <c r="D95" s="181"/>
      <c r="E95" s="181"/>
      <c r="F95" s="201"/>
      <c r="G95" s="181"/>
      <c r="H95" s="1017"/>
      <c r="I95" s="1017"/>
      <c r="J95" s="1017"/>
      <c r="K95" s="1017"/>
      <c r="L95" s="1091"/>
      <c r="M95" s="1091"/>
      <c r="N95" s="1091"/>
      <c r="O95" s="1091"/>
      <c r="P95" s="80"/>
      <c r="Q95" s="4"/>
      <c r="R95" s="182"/>
      <c r="S95" s="182"/>
      <c r="T95" s="182"/>
      <c r="U95" s="182"/>
      <c r="V95" s="182"/>
      <c r="W95" s="182"/>
      <c r="X95" s="182"/>
      <c r="Y95" s="182"/>
      <c r="Z95" s="182"/>
      <c r="AA95" s="182"/>
      <c r="AB95" s="182"/>
      <c r="AC95" s="182"/>
      <c r="AD95" s="182"/>
      <c r="AE95" s="182"/>
      <c r="AF95" s="182"/>
      <c r="AG95" s="182"/>
      <c r="AH95" s="182"/>
      <c r="AI95" s="182"/>
      <c r="AJ95" s="182"/>
      <c r="AK95" s="182"/>
      <c r="AL95" s="182"/>
      <c r="AM95" s="182"/>
      <c r="AN95" s="182"/>
      <c r="AO95" s="182"/>
      <c r="AP95" s="4"/>
      <c r="AQ95" s="79"/>
      <c r="AR95" s="79"/>
    </row>
    <row r="96" ht="0" hidden="1" customHeight="1">
      <c r="C96" s="181"/>
      <c r="D96" s="181"/>
      <c r="E96" s="181"/>
      <c r="F96" s="201"/>
      <c r="G96" s="181"/>
      <c r="H96" s="1017"/>
      <c r="I96" s="1017"/>
      <c r="J96" s="1017"/>
      <c r="K96" s="1017"/>
      <c r="L96" s="1091"/>
      <c r="M96" s="1091"/>
      <c r="N96" s="1091"/>
      <c r="O96" s="1091"/>
      <c r="P96" s="80"/>
      <c r="Q96" s="4"/>
      <c r="R96" s="182"/>
      <c r="S96" s="182"/>
      <c r="T96" s="182"/>
      <c r="U96" s="182"/>
      <c r="V96" s="182"/>
      <c r="W96" s="182"/>
      <c r="X96" s="182"/>
      <c r="Y96" s="182"/>
      <c r="Z96" s="182"/>
      <c r="AA96" s="182"/>
      <c r="AB96" s="182"/>
      <c r="AC96" s="182"/>
      <c r="AD96" s="182"/>
      <c r="AE96" s="182"/>
      <c r="AF96" s="182"/>
      <c r="AG96" s="182"/>
      <c r="AH96" s="182"/>
      <c r="AI96" s="182"/>
      <c r="AJ96" s="182"/>
      <c r="AK96" s="182"/>
      <c r="AL96" s="182"/>
      <c r="AM96" s="182"/>
      <c r="AN96" s="182"/>
      <c r="AO96" s="182"/>
      <c r="AP96" s="4"/>
      <c r="AQ96" s="79"/>
      <c r="AR96" s="79"/>
    </row>
    <row r="97" ht="0" hidden="1" customHeight="1">
      <c r="C97" s="181"/>
      <c r="D97" s="181"/>
      <c r="E97" s="181"/>
      <c r="F97" s="201"/>
      <c r="G97" s="181"/>
      <c r="H97" s="1017"/>
      <c r="I97" s="1017"/>
      <c r="J97" s="1017"/>
      <c r="K97" s="1017"/>
      <c r="L97" s="1091"/>
      <c r="M97" s="1091"/>
      <c r="N97" s="1091"/>
      <c r="O97" s="1091"/>
      <c r="P97" s="80"/>
      <c r="Q97" s="4"/>
      <c r="R97" s="182"/>
      <c r="S97" s="182"/>
      <c r="T97" s="182"/>
      <c r="U97" s="182"/>
      <c r="V97" s="182"/>
      <c r="W97" s="182"/>
      <c r="X97" s="182"/>
      <c r="Y97" s="182"/>
      <c r="Z97" s="182"/>
      <c r="AA97" s="182"/>
      <c r="AB97" s="182"/>
      <c r="AC97" s="182"/>
      <c r="AD97" s="182"/>
      <c r="AE97" s="182"/>
      <c r="AF97" s="182"/>
      <c r="AG97" s="182"/>
      <c r="AH97" s="182"/>
      <c r="AI97" s="182"/>
      <c r="AJ97" s="182"/>
      <c r="AK97" s="182"/>
      <c r="AL97" s="182"/>
      <c r="AM97" s="182"/>
      <c r="AN97" s="182"/>
      <c r="AO97" s="182"/>
      <c r="AP97" s="4"/>
      <c r="AQ97" s="79"/>
      <c r="AR97" s="79"/>
    </row>
    <row r="98" ht="0" hidden="1" customHeight="1">
      <c r="C98" s="181"/>
      <c r="D98" s="181"/>
      <c r="E98" s="181"/>
      <c r="F98" s="201"/>
      <c r="G98" s="181"/>
      <c r="H98" s="1017"/>
      <c r="I98" s="1017"/>
      <c r="J98" s="1017"/>
      <c r="K98" s="1017"/>
      <c r="L98" s="1091"/>
      <c r="M98" s="1091"/>
      <c r="N98" s="1091"/>
      <c r="O98" s="1091"/>
      <c r="P98" s="80"/>
      <c r="Q98" s="4"/>
      <c r="R98" s="182"/>
      <c r="S98" s="182"/>
      <c r="T98" s="182"/>
      <c r="U98" s="182"/>
      <c r="V98" s="182"/>
      <c r="W98" s="182"/>
      <c r="X98" s="182"/>
      <c r="Y98" s="182"/>
      <c r="Z98" s="182"/>
      <c r="AA98" s="182"/>
      <c r="AB98" s="182"/>
      <c r="AC98" s="182"/>
      <c r="AD98" s="182"/>
      <c r="AE98" s="182"/>
      <c r="AF98" s="182"/>
      <c r="AG98" s="182"/>
      <c r="AH98" s="182"/>
      <c r="AI98" s="182"/>
      <c r="AJ98" s="182"/>
      <c r="AK98" s="182"/>
      <c r="AL98" s="182"/>
      <c r="AM98" s="182"/>
      <c r="AN98" s="182"/>
      <c r="AO98" s="182"/>
      <c r="AP98" s="4"/>
      <c r="AQ98" s="79"/>
      <c r="AR98" s="79"/>
    </row>
    <row r="99" ht="0" hidden="1" customHeight="1">
      <c r="C99" s="181"/>
      <c r="D99" s="181"/>
      <c r="E99" s="181"/>
      <c r="F99" s="201"/>
      <c r="G99" s="181"/>
      <c r="H99" s="1017"/>
      <c r="I99" s="1017"/>
      <c r="J99" s="1017"/>
      <c r="K99" s="1017"/>
      <c r="L99" s="1091"/>
      <c r="M99" s="1091"/>
      <c r="N99" s="1091"/>
      <c r="O99" s="1091"/>
      <c r="P99" s="80"/>
      <c r="Q99" s="4"/>
      <c r="R99" s="182"/>
      <c r="S99" s="182"/>
      <c r="T99" s="182"/>
      <c r="U99" s="182"/>
      <c r="V99" s="182"/>
      <c r="W99" s="182"/>
      <c r="X99" s="182"/>
      <c r="Y99" s="182"/>
      <c r="Z99" s="182"/>
      <c r="AA99" s="182"/>
      <c r="AB99" s="182"/>
      <c r="AC99" s="182"/>
      <c r="AD99" s="182"/>
      <c r="AE99" s="182"/>
      <c r="AF99" s="182"/>
      <c r="AG99" s="182"/>
      <c r="AH99" s="182"/>
      <c r="AI99" s="182"/>
      <c r="AJ99" s="182"/>
      <c r="AK99" s="182"/>
      <c r="AL99" s="182"/>
      <c r="AM99" s="182"/>
      <c r="AN99" s="182"/>
      <c r="AO99" s="182"/>
      <c r="AP99" s="4"/>
      <c r="AQ99" s="79"/>
      <c r="AR99" s="79"/>
    </row>
    <row r="100" ht="0" hidden="1" customHeight="1">
      <c r="C100" s="181"/>
      <c r="D100" s="181"/>
      <c r="E100" s="181"/>
      <c r="F100" s="201"/>
      <c r="G100" s="181"/>
      <c r="H100" s="1017"/>
      <c r="I100" s="1017"/>
      <c r="J100" s="1017"/>
      <c r="K100" s="1017"/>
      <c r="L100" s="1091"/>
      <c r="M100" s="1091"/>
      <c r="N100" s="1091"/>
      <c r="O100" s="1091"/>
      <c r="P100" s="80"/>
      <c r="Q100" s="4"/>
      <c r="R100" s="182"/>
      <c r="S100" s="182"/>
      <c r="T100" s="182"/>
      <c r="U100" s="182"/>
      <c r="V100" s="182"/>
      <c r="W100" s="182"/>
      <c r="X100" s="182"/>
      <c r="Y100" s="182"/>
      <c r="Z100" s="182"/>
      <c r="AA100" s="182"/>
      <c r="AB100" s="182"/>
      <c r="AC100" s="182"/>
      <c r="AD100" s="182"/>
      <c r="AE100" s="182"/>
      <c r="AF100" s="182"/>
      <c r="AG100" s="182"/>
      <c r="AH100" s="182"/>
      <c r="AI100" s="182"/>
      <c r="AJ100" s="182"/>
      <c r="AK100" s="182"/>
      <c r="AL100" s="182"/>
      <c r="AM100" s="182"/>
      <c r="AN100" s="182"/>
      <c r="AO100" s="182"/>
      <c r="AP100" s="4"/>
      <c r="AQ100" s="48"/>
      <c r="AR100" s="48"/>
    </row>
    <row r="101" ht="0" hidden="1" customHeight="1">
      <c r="C101" s="181"/>
      <c r="D101" s="181"/>
      <c r="E101" s="181"/>
      <c r="F101" s="201"/>
      <c r="G101" s="181"/>
      <c r="H101" s="1017"/>
      <c r="I101" s="1017"/>
      <c r="J101" s="1017"/>
      <c r="K101" s="1017"/>
      <c r="L101" s="1091"/>
      <c r="M101" s="1091"/>
      <c r="N101" s="1091"/>
      <c r="O101" s="1091"/>
      <c r="P101" s="80"/>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79"/>
      <c r="AR101" s="79"/>
    </row>
    <row r="102" ht="18" customHeight="1">
      <c r="C102" s="181"/>
      <c r="D102" s="181"/>
      <c r="E102" s="181"/>
      <c r="F102" s="201"/>
      <c r="G102" s="181"/>
      <c r="H102" s="1017"/>
      <c r="I102" s="1017"/>
      <c r="J102" s="1017"/>
      <c r="K102" s="1017"/>
      <c r="L102" s="1091"/>
      <c r="M102" s="1091"/>
      <c r="N102" s="1091"/>
      <c r="O102" s="1091"/>
      <c r="P102" s="80"/>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79"/>
      <c r="AR102" s="79"/>
    </row>
    <row r="103" ht="18" customHeight="1">
      <c r="C103" s="181"/>
      <c r="D103" s="181"/>
      <c r="E103" s="181"/>
      <c r="F103" s="201"/>
      <c r="G103" s="181"/>
      <c r="H103" s="1017"/>
      <c r="I103" s="1017"/>
      <c r="J103" s="1017"/>
      <c r="K103" s="1017"/>
      <c r="L103" s="1091"/>
      <c r="M103" s="1091"/>
      <c r="N103" s="1091"/>
      <c r="O103" s="1091"/>
      <c r="P103" s="80"/>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row>
    <row r="104" ht="9" customHeight="1">
      <c r="E104" s="81"/>
      <c r="F104" s="202"/>
      <c r="R104" s="0"/>
      <c r="S104" s="0"/>
      <c r="T104" s="0"/>
      <c r="U104" s="0"/>
      <c r="V104" s="0"/>
      <c r="W104" s="0"/>
      <c r="X104" s="0"/>
      <c r="Y104" s="0"/>
      <c r="Z104" s="87"/>
      <c r="AA104" s="0"/>
      <c r="AB104" s="0"/>
      <c r="AC104" s="5"/>
      <c r="AD104" s="5"/>
      <c r="AE104" s="5"/>
      <c r="AF104" s="67"/>
      <c r="AG104" s="0"/>
      <c r="AH104" s="0"/>
      <c r="AI104" s="0"/>
      <c r="AJ104" s="5"/>
      <c r="AK104" s="0"/>
      <c r="AL104" s="0"/>
      <c r="AM104" s="0"/>
      <c r="AN104" s="0"/>
      <c r="AO104" s="0"/>
      <c r="AP104" s="0"/>
    </row>
    <row r="105" ht="24" customHeight="1">
      <c r="B105" s="0"/>
      <c r="C105" s="1094" t="s">
        <v>138</v>
      </c>
      <c r="D105" s="1094"/>
      <c r="E105" s="1094"/>
      <c r="F105" s="1094"/>
      <c r="G105" s="1094"/>
      <c r="H105" s="1094"/>
      <c r="I105" s="1094"/>
      <c r="J105" s="1094"/>
      <c r="K105" s="1094"/>
      <c r="L105" s="1094"/>
      <c r="M105" s="1094"/>
      <c r="N105" s="1094"/>
      <c r="O105" s="1094"/>
      <c r="P105" s="1094"/>
      <c r="Q105" s="1094"/>
      <c r="R105" s="1094"/>
      <c r="S105" s="1094"/>
      <c r="T105" s="1094"/>
      <c r="U105" s="1094"/>
      <c r="V105" s="1094"/>
      <c r="W105" s="1094"/>
      <c r="X105" s="1094"/>
      <c r="Y105" s="1094"/>
      <c r="Z105" s="1094"/>
      <c r="AA105" s="1094"/>
      <c r="AB105" s="1094"/>
      <c r="AC105" s="1094"/>
      <c r="AD105" s="1094"/>
      <c r="AE105" s="1094"/>
      <c r="AF105" s="1094"/>
      <c r="AG105" s="1094"/>
      <c r="AH105" s="1094"/>
      <c r="AI105" s="1094"/>
      <c r="AJ105" s="1094"/>
      <c r="AK105" s="1094"/>
      <c r="AL105" s="1094"/>
      <c r="AM105" s="1094"/>
      <c r="AN105" s="1094"/>
      <c r="AO105" s="1094"/>
      <c r="AP105" s="234"/>
    </row>
    <row r="106" s="84" customFormat="1" ht="12" customHeight="1">
      <c r="B106" s="84"/>
      <c r="E106" s="46"/>
      <c r="F106" s="202"/>
      <c r="G106"/>
      <c r="H106"/>
      <c r="I106"/>
      <c r="J106"/>
      <c r="K106"/>
      <c r="L106"/>
      <c r="M106"/>
      <c r="N106"/>
      <c r="O106"/>
      <c r="P106"/>
      <c r="Q106"/>
      <c r="R106"/>
      <c r="S106"/>
      <c r="T106"/>
      <c r="U106"/>
      <c r="V106"/>
      <c r="W106"/>
      <c r="X106"/>
      <c r="Y106"/>
      <c r="Z106"/>
      <c r="AA106"/>
      <c r="AS106" s="237"/>
      <c r="AT106" s="237"/>
      <c r="AU106" s="237"/>
      <c r="AV106" s="237"/>
      <c r="AW106" s="237"/>
      <c r="AX106" s="237"/>
      <c r="AY106" s="237"/>
      <c r="AZ106" s="237"/>
      <c r="BA106" s="237"/>
      <c r="BB106" s="237"/>
      <c r="BC106" s="237"/>
      <c r="BD106" s="237"/>
      <c r="BE106" s="237"/>
      <c r="BF106" s="237"/>
      <c r="BG106" s="237"/>
      <c r="BH106" s="237"/>
      <c r="BI106" s="237"/>
      <c r="BJ106" s="237"/>
      <c r="BK106" s="237"/>
      <c r="BL106" s="237"/>
      <c r="BM106" s="237"/>
      <c r="BN106" s="237"/>
      <c r="BO106" s="237"/>
      <c r="BP106" s="237"/>
      <c r="BQ106" s="237"/>
      <c r="BR106" s="237"/>
      <c r="BS106" s="237"/>
      <c r="BT106" s="237"/>
      <c r="BU106" s="237"/>
      <c r="BV106" s="237"/>
      <c r="BW106" s="237"/>
    </row>
    <row r="107" s="237" customFormat="1" ht="12.75" customHeight="1">
      <c r="A107" s="237"/>
    </row>
    <row r="108" s="237" customFormat="1" ht="12.75" customHeight="1"/>
    <row r="109" s="237" customFormat="1" ht="12.75" customHeight="1"/>
    <row r="110" s="237" customFormat="1" ht="12.75" customHeight="1"/>
    <row r="111" s="237" customFormat="1" ht="12.75" customHeight="1"/>
    <row r="112" s="237" customFormat="1" ht="12.75" customHeight="1"/>
    <row r="113" s="237" customFormat="1" ht="12.75" customHeight="1"/>
    <row r="114" s="237" customFormat="1" ht="12.75" customHeight="1"/>
    <row r="115" s="237" customFormat="1" ht="12.75" customHeight="1"/>
    <row r="116" s="237" customFormat="1" ht="12.75" customHeight="1"/>
    <row r="117" s="237" customFormat="1" ht="12.75" customHeight="1"/>
    <row r="118" s="237" customFormat="1" ht="12.75" customHeight="1"/>
    <row r="119" s="237" customFormat="1" ht="12.75" customHeight="1"/>
    <row r="120" s="237" customFormat="1" ht="12.75" customHeight="1"/>
    <row r="121" s="237" customFormat="1" ht="12.75" customHeight="1"/>
    <row r="122" s="237" customFormat="1" ht="12.75" customHeight="1"/>
    <row r="123" s="237" customFormat="1" ht="12.75" customHeight="1"/>
    <row r="124" s="237" customFormat="1" ht="12.75" customHeight="1"/>
    <row r="125" s="237" customFormat="1" ht="12.75" customHeight="1"/>
    <row r="126" s="237" customFormat="1" ht="12.75" customHeight="1"/>
    <row r="127" s="237" customFormat="1" ht="12.75" customHeight="1"/>
    <row r="128" s="237" customFormat="1" ht="12.75" customHeight="1"/>
    <row r="129" s="237" customFormat="1" ht="12.75" customHeight="1"/>
    <row r="130" s="237" customFormat="1" ht="12.75" customHeight="1"/>
    <row r="131" s="237" customFormat="1" ht="12.75" customHeight="1"/>
    <row r="132" s="237" customFormat="1" ht="12.75" customHeight="1"/>
    <row r="133" s="237" customFormat="1" ht="12.75" customHeight="1"/>
    <row r="134" s="237" customFormat="1" ht="12.75" customHeight="1"/>
    <row r="135" s="237" customFormat="1" ht="12.75" customHeight="1"/>
    <row r="136" s="237" customFormat="1" ht="12.75" customHeight="1"/>
    <row r="137" s="237" customFormat="1" ht="12.75" customHeight="1"/>
    <row r="138" s="237" customFormat="1" ht="12.75" customHeight="1"/>
    <row r="139" s="237" customFormat="1" ht="12.75" customHeight="1"/>
    <row r="140" s="237" customFormat="1" ht="12.75" customHeight="1"/>
    <row r="141" s="237" customFormat="1" ht="12.75" customHeight="1"/>
    <row r="142" s="237" customFormat="1" ht="12.75" customHeight="1"/>
    <row r="143" s="237" customFormat="1" ht="12.75" customHeight="1"/>
    <row r="144" s="237" customFormat="1" ht="12.75" customHeight="1"/>
    <row r="145" s="237" customFormat="1" ht="12.75" customHeight="1"/>
    <row r="146" s="237" customFormat="1" ht="12.75" customHeight="1"/>
    <row r="147" s="237" customFormat="1" ht="12.75" customHeight="1"/>
    <row r="148" s="237" customFormat="1" ht="12.75" customHeight="1"/>
    <row r="149" s="237" customFormat="1" ht="12.75" customHeight="1"/>
    <row r="150" s="237" customFormat="1" ht="12.75" customHeight="1"/>
    <row r="151" s="237" customFormat="1" ht="12.75" customHeight="1"/>
    <row r="152" s="237" customFormat="1" ht="12.75" customHeight="1"/>
    <row r="153" s="237" customFormat="1" ht="12.75" customHeight="1"/>
  </sheetData>
  <mergeCells count="273">
    <mergeCell ref="H95:K95"/>
    <mergeCell ref="L95:O95"/>
    <mergeCell ref="H101:K101"/>
    <mergeCell ref="L101:O101"/>
    <mergeCell ref="L102:O102"/>
    <mergeCell ref="H102:K102"/>
    <mergeCell ref="H99:K99"/>
    <mergeCell ref="C105:AO105"/>
    <mergeCell ref="H98:K98"/>
    <mergeCell ref="L98:O98"/>
    <mergeCell ref="H96:K96"/>
    <mergeCell ref="L96:O96"/>
    <mergeCell ref="H97:K97"/>
    <mergeCell ref="L97:O97"/>
    <mergeCell ref="H103:K103"/>
    <mergeCell ref="H100:K100"/>
    <mergeCell ref="L100:O100"/>
    <mergeCell ref="L103:O103"/>
    <mergeCell ref="L99:O99"/>
    <mergeCell ref="H90:K90"/>
    <mergeCell ref="L90:O90"/>
    <mergeCell ref="H87:K87"/>
    <mergeCell ref="L87:O87"/>
    <mergeCell ref="H88:K88"/>
    <mergeCell ref="L88:O88"/>
    <mergeCell ref="H93:K93"/>
    <mergeCell ref="L93:O93"/>
    <mergeCell ref="H94:K94"/>
    <mergeCell ref="L94:O94"/>
    <mergeCell ref="H91:K91"/>
    <mergeCell ref="L91:O91"/>
    <mergeCell ref="H92:K92"/>
    <mergeCell ref="L92:O92"/>
    <mergeCell ref="H85:K85"/>
    <mergeCell ref="L85:O85"/>
    <mergeCell ref="H86:K86"/>
    <mergeCell ref="L86:O86"/>
    <mergeCell ref="H83:K83"/>
    <mergeCell ref="L83:O83"/>
    <mergeCell ref="H84:K84"/>
    <mergeCell ref="L84:O84"/>
    <mergeCell ref="H89:K89"/>
    <mergeCell ref="L89:O89"/>
    <mergeCell ref="H81:K81"/>
    <mergeCell ref="L81:O81"/>
    <mergeCell ref="H82:K82"/>
    <mergeCell ref="L82:O82"/>
    <mergeCell ref="L78:O78"/>
    <mergeCell ref="H79:K79"/>
    <mergeCell ref="L79:O79"/>
    <mergeCell ref="H80:K80"/>
    <mergeCell ref="L80:O80"/>
    <mergeCell ref="H78:K78"/>
    <mergeCell ref="H50:K50"/>
    <mergeCell ref="L50:O50"/>
    <mergeCell ref="H68:K68"/>
    <mergeCell ref="L68:O68"/>
    <mergeCell ref="H72:K72"/>
    <mergeCell ref="L72:O72"/>
    <mergeCell ref="H51:K51"/>
    <mergeCell ref="L51:O51"/>
    <mergeCell ref="H69:K69"/>
    <mergeCell ref="L69:O69"/>
    <mergeCell ref="H67:K67"/>
    <mergeCell ref="L67:O67"/>
    <mergeCell ref="L56:O56"/>
    <mergeCell ref="L57:O57"/>
    <mergeCell ref="L58:O58"/>
    <mergeCell ref="H59:K59"/>
    <mergeCell ref="H63:K63"/>
    <mergeCell ref="L65:O65"/>
    <mergeCell ref="L59:O59"/>
    <mergeCell ref="L60:O60"/>
    <mergeCell ref="H60:K60"/>
    <mergeCell ref="H48:K48"/>
    <mergeCell ref="L48:O48"/>
    <mergeCell ref="H45:K45"/>
    <mergeCell ref="L45:O45"/>
    <mergeCell ref="H46:K46"/>
    <mergeCell ref="L46:O46"/>
    <mergeCell ref="H47:K47"/>
    <mergeCell ref="L47:O47"/>
    <mergeCell ref="H49:K49"/>
    <mergeCell ref="L49:O49"/>
    <mergeCell ref="L30:O30"/>
    <mergeCell ref="H33:K33"/>
    <mergeCell ref="L33:O33"/>
    <mergeCell ref="H32:K32"/>
    <mergeCell ref="L32:O32"/>
    <mergeCell ref="H44:K44"/>
    <mergeCell ref="L44:O44"/>
    <mergeCell ref="H40:K40"/>
    <mergeCell ref="L40:O40"/>
    <mergeCell ref="H41:K41"/>
    <mergeCell ref="L41:O41"/>
    <mergeCell ref="H42:K42"/>
    <mergeCell ref="L42:O42"/>
    <mergeCell ref="H43:K43"/>
    <mergeCell ref="L43:O43"/>
    <mergeCell ref="L38:O38"/>
    <mergeCell ref="H39:K39"/>
    <mergeCell ref="L39:O39"/>
    <mergeCell ref="H26:K26"/>
    <mergeCell ref="L26:O26"/>
    <mergeCell ref="AF11:AG11"/>
    <mergeCell ref="Z10:AA10"/>
    <mergeCell ref="L11:M11"/>
    <mergeCell ref="N13:O13"/>
    <mergeCell ref="H10:I10"/>
    <mergeCell ref="L13:M13"/>
    <mergeCell ref="H23:K23"/>
    <mergeCell ref="L23:O23"/>
    <mergeCell ref="T11:U11"/>
    <mergeCell ref="T10:U10"/>
    <mergeCell ref="N11:O11"/>
    <mergeCell ref="N10:O10"/>
    <mergeCell ref="P10:Q10"/>
    <mergeCell ref="Z12:AA12"/>
    <mergeCell ref="H12:I12"/>
    <mergeCell ref="H13:I13"/>
    <mergeCell ref="AB10:AC10"/>
    <mergeCell ref="AB11:AC11"/>
    <mergeCell ref="Z11:AA11"/>
    <mergeCell ref="AJ8:AK8"/>
    <mergeCell ref="AL8:AM8"/>
    <mergeCell ref="AD8:AE8"/>
    <mergeCell ref="AH8:AI8"/>
    <mergeCell ref="AH9:AI9"/>
    <mergeCell ref="AJ9:AK9"/>
    <mergeCell ref="AL9:AM9"/>
    <mergeCell ref="AH10:AI10"/>
    <mergeCell ref="AL12:AM12"/>
    <mergeCell ref="AL11:AM11"/>
    <mergeCell ref="AF8:AG8"/>
    <mergeCell ref="AL10:AM10"/>
    <mergeCell ref="AD10:AE10"/>
    <mergeCell ref="AD12:AE12"/>
    <mergeCell ref="AJ10:AK10"/>
    <mergeCell ref="AH11:AI11"/>
    <mergeCell ref="AJ11:AK11"/>
    <mergeCell ref="H6:U6"/>
    <mergeCell ref="T8:U8"/>
    <mergeCell ref="R8:S8"/>
    <mergeCell ref="P8:Q8"/>
    <mergeCell ref="N8:O8"/>
    <mergeCell ref="AH12:AI12"/>
    <mergeCell ref="AF12:AG12"/>
    <mergeCell ref="H11:I11"/>
    <mergeCell ref="H9:I9"/>
    <mergeCell ref="P7:Q7"/>
    <mergeCell ref="N7:O7"/>
    <mergeCell ref="P9:Q9"/>
    <mergeCell ref="P11:Q11"/>
    <mergeCell ref="AD9:AE9"/>
    <mergeCell ref="Z8:AA8"/>
    <mergeCell ref="AB8:AC8"/>
    <mergeCell ref="Z6:AM6"/>
    <mergeCell ref="Z7:AA7"/>
    <mergeCell ref="AB7:AC7"/>
    <mergeCell ref="AD7:AE7"/>
    <mergeCell ref="AF7:AG7"/>
    <mergeCell ref="AH7:AI7"/>
    <mergeCell ref="AJ7:AK7"/>
    <mergeCell ref="AL7:AM7"/>
    <mergeCell ref="T7:U7"/>
    <mergeCell ref="J7:K7"/>
    <mergeCell ref="H7:I7"/>
    <mergeCell ref="R9:S9"/>
    <mergeCell ref="T9:U9"/>
    <mergeCell ref="L9:M9"/>
    <mergeCell ref="L7:M7"/>
    <mergeCell ref="J9:K9"/>
    <mergeCell ref="N9:O9"/>
    <mergeCell ref="L8:M8"/>
    <mergeCell ref="J8:K8"/>
    <mergeCell ref="R7:S7"/>
    <mergeCell ref="H8:I8"/>
    <mergeCell ref="AB9:AC9"/>
    <mergeCell ref="Z9:AA9"/>
    <mergeCell ref="AF9:AG9"/>
    <mergeCell ref="AD11:AE11"/>
    <mergeCell ref="J12:K12"/>
    <mergeCell ref="AF10:AG10"/>
    <mergeCell ref="R13:S13"/>
    <mergeCell ref="AB12:AC12"/>
    <mergeCell ref="T13:U13"/>
    <mergeCell ref="T12:U12"/>
    <mergeCell ref="AD13:AE13"/>
    <mergeCell ref="AB13:AC13"/>
    <mergeCell ref="J13:K13"/>
    <mergeCell ref="L12:M12"/>
    <mergeCell ref="P12:Q12"/>
    <mergeCell ref="J11:K11"/>
    <mergeCell ref="R11:S11"/>
    <mergeCell ref="R10:S10"/>
    <mergeCell ref="L10:M10"/>
    <mergeCell ref="J10:K10"/>
    <mergeCell ref="P13:Q13"/>
    <mergeCell ref="AL13:AM13"/>
    <mergeCell ref="AJ12:AK12"/>
    <mergeCell ref="AH13:AI13"/>
    <mergeCell ref="AJ13:AK13"/>
    <mergeCell ref="Z13:AA13"/>
    <mergeCell ref="AF13:AG13"/>
    <mergeCell ref="H56:K56"/>
    <mergeCell ref="H57:K57"/>
    <mergeCell ref="H58:K58"/>
    <mergeCell ref="H29:K29"/>
    <mergeCell ref="L29:O29"/>
    <mergeCell ref="H27:K27"/>
    <mergeCell ref="L27:O27"/>
    <mergeCell ref="H28:K28"/>
    <mergeCell ref="L31:O31"/>
    <mergeCell ref="H37:K37"/>
    <mergeCell ref="L37:O37"/>
    <mergeCell ref="H34:K34"/>
    <mergeCell ref="L34:O34"/>
    <mergeCell ref="H35:K35"/>
    <mergeCell ref="L35:O35"/>
    <mergeCell ref="H36:K36"/>
    <mergeCell ref="L36:O36"/>
    <mergeCell ref="H38:K38"/>
    <mergeCell ref="H77:K77"/>
    <mergeCell ref="L77:O77"/>
    <mergeCell ref="L61:O61"/>
    <mergeCell ref="H62:K62"/>
    <mergeCell ref="L62:O62"/>
    <mergeCell ref="H61:K61"/>
    <mergeCell ref="H71:K71"/>
    <mergeCell ref="L71:O71"/>
    <mergeCell ref="H73:K73"/>
    <mergeCell ref="H76:K76"/>
    <mergeCell ref="H65:K65"/>
    <mergeCell ref="H74:K74"/>
    <mergeCell ref="L74:O74"/>
    <mergeCell ref="H75:K75"/>
    <mergeCell ref="L76:O76"/>
    <mergeCell ref="L73:O73"/>
    <mergeCell ref="H70:K70"/>
    <mergeCell ref="L66:O66"/>
    <mergeCell ref="H66:K66"/>
    <mergeCell ref="L63:O63"/>
    <mergeCell ref="L75:O75"/>
    <mergeCell ref="L64:O64"/>
    <mergeCell ref="L70:O70"/>
    <mergeCell ref="H64:K64"/>
    <mergeCell ref="C2:AP2"/>
    <mergeCell ref="H55:K55"/>
    <mergeCell ref="L55:O55"/>
    <mergeCell ref="H31:K31"/>
    <mergeCell ref="H52:K52"/>
    <mergeCell ref="C4:AP4"/>
    <mergeCell ref="C3:AP3"/>
    <mergeCell ref="L25:O25"/>
    <mergeCell ref="H25:K25"/>
    <mergeCell ref="L28:O28"/>
    <mergeCell ref="H53:K53"/>
    <mergeCell ref="H54:K54"/>
    <mergeCell ref="H24:K24"/>
    <mergeCell ref="L52:O52"/>
    <mergeCell ref="L53:O53"/>
    <mergeCell ref="L54:O54"/>
    <mergeCell ref="X15:AD15"/>
    <mergeCell ref="P15:V15"/>
    <mergeCell ref="H22:K22"/>
    <mergeCell ref="L24:O24"/>
    <mergeCell ref="L22:O22"/>
    <mergeCell ref="N12:O12"/>
    <mergeCell ref="AF15:AL15"/>
    <mergeCell ref="R12:S12"/>
    <mergeCell ref="R21:AC21"/>
    <mergeCell ref="AD21:AO21"/>
    <mergeCell ref="H30:K30"/>
  </mergeCells>
  <phoneticPr fontId="0" type="noConversion"/>
  <printOptions horizontalCentered="1" verticalCentered="1"/>
  <pageMargins left="0.25" right="0.25" top="0.25" bottom="0.25" header="0" footer="0"/>
  <pageSetup scale="31" fitToWidth="1" fitToHeight="1" orientation="landscape" r:id="rId1"/>
  <headerFooter alignWithMargins="0">
    <oddHeader/>
    <oddFooter/>
  </headerFooter>
  <rowBreaks count="1" manualBreakCount="1">
    <brk id="107" max="16383" man="1"/>
  </rowBreaks>
  <colBreaks count="1" manualBreakCount="1">
    <brk id="45" max="1048575" man="1"/>
  </colBreaks>
  <drawing r:id="rId87"/>
</worksheet>
</file>

<file path=xl/worksheets/sheet14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9">
    <pageSetUpPr fitToPage="1"/>
  </sheetPr>
  <dimension ref="A1:EI109"/>
  <sheetViews>
    <sheetView showGridLines="0" zoomScale="70" workbookViewId="0"/>
  </sheetViews>
  <sheetFormatPr defaultRowHeight="12.75"/>
  <cols>
    <col min="1" max="1" width="1.5703125" style="34" customWidth="1"/>
    <col min="2" max="2" width="15.7109375" style="34" customWidth="1"/>
    <col min="3" max="3" width="18.7109375" customWidth="1"/>
    <col min="4" max="21" width="11.7109375" customWidth="1"/>
    <col min="22" max="22" width="2.7109375" customWidth="1"/>
    <col min="23" max="37" width="9.140625" style="283" customWidth="1"/>
  </cols>
  <sheetData>
    <row r="1" s="2" customFormat="1" ht="23.25">
      <c r="B1" s="663" t="s">
        <v>223</v>
      </c>
      <c r="C1" s="130"/>
      <c r="P1" s="223"/>
      <c r="Q1" s="223"/>
      <c r="R1" s="223"/>
      <c r="S1" s="223"/>
      <c r="T1" s="223"/>
      <c r="U1" s="223"/>
      <c r="W1" s="283"/>
      <c r="X1" s="283"/>
      <c r="Y1" s="283"/>
      <c r="Z1" s="283"/>
      <c r="AA1" s="283"/>
      <c r="AB1" s="283"/>
      <c r="AC1" s="283"/>
      <c r="AD1" s="283"/>
      <c r="AE1" s="283"/>
      <c r="AF1" s="283"/>
      <c r="AG1" s="283"/>
      <c r="AH1" s="283"/>
      <c r="AI1" s="283"/>
      <c r="AJ1" s="283"/>
      <c r="AK1" s="283"/>
      <c r="AL1" s="0"/>
      <c r="AM1" s="0"/>
      <c r="AN1" s="0"/>
      <c r="AO1" s="0"/>
      <c r="AP1" s="0"/>
      <c r="AQ1" s="0"/>
      <c r="AR1" s="0"/>
      <c r="AS1" s="0"/>
      <c r="AT1" s="0"/>
      <c r="AU1" s="0"/>
      <c r="AV1" s="0"/>
      <c r="AW1" s="0"/>
      <c r="AX1" s="0"/>
      <c r="AY1" s="0"/>
      <c r="AZ1" s="0"/>
      <c r="BA1" s="0"/>
      <c r="BB1" s="0"/>
      <c r="BC1" s="0"/>
      <c r="BD1" s="0"/>
      <c r="BE1" s="0"/>
      <c r="BF1" s="0"/>
      <c r="BG1" s="0"/>
      <c r="BH1" s="0"/>
      <c r="BI1" s="0"/>
      <c r="BJ1" s="0"/>
      <c r="BK1" s="0"/>
      <c r="BL1" s="0"/>
      <c r="BM1" s="0"/>
      <c r="BN1" s="0"/>
      <c r="BO1" s="0"/>
      <c r="BP1" s="0"/>
      <c r="BQ1" s="0"/>
      <c r="BR1" s="0"/>
      <c r="BS1" s="0"/>
      <c r="BT1" s="0"/>
      <c r="BU1" s="0"/>
      <c r="BV1" s="0"/>
      <c r="BW1" s="0"/>
      <c r="BX1" s="0"/>
      <c r="BY1" s="0"/>
      <c r="BZ1" s="0"/>
      <c r="CA1" s="0"/>
      <c r="CB1" s="0"/>
      <c r="CC1" s="0"/>
      <c r="CD1" s="0"/>
      <c r="CE1" s="0"/>
      <c r="CF1" s="0"/>
      <c r="CG1" s="0"/>
      <c r="CH1" s="0"/>
      <c r="CI1" s="0"/>
      <c r="CJ1" s="0"/>
      <c r="CK1" s="0"/>
      <c r="CL1" s="0"/>
      <c r="CM1" s="0"/>
      <c r="CN1" s="0"/>
      <c r="CO1" s="0"/>
      <c r="CP1" s="0"/>
      <c r="CQ1" s="0"/>
      <c r="CR1" s="0"/>
      <c r="CS1" s="0"/>
      <c r="CT1" s="0"/>
      <c r="CU1" s="0"/>
      <c r="CV1" s="0"/>
      <c r="CW1" s="0"/>
      <c r="CX1" s="0"/>
      <c r="CY1" s="0"/>
      <c r="CZ1" s="0"/>
      <c r="DA1" s="0"/>
      <c r="DB1" s="0"/>
      <c r="DC1" s="0"/>
      <c r="DD1" s="0"/>
      <c r="DE1" s="0"/>
      <c r="DF1" s="0"/>
      <c r="DG1" s="0"/>
      <c r="DH1" s="0"/>
      <c r="DI1" s="0"/>
      <c r="DJ1" s="0"/>
      <c r="DK1" s="0"/>
      <c r="DL1" s="0"/>
      <c r="DM1" s="0"/>
      <c r="DN1" s="0"/>
      <c r="DO1" s="0"/>
      <c r="DP1" s="0"/>
      <c r="DQ1" s="0"/>
      <c r="DR1" s="0"/>
      <c r="DS1" s="0"/>
      <c r="DT1" s="0"/>
      <c r="DU1" s="0"/>
      <c r="DV1" s="0"/>
      <c r="DW1" s="0"/>
      <c r="DX1" s="0"/>
      <c r="DY1" s="0"/>
      <c r="DZ1" s="0"/>
      <c r="EA1" s="0"/>
      <c r="EB1" s="0"/>
      <c r="EC1" s="0"/>
      <c r="ED1" s="0"/>
      <c r="EE1" s="0"/>
      <c r="EF1" s="0"/>
      <c r="EG1" s="0"/>
      <c r="EH1" s="0"/>
      <c r="EI1" s="0"/>
    </row>
    <row r="2" s="2" customFormat="1" ht="15" customHeight="1">
      <c r="B2" s="11" t="s">
        <v>258</v>
      </c>
      <c r="C2" s="130"/>
      <c r="W2" s="283"/>
      <c r="X2" s="283"/>
      <c r="Y2" s="283"/>
      <c r="Z2" s="283"/>
      <c r="AA2" s="283"/>
      <c r="AB2" s="283"/>
      <c r="AC2" s="283"/>
      <c r="AD2" s="283"/>
      <c r="AE2" s="283"/>
      <c r="AF2" s="283"/>
      <c r="AG2" s="283"/>
      <c r="AH2" s="283"/>
      <c r="AI2" s="283"/>
      <c r="AJ2" s="283"/>
      <c r="AK2" s="283"/>
      <c r="AL2" s="0"/>
      <c r="AM2" s="0"/>
      <c r="AN2" s="0"/>
      <c r="AO2" s="0"/>
      <c r="AP2" s="0"/>
      <c r="AQ2" s="0"/>
      <c r="AR2" s="0"/>
      <c r="AS2" s="0"/>
      <c r="AT2" s="0"/>
      <c r="AU2" s="0"/>
      <c r="AV2" s="0"/>
      <c r="AW2" s="0"/>
      <c r="AX2" s="0"/>
      <c r="AY2" s="0"/>
      <c r="AZ2" s="0"/>
      <c r="BA2" s="0"/>
      <c r="BB2" s="0"/>
      <c r="BC2" s="0"/>
      <c r="BD2" s="0"/>
      <c r="BE2" s="0"/>
      <c r="BF2" s="0"/>
      <c r="BG2" s="0"/>
      <c r="BH2" s="0"/>
      <c r="BI2" s="0"/>
      <c r="BJ2" s="0"/>
      <c r="BK2" s="0"/>
      <c r="BL2" s="0"/>
      <c r="BM2" s="0"/>
      <c r="BN2" s="0"/>
      <c r="BO2" s="0"/>
      <c r="BP2" s="0"/>
      <c r="BQ2" s="0"/>
      <c r="BR2" s="0"/>
      <c r="BS2" s="0"/>
      <c r="BT2" s="0"/>
      <c r="BU2" s="0"/>
      <c r="BV2" s="0"/>
      <c r="BW2" s="0"/>
      <c r="BX2" s="0"/>
      <c r="BY2" s="0"/>
      <c r="BZ2" s="0"/>
      <c r="CA2" s="0"/>
      <c r="CB2" s="0"/>
      <c r="CC2" s="0"/>
      <c r="CD2" s="0"/>
      <c r="CE2" s="0"/>
      <c r="CF2" s="0"/>
      <c r="CG2" s="0"/>
      <c r="CH2" s="0"/>
      <c r="CI2" s="0"/>
      <c r="CJ2" s="0"/>
      <c r="CK2" s="0"/>
      <c r="CL2" s="0"/>
      <c r="CM2" s="0"/>
      <c r="CN2" s="0"/>
      <c r="CO2" s="0"/>
      <c r="CP2" s="0"/>
      <c r="CQ2" s="0"/>
      <c r="CR2" s="0"/>
      <c r="CS2" s="0"/>
      <c r="CT2" s="0"/>
      <c r="CU2" s="0"/>
      <c r="CV2" s="0"/>
      <c r="CW2" s="0"/>
      <c r="CX2" s="0"/>
      <c r="CY2" s="0"/>
      <c r="CZ2" s="0"/>
      <c r="DA2" s="0"/>
      <c r="DB2" s="0"/>
      <c r="DC2" s="0"/>
      <c r="DD2" s="0"/>
      <c r="DE2" s="0"/>
      <c r="DF2" s="0"/>
      <c r="DG2" s="0"/>
      <c r="DH2" s="0"/>
      <c r="DI2" s="0"/>
      <c r="DJ2" s="0"/>
      <c r="DK2" s="0"/>
      <c r="DL2" s="0"/>
      <c r="DM2" s="0"/>
      <c r="DN2" s="0"/>
      <c r="DO2" s="0"/>
      <c r="DP2" s="0"/>
      <c r="DQ2" s="0"/>
      <c r="DR2" s="0"/>
      <c r="DS2" s="0"/>
      <c r="DT2" s="0"/>
      <c r="DU2" s="0"/>
      <c r="DV2" s="0"/>
      <c r="DW2" s="0"/>
      <c r="DX2" s="0"/>
      <c r="DY2" s="0"/>
      <c r="DZ2" s="0"/>
      <c r="EA2" s="0"/>
      <c r="EB2" s="0"/>
      <c r="EC2" s="0"/>
      <c r="ED2" s="0"/>
      <c r="EE2" s="0"/>
      <c r="EF2" s="0"/>
      <c r="EG2" s="0"/>
      <c r="EH2" s="0"/>
      <c r="EI2" s="0"/>
    </row>
    <row r="3" s="2" customFormat="1" ht="17.1" customHeight="1">
      <c r="B3" s="11" t="s">
        <v>259</v>
      </c>
      <c r="C3" s="130"/>
      <c r="O3" s="1127"/>
      <c r="P3" s="1127"/>
      <c r="Q3" s="1127"/>
      <c r="R3" s="1127"/>
      <c r="S3" s="1127"/>
      <c r="T3" s="1127"/>
      <c r="U3" s="1127"/>
      <c r="W3" s="283"/>
      <c r="X3" s="283"/>
      <c r="Y3" s="283"/>
      <c r="Z3" s="283"/>
      <c r="AA3" s="283"/>
      <c r="AB3" s="283"/>
      <c r="AC3" s="283"/>
      <c r="AD3" s="283"/>
      <c r="AE3" s="283"/>
      <c r="AF3" s="283"/>
      <c r="AG3" s="283"/>
      <c r="AH3" s="283"/>
      <c r="AI3" s="283"/>
      <c r="AJ3" s="283"/>
      <c r="AK3" s="283"/>
      <c r="AL3" s="0"/>
      <c r="AM3" s="0"/>
      <c r="AN3" s="0"/>
      <c r="AO3" s="0"/>
      <c r="AP3" s="0"/>
      <c r="AQ3" s="0"/>
      <c r="AR3" s="0"/>
      <c r="AS3" s="0"/>
      <c r="AT3" s="0"/>
      <c r="AU3" s="0"/>
      <c r="AV3" s="0"/>
      <c r="AW3" s="0"/>
      <c r="AX3" s="0"/>
      <c r="AY3" s="0"/>
      <c r="AZ3" s="0"/>
      <c r="BA3" s="0"/>
      <c r="BB3" s="0"/>
      <c r="BC3" s="0"/>
      <c r="BD3" s="0"/>
      <c r="BE3" s="0"/>
      <c r="BF3" s="0"/>
      <c r="BG3" s="0"/>
      <c r="BH3" s="0"/>
      <c r="BI3" s="0"/>
      <c r="BJ3" s="0"/>
      <c r="BK3" s="0"/>
      <c r="BL3" s="0"/>
      <c r="BM3" s="0"/>
      <c r="BN3" s="0"/>
      <c r="BO3" s="0"/>
      <c r="BP3" s="0"/>
      <c r="BQ3" s="0"/>
      <c r="BR3" s="0"/>
      <c r="BS3" s="0"/>
      <c r="BT3" s="0"/>
      <c r="BU3" s="0"/>
      <c r="BV3" s="0"/>
      <c r="BW3" s="0"/>
      <c r="BX3" s="0"/>
      <c r="BY3" s="0"/>
      <c r="BZ3" s="0"/>
      <c r="CA3" s="0"/>
      <c r="CB3" s="0"/>
      <c r="CC3" s="0"/>
      <c r="CD3" s="0"/>
      <c r="CE3" s="0"/>
      <c r="CF3" s="0"/>
      <c r="CG3" s="0"/>
      <c r="CH3" s="0"/>
      <c r="CI3" s="0"/>
      <c r="CJ3" s="0"/>
      <c r="CK3" s="0"/>
      <c r="CL3" s="0"/>
      <c r="CM3" s="0"/>
      <c r="CN3" s="0"/>
      <c r="CO3" s="0"/>
      <c r="CP3" s="0"/>
      <c r="CQ3" s="0"/>
      <c r="CR3" s="0"/>
      <c r="CS3" s="0"/>
      <c r="CT3" s="0"/>
      <c r="CU3" s="0"/>
      <c r="CV3" s="0"/>
      <c r="CW3" s="0"/>
      <c r="CX3" s="0"/>
      <c r="CY3" s="0"/>
      <c r="CZ3" s="0"/>
      <c r="DA3" s="0"/>
      <c r="DB3" s="0"/>
      <c r="DC3" s="0"/>
      <c r="DD3" s="0"/>
      <c r="DE3" s="0"/>
      <c r="DF3" s="0"/>
      <c r="DG3" s="0"/>
      <c r="DH3" s="0"/>
      <c r="DI3" s="0"/>
      <c r="DJ3" s="0"/>
      <c r="DK3" s="0"/>
      <c r="DL3" s="0"/>
      <c r="DM3" s="0"/>
      <c r="DN3" s="0"/>
      <c r="DO3" s="0"/>
      <c r="DP3" s="0"/>
      <c r="DQ3" s="0"/>
      <c r="DR3" s="0"/>
      <c r="DS3" s="0"/>
      <c r="DT3" s="0"/>
      <c r="DU3" s="0"/>
      <c r="DV3" s="0"/>
      <c r="DW3" s="0"/>
      <c r="DX3" s="0"/>
      <c r="DY3" s="0"/>
      <c r="DZ3" s="0"/>
      <c r="EA3" s="0"/>
      <c r="EB3" s="0"/>
      <c r="EC3" s="0"/>
      <c r="ED3" s="0"/>
      <c r="EE3" s="0"/>
      <c r="EF3" s="0"/>
      <c r="EG3" s="0"/>
      <c r="EH3" s="0"/>
      <c r="EI3" s="0"/>
    </row>
    <row r="4" s="2" customFormat="1" ht="15.75" customHeight="1">
      <c r="A4" s="9"/>
      <c r="B4" s="11" t="s">
        <v>366</v>
      </c>
      <c r="C4" s="131"/>
      <c r="D4" s="131"/>
      <c r="E4" s="131"/>
      <c r="G4" s="132"/>
      <c r="H4" s="132"/>
      <c r="I4" s="132"/>
      <c r="J4" s="132"/>
      <c r="K4" s="132"/>
      <c r="L4" s="132"/>
      <c r="M4" s="132"/>
      <c r="N4" s="132"/>
      <c r="O4" s="132"/>
      <c r="P4" s="132"/>
      <c r="Q4" s="132"/>
      <c r="R4" s="132"/>
      <c r="S4" s="132"/>
      <c r="T4" s="132"/>
      <c r="U4" s="132"/>
      <c r="V4" s="132"/>
      <c r="W4" s="283"/>
      <c r="X4" s="283"/>
      <c r="Y4" s="283"/>
      <c r="Z4" s="283"/>
      <c r="AA4" s="283"/>
      <c r="AB4" s="283"/>
      <c r="AC4" s="283"/>
      <c r="AD4" s="283"/>
      <c r="AE4" s="283"/>
      <c r="AF4" s="283"/>
      <c r="AG4" s="283"/>
      <c r="AH4" s="283"/>
      <c r="AI4" s="283"/>
      <c r="AJ4" s="283"/>
      <c r="AK4" s="283"/>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c r="BY4" s="0"/>
      <c r="BZ4" s="0"/>
      <c r="CA4" s="0"/>
      <c r="CB4" s="0"/>
      <c r="CC4" s="0"/>
      <c r="CD4" s="0"/>
      <c r="CE4" s="0"/>
      <c r="CF4" s="0"/>
      <c r="CG4" s="0"/>
      <c r="CH4" s="0"/>
      <c r="CI4" s="0"/>
      <c r="CJ4" s="0"/>
      <c r="CK4" s="0"/>
      <c r="CL4" s="0"/>
      <c r="CM4" s="0"/>
      <c r="CN4" s="0"/>
      <c r="CO4" s="0"/>
      <c r="CP4" s="0"/>
      <c r="CQ4" s="0"/>
      <c r="CR4" s="0"/>
      <c r="CS4" s="0"/>
      <c r="CT4" s="0"/>
      <c r="CU4" s="0"/>
      <c r="CV4" s="0"/>
      <c r="CW4" s="0"/>
      <c r="CX4" s="0"/>
      <c r="CY4" s="0"/>
      <c r="CZ4" s="0"/>
      <c r="DA4" s="0"/>
      <c r="DB4" s="0"/>
      <c r="DC4" s="0"/>
      <c r="DD4" s="0"/>
      <c r="DE4" s="0"/>
      <c r="DF4" s="0"/>
      <c r="DG4" s="0"/>
      <c r="DH4" s="0"/>
      <c r="DI4" s="0"/>
      <c r="DJ4" s="0"/>
      <c r="DK4" s="0"/>
      <c r="DL4" s="0"/>
      <c r="DM4" s="0"/>
      <c r="DN4" s="0"/>
      <c r="DO4" s="0"/>
      <c r="DP4" s="0"/>
      <c r="DQ4" s="0"/>
      <c r="DR4" s="0"/>
      <c r="DS4" s="0"/>
      <c r="DT4" s="0"/>
      <c r="DU4" s="0"/>
      <c r="DV4" s="0"/>
      <c r="DW4" s="0"/>
      <c r="DX4" s="0"/>
      <c r="DY4" s="0"/>
      <c r="DZ4" s="0"/>
      <c r="EA4" s="0"/>
      <c r="EB4" s="0"/>
      <c r="EC4" s="0"/>
      <c r="ED4" s="0"/>
      <c r="EE4" s="0"/>
      <c r="EF4" s="0"/>
      <c r="EG4" s="0"/>
      <c r="EH4" s="0"/>
      <c r="EI4" s="0"/>
    </row>
    <row r="5" s="2" customFormat="1" ht="20.1" customHeight="1">
      <c r="A5" s="9"/>
      <c r="B5" s="11"/>
      <c r="C5" s="131"/>
      <c r="D5" s="131"/>
      <c r="E5" s="131"/>
      <c r="G5" s="132"/>
      <c r="H5" s="132"/>
      <c r="I5" s="132"/>
      <c r="J5" s="132"/>
      <c r="K5" s="132"/>
      <c r="L5" s="132"/>
      <c r="M5" s="132"/>
      <c r="N5" s="132"/>
      <c r="O5" s="132"/>
      <c r="P5" s="132"/>
      <c r="Q5" s="132"/>
      <c r="R5" s="132"/>
      <c r="S5" s="132"/>
      <c r="T5" s="132"/>
      <c r="U5" s="132"/>
      <c r="V5" s="132"/>
      <c r="W5" s="283"/>
      <c r="X5" s="283"/>
      <c r="Y5" s="283"/>
      <c r="Z5" s="283"/>
      <c r="AA5" s="283"/>
      <c r="AB5" s="283"/>
      <c r="AC5" s="283"/>
      <c r="AD5" s="283"/>
      <c r="AE5" s="283"/>
      <c r="AF5" s="283"/>
      <c r="AG5" s="283"/>
      <c r="AH5" s="283"/>
      <c r="AI5" s="283"/>
      <c r="AJ5" s="283"/>
      <c r="AK5" s="283"/>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c r="BY5" s="0"/>
      <c r="BZ5" s="0"/>
      <c r="CA5" s="0"/>
      <c r="CB5" s="0"/>
      <c r="CC5" s="0"/>
      <c r="CD5" s="0"/>
      <c r="CE5" s="0"/>
      <c r="CF5" s="0"/>
      <c r="CG5" s="0"/>
      <c r="CH5" s="0"/>
      <c r="CI5" s="0"/>
      <c r="CJ5" s="0"/>
      <c r="CK5" s="0"/>
      <c r="CL5" s="0"/>
      <c r="CM5" s="0"/>
      <c r="CN5" s="0"/>
      <c r="CO5" s="0"/>
      <c r="CP5" s="0"/>
      <c r="CQ5" s="0"/>
      <c r="CR5" s="0"/>
      <c r="CS5" s="0"/>
      <c r="CT5" s="0"/>
      <c r="CU5" s="0"/>
      <c r="CV5" s="0"/>
      <c r="CW5" s="0"/>
      <c r="CX5" s="0"/>
      <c r="CY5" s="0"/>
      <c r="CZ5" s="0"/>
      <c r="DA5" s="0"/>
      <c r="DB5" s="0"/>
      <c r="DC5" s="0"/>
      <c r="DD5" s="0"/>
      <c r="DE5" s="0"/>
      <c r="DF5" s="0"/>
      <c r="DG5" s="0"/>
      <c r="DH5" s="0"/>
      <c r="DI5" s="0"/>
      <c r="DJ5" s="0"/>
      <c r="DK5" s="0"/>
      <c r="DL5" s="0"/>
      <c r="DM5" s="0"/>
      <c r="DN5" s="0"/>
      <c r="DO5" s="0"/>
      <c r="DP5" s="0"/>
      <c r="DQ5" s="0"/>
      <c r="DR5" s="0"/>
      <c r="DS5" s="0"/>
      <c r="DT5" s="0"/>
      <c r="DU5" s="0"/>
      <c r="DV5" s="0"/>
      <c r="DW5" s="0"/>
      <c r="DX5" s="0"/>
      <c r="DY5" s="0"/>
      <c r="DZ5" s="0"/>
      <c r="EA5" s="0"/>
      <c r="EB5" s="0"/>
      <c r="EC5" s="0"/>
      <c r="ED5" s="0"/>
      <c r="EE5" s="0"/>
      <c r="EF5" s="0"/>
      <c r="EG5" s="0"/>
      <c r="EH5" s="0"/>
      <c r="EI5" s="0"/>
    </row>
    <row r="6" s="2" customFormat="1" ht="20.1" customHeight="1">
      <c r="A6" s="9"/>
      <c r="B6" s="11"/>
      <c r="C6" s="131"/>
      <c r="D6" s="131"/>
      <c r="E6" s="131"/>
      <c r="G6" s="132"/>
      <c r="H6" s="132"/>
      <c r="I6" s="132"/>
      <c r="J6" s="132"/>
      <c r="K6" s="132"/>
      <c r="L6" s="132"/>
      <c r="M6" s="132"/>
      <c r="N6" s="132"/>
      <c r="O6" s="132"/>
      <c r="P6" s="132"/>
      <c r="Q6" s="132"/>
      <c r="R6" s="132"/>
      <c r="S6" s="132"/>
      <c r="T6" s="132"/>
      <c r="U6" s="132"/>
      <c r="V6" s="132"/>
      <c r="W6" s="283"/>
      <c r="X6" s="283"/>
      <c r="Y6" s="283"/>
      <c r="Z6" s="283"/>
      <c r="AA6" s="283"/>
      <c r="AB6" s="283"/>
      <c r="AC6" s="283"/>
      <c r="AD6" s="283"/>
      <c r="AE6" s="283"/>
      <c r="AF6" s="283"/>
      <c r="AG6" s="283"/>
      <c r="AH6" s="283"/>
      <c r="AI6" s="283"/>
      <c r="AJ6" s="283"/>
      <c r="AK6" s="283"/>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row>
    <row r="7" s="2" customFormat="1" ht="20.1" customHeight="1">
      <c r="A7" s="9"/>
      <c r="B7" s="11"/>
      <c r="C7" s="131"/>
      <c r="D7" s="131"/>
      <c r="E7" s="131"/>
      <c r="G7" s="132"/>
      <c r="H7" s="132"/>
      <c r="I7" s="132"/>
      <c r="J7" s="132"/>
      <c r="K7" s="132"/>
      <c r="L7" s="132"/>
      <c r="M7" s="132"/>
      <c r="N7" s="132"/>
      <c r="O7" s="132"/>
      <c r="P7" s="132"/>
      <c r="Q7" s="132"/>
      <c r="R7" s="132"/>
      <c r="S7" s="132"/>
      <c r="T7" s="132"/>
      <c r="U7" s="132"/>
      <c r="V7" s="132"/>
      <c r="W7" s="283"/>
      <c r="X7" s="283"/>
      <c r="Y7" s="283"/>
      <c r="Z7" s="283"/>
      <c r="AA7" s="283"/>
      <c r="AB7" s="283"/>
      <c r="AC7" s="283"/>
      <c r="AD7" s="283"/>
      <c r="AE7" s="283"/>
      <c r="AF7" s="283"/>
      <c r="AG7" s="283"/>
      <c r="AH7" s="283"/>
      <c r="AI7" s="283"/>
      <c r="AJ7" s="283"/>
      <c r="AK7" s="283"/>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c r="BY7" s="0"/>
      <c r="BZ7" s="0"/>
      <c r="CA7" s="0"/>
      <c r="CB7" s="0"/>
      <c r="CC7" s="0"/>
      <c r="CD7" s="0"/>
      <c r="CE7" s="0"/>
      <c r="CF7" s="0"/>
      <c r="CG7" s="0"/>
      <c r="CH7" s="0"/>
      <c r="CI7" s="0"/>
      <c r="CJ7" s="0"/>
      <c r="CK7" s="0"/>
      <c r="CL7" s="0"/>
      <c r="CM7" s="0"/>
      <c r="CN7" s="0"/>
      <c r="CO7" s="0"/>
      <c r="CP7" s="0"/>
      <c r="CQ7" s="0"/>
      <c r="CR7" s="0"/>
      <c r="CS7" s="0"/>
      <c r="CT7" s="0"/>
      <c r="CU7" s="0"/>
      <c r="CV7" s="0"/>
      <c r="CW7" s="0"/>
      <c r="CX7" s="0"/>
      <c r="CY7" s="0"/>
      <c r="CZ7" s="0"/>
      <c r="DA7" s="0"/>
      <c r="DB7" s="0"/>
      <c r="DC7" s="0"/>
      <c r="DD7" s="0"/>
      <c r="DE7" s="0"/>
      <c r="DF7" s="0"/>
      <c r="DG7" s="0"/>
      <c r="DH7" s="0"/>
      <c r="DI7" s="0"/>
      <c r="DJ7" s="0"/>
      <c r="DK7" s="0"/>
      <c r="DL7" s="0"/>
      <c r="DM7" s="0"/>
      <c r="DN7" s="0"/>
      <c r="DO7" s="0"/>
      <c r="DP7" s="0"/>
      <c r="DQ7" s="0"/>
      <c r="DR7" s="0"/>
      <c r="DS7" s="0"/>
      <c r="DT7" s="0"/>
      <c r="DU7" s="0"/>
      <c r="DV7" s="0"/>
      <c r="DW7" s="0"/>
      <c r="DX7" s="0"/>
      <c r="DY7" s="0"/>
      <c r="DZ7" s="0"/>
      <c r="EA7" s="0"/>
      <c r="EB7" s="0"/>
      <c r="EC7" s="0"/>
      <c r="ED7" s="0"/>
      <c r="EE7" s="0"/>
      <c r="EF7" s="0"/>
      <c r="EG7" s="0"/>
      <c r="EH7" s="0"/>
      <c r="EI7" s="0"/>
    </row>
    <row r="8" s="2" customFormat="1" ht="20.1" customHeight="1">
      <c r="A8" s="9"/>
      <c r="B8" s="11"/>
      <c r="C8" s="131"/>
      <c r="D8" s="131"/>
      <c r="E8" s="131"/>
      <c r="G8" s="132"/>
      <c r="H8" s="132"/>
      <c r="I8" s="132"/>
      <c r="J8" s="132"/>
      <c r="K8" s="132"/>
      <c r="L8" s="132"/>
      <c r="M8" s="132"/>
      <c r="N8" s="132"/>
      <c r="O8" s="132"/>
      <c r="P8" s="132"/>
      <c r="Q8" s="132"/>
      <c r="R8" s="132"/>
      <c r="S8" s="132"/>
      <c r="T8" s="132"/>
      <c r="U8" s="132"/>
      <c r="V8" s="132"/>
      <c r="W8" s="283"/>
      <c r="X8" s="283"/>
      <c r="Y8" s="283"/>
      <c r="Z8" s="283"/>
      <c r="AA8" s="283"/>
      <c r="AB8" s="283"/>
      <c r="AC8" s="283"/>
      <c r="AD8" s="283"/>
      <c r="AE8" s="283"/>
      <c r="AF8" s="283"/>
      <c r="AG8" s="283"/>
      <c r="AH8" s="283"/>
      <c r="AI8" s="283"/>
      <c r="AJ8" s="283"/>
      <c r="AK8" s="283"/>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c r="BY8" s="0"/>
      <c r="BZ8" s="0"/>
      <c r="CA8" s="0"/>
      <c r="CB8" s="0"/>
      <c r="CC8" s="0"/>
      <c r="CD8" s="0"/>
      <c r="CE8" s="0"/>
      <c r="CF8" s="0"/>
      <c r="CG8" s="0"/>
      <c r="CH8" s="0"/>
      <c r="CI8" s="0"/>
      <c r="CJ8" s="0"/>
      <c r="CK8" s="0"/>
      <c r="CL8" s="0"/>
      <c r="CM8" s="0"/>
      <c r="CN8" s="0"/>
      <c r="CO8" s="0"/>
      <c r="CP8" s="0"/>
      <c r="CQ8" s="0"/>
      <c r="CR8" s="0"/>
      <c r="CS8" s="0"/>
      <c r="CT8" s="0"/>
      <c r="CU8" s="0"/>
      <c r="CV8" s="0"/>
      <c r="CW8" s="0"/>
      <c r="CX8" s="0"/>
      <c r="CY8" s="0"/>
      <c r="CZ8" s="0"/>
      <c r="DA8" s="0"/>
      <c r="DB8" s="0"/>
      <c r="DC8" s="0"/>
      <c r="DD8" s="0"/>
      <c r="DE8" s="0"/>
      <c r="DF8" s="0"/>
      <c r="DG8" s="0"/>
      <c r="DH8" s="0"/>
      <c r="DI8" s="0"/>
      <c r="DJ8" s="0"/>
      <c r="DK8" s="0"/>
      <c r="DL8" s="0"/>
      <c r="DM8" s="0"/>
      <c r="DN8" s="0"/>
      <c r="DO8" s="0"/>
      <c r="DP8" s="0"/>
      <c r="DQ8" s="0"/>
      <c r="DR8" s="0"/>
      <c r="DS8" s="0"/>
      <c r="DT8" s="0"/>
      <c r="DU8" s="0"/>
      <c r="DV8" s="0"/>
      <c r="DW8" s="0"/>
      <c r="DX8" s="0"/>
      <c r="DY8" s="0"/>
      <c r="DZ8" s="0"/>
      <c r="EA8" s="0"/>
      <c r="EB8" s="0"/>
      <c r="EC8" s="0"/>
      <c r="ED8" s="0"/>
      <c r="EE8" s="0"/>
      <c r="EF8" s="0"/>
      <c r="EG8" s="0"/>
      <c r="EH8" s="0"/>
      <c r="EI8" s="0"/>
    </row>
    <row r="9" s="2" customFormat="1" ht="20.1" customHeight="1">
      <c r="A9" s="9"/>
      <c r="B9" s="11"/>
      <c r="C9" s="131"/>
      <c r="D9" s="131"/>
      <c r="E9" s="131"/>
      <c r="G9" s="132"/>
      <c r="H9" s="132"/>
      <c r="I9" s="132"/>
      <c r="J9" s="132"/>
      <c r="K9" s="132"/>
      <c r="L9" s="132"/>
      <c r="M9" s="132"/>
      <c r="N9" s="132"/>
      <c r="O9" s="132"/>
      <c r="P9" s="132"/>
      <c r="Q9" s="132"/>
      <c r="R9" s="132"/>
      <c r="S9" s="132"/>
      <c r="T9" s="132"/>
      <c r="U9" s="132"/>
      <c r="V9" s="132"/>
      <c r="W9" s="283"/>
      <c r="X9" s="283"/>
      <c r="Y9" s="283"/>
      <c r="Z9" s="283"/>
      <c r="AA9" s="283"/>
      <c r="AB9" s="283"/>
      <c r="AC9" s="283"/>
      <c r="AD9" s="283"/>
      <c r="AE9" s="283"/>
      <c r="AF9" s="283"/>
      <c r="AG9" s="283"/>
      <c r="AH9" s="283"/>
      <c r="AI9" s="283"/>
      <c r="AJ9" s="283"/>
      <c r="AK9" s="283"/>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c r="BY9" s="0"/>
      <c r="BZ9" s="0"/>
      <c r="CA9" s="0"/>
      <c r="CB9" s="0"/>
      <c r="CC9" s="0"/>
      <c r="CD9" s="0"/>
      <c r="CE9" s="0"/>
      <c r="CF9" s="0"/>
      <c r="CG9" s="0"/>
      <c r="CH9" s="0"/>
      <c r="CI9" s="0"/>
      <c r="CJ9" s="0"/>
      <c r="CK9" s="0"/>
      <c r="CL9" s="0"/>
      <c r="CM9" s="0"/>
      <c r="CN9" s="0"/>
      <c r="CO9" s="0"/>
      <c r="CP9" s="0"/>
      <c r="CQ9" s="0"/>
      <c r="CR9" s="0"/>
      <c r="CS9" s="0"/>
      <c r="CT9" s="0"/>
      <c r="CU9" s="0"/>
      <c r="CV9" s="0"/>
      <c r="CW9" s="0"/>
      <c r="CX9" s="0"/>
      <c r="CY9" s="0"/>
      <c r="CZ9" s="0"/>
      <c r="DA9" s="0"/>
      <c r="DB9" s="0"/>
      <c r="DC9" s="0"/>
      <c r="DD9" s="0"/>
      <c r="DE9" s="0"/>
      <c r="DF9" s="0"/>
      <c r="DG9" s="0"/>
      <c r="DH9" s="0"/>
      <c r="DI9" s="0"/>
      <c r="DJ9" s="0"/>
      <c r="DK9" s="0"/>
      <c r="DL9" s="0"/>
      <c r="DM9" s="0"/>
      <c r="DN9" s="0"/>
      <c r="DO9" s="0"/>
      <c r="DP9" s="0"/>
      <c r="DQ9" s="0"/>
      <c r="DR9" s="0"/>
      <c r="DS9" s="0"/>
      <c r="DT9" s="0"/>
      <c r="DU9" s="0"/>
      <c r="DV9" s="0"/>
      <c r="DW9" s="0"/>
      <c r="DX9" s="0"/>
      <c r="DY9" s="0"/>
      <c r="DZ9" s="0"/>
      <c r="EA9" s="0"/>
      <c r="EB9" s="0"/>
      <c r="EC9" s="0"/>
      <c r="ED9" s="0"/>
      <c r="EE9" s="0"/>
      <c r="EF9" s="0"/>
      <c r="EG9" s="0"/>
      <c r="EH9" s="0"/>
      <c r="EI9" s="0"/>
    </row>
    <row r="10" s="2" customFormat="1" ht="20.1" customHeight="1">
      <c r="A10" s="9"/>
      <c r="B10" s="11"/>
      <c r="C10" s="131"/>
      <c r="D10" s="131"/>
      <c r="E10" s="131"/>
      <c r="G10" s="132"/>
      <c r="H10" s="132"/>
      <c r="I10" s="132"/>
      <c r="J10" s="132"/>
      <c r="K10" s="132"/>
      <c r="L10" s="132"/>
      <c r="M10" s="132"/>
      <c r="N10" s="132"/>
      <c r="O10" s="132"/>
      <c r="P10" s="132"/>
      <c r="Q10" s="132"/>
      <c r="R10" s="132"/>
      <c r="S10" s="132"/>
      <c r="T10" s="132"/>
      <c r="U10" s="132"/>
      <c r="V10" s="132"/>
      <c r="W10" s="283"/>
      <c r="X10" s="283"/>
      <c r="Y10" s="283"/>
      <c r="Z10" s="283"/>
      <c r="AA10" s="283"/>
      <c r="AB10" s="283"/>
      <c r="AC10" s="283"/>
      <c r="AD10" s="283"/>
      <c r="AE10" s="283"/>
      <c r="AF10" s="283"/>
      <c r="AG10" s="283"/>
      <c r="AH10" s="283"/>
      <c r="AI10" s="283"/>
      <c r="AJ10" s="283"/>
      <c r="AK10" s="283"/>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c r="BY10" s="0"/>
      <c r="BZ10" s="0"/>
      <c r="CA10" s="0"/>
      <c r="CB10" s="0"/>
      <c r="CC10" s="0"/>
      <c r="CD10" s="0"/>
      <c r="CE10" s="0"/>
      <c r="CF10" s="0"/>
      <c r="CG10" s="0"/>
      <c r="CH10" s="0"/>
      <c r="CI10" s="0"/>
      <c r="CJ10" s="0"/>
      <c r="CK10" s="0"/>
      <c r="CL10" s="0"/>
      <c r="CM10" s="0"/>
      <c r="CN10" s="0"/>
      <c r="CO10" s="0"/>
      <c r="CP10" s="0"/>
      <c r="CQ10" s="0"/>
      <c r="CR10" s="0"/>
      <c r="CS10" s="0"/>
      <c r="CT10" s="0"/>
      <c r="CU10" s="0"/>
      <c r="CV10" s="0"/>
      <c r="CW10" s="0"/>
      <c r="CX10" s="0"/>
      <c r="CY10" s="0"/>
      <c r="CZ10" s="0"/>
      <c r="DA10" s="0"/>
      <c r="DB10" s="0"/>
      <c r="DC10" s="0"/>
      <c r="DD10" s="0"/>
      <c r="DE10" s="0"/>
      <c r="DF10" s="0"/>
      <c r="DG10" s="0"/>
      <c r="DH10" s="0"/>
      <c r="DI10" s="0"/>
      <c r="DJ10" s="0"/>
      <c r="DK10" s="0"/>
      <c r="DL10" s="0"/>
      <c r="DM10" s="0"/>
      <c r="DN10" s="0"/>
      <c r="DO10" s="0"/>
      <c r="DP10" s="0"/>
      <c r="DQ10" s="0"/>
      <c r="DR10" s="0"/>
      <c r="DS10" s="0"/>
      <c r="DT10" s="0"/>
      <c r="DU10" s="0"/>
      <c r="DV10" s="0"/>
      <c r="DW10" s="0"/>
      <c r="DX10" s="0"/>
      <c r="DY10" s="0"/>
      <c r="DZ10" s="0"/>
      <c r="EA10" s="0"/>
      <c r="EB10" s="0"/>
      <c r="EC10" s="0"/>
      <c r="ED10" s="0"/>
      <c r="EE10" s="0"/>
      <c r="EF10" s="0"/>
      <c r="EG10" s="0"/>
      <c r="EH10" s="0"/>
      <c r="EI10" s="0"/>
    </row>
    <row r="11" s="2" customFormat="1" ht="20.1" customHeight="1">
      <c r="A11" s="9"/>
      <c r="B11" s="11"/>
      <c r="C11" s="131"/>
      <c r="D11" s="131"/>
      <c r="E11" s="131"/>
      <c r="G11" s="132"/>
      <c r="H11" s="132"/>
      <c r="I11" s="132"/>
      <c r="J11" s="132"/>
      <c r="K11" s="132"/>
      <c r="L11" s="132"/>
      <c r="M11" s="132"/>
      <c r="N11" s="132"/>
      <c r="O11" s="132"/>
      <c r="P11" s="132"/>
      <c r="Q11" s="132"/>
      <c r="R11" s="132"/>
      <c r="S11" s="132"/>
      <c r="T11" s="132"/>
      <c r="U11" s="132"/>
      <c r="V11" s="132"/>
      <c r="W11" s="283"/>
      <c r="X11" s="283"/>
      <c r="Y11" s="283"/>
      <c r="Z11" s="283"/>
      <c r="AA11" s="283"/>
      <c r="AB11" s="283"/>
      <c r="AC11" s="283"/>
      <c r="AD11" s="283"/>
      <c r="AE11" s="283"/>
      <c r="AF11" s="283"/>
      <c r="AG11" s="283"/>
      <c r="AH11" s="283"/>
      <c r="AI11" s="283"/>
      <c r="AJ11" s="283"/>
      <c r="AK11" s="283"/>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c r="BY11" s="0"/>
      <c r="BZ11" s="0"/>
      <c r="CA11" s="0"/>
      <c r="CB11" s="0"/>
      <c r="CC11" s="0"/>
      <c r="CD11" s="0"/>
      <c r="CE11" s="0"/>
      <c r="CF11" s="0"/>
      <c r="CG11" s="0"/>
      <c r="CH11" s="0"/>
      <c r="CI11" s="0"/>
      <c r="CJ11" s="0"/>
      <c r="CK11" s="0"/>
      <c r="CL11" s="0"/>
      <c r="CM11" s="0"/>
      <c r="CN11" s="0"/>
      <c r="CO11" s="0"/>
      <c r="CP11" s="0"/>
      <c r="CQ11" s="0"/>
      <c r="CR11" s="0"/>
      <c r="CS11" s="0"/>
      <c r="CT11" s="0"/>
      <c r="CU11" s="0"/>
      <c r="CV11" s="0"/>
      <c r="CW11" s="0"/>
      <c r="CX11" s="0"/>
      <c r="CY11" s="0"/>
      <c r="CZ11" s="0"/>
      <c r="DA11" s="0"/>
      <c r="DB11" s="0"/>
      <c r="DC11" s="0"/>
      <c r="DD11" s="0"/>
      <c r="DE11" s="0"/>
      <c r="DF11" s="0"/>
      <c r="DG11" s="0"/>
      <c r="DH11" s="0"/>
      <c r="DI11" s="0"/>
      <c r="DJ11" s="0"/>
      <c r="DK11" s="0"/>
      <c r="DL11" s="0"/>
      <c r="DM11" s="0"/>
      <c r="DN11" s="0"/>
      <c r="DO11" s="0"/>
      <c r="DP11" s="0"/>
      <c r="DQ11" s="0"/>
      <c r="DR11" s="0"/>
      <c r="DS11" s="0"/>
      <c r="DT11" s="0"/>
      <c r="DU11" s="0"/>
      <c r="DV11" s="0"/>
      <c r="DW11" s="0"/>
      <c r="DX11" s="0"/>
      <c r="DY11" s="0"/>
      <c r="DZ11" s="0"/>
      <c r="EA11" s="0"/>
      <c r="EB11" s="0"/>
      <c r="EC11" s="0"/>
      <c r="ED11" s="0"/>
      <c r="EE11" s="0"/>
      <c r="EF11" s="0"/>
      <c r="EG11" s="0"/>
      <c r="EH11" s="0"/>
      <c r="EI11" s="0"/>
    </row>
    <row r="12" s="2" customFormat="1" ht="20.1" customHeight="1">
      <c r="A12" s="9"/>
      <c r="B12" s="11"/>
      <c r="C12" s="131"/>
      <c r="D12" s="131"/>
      <c r="E12" s="131"/>
      <c r="G12" s="132"/>
      <c r="H12" s="132"/>
      <c r="I12" s="132"/>
      <c r="J12" s="132"/>
      <c r="K12" s="132"/>
      <c r="L12" s="132"/>
      <c r="M12" s="132"/>
      <c r="N12" s="132"/>
      <c r="O12" s="132"/>
      <c r="P12" s="132"/>
      <c r="Q12" s="132"/>
      <c r="R12" s="132"/>
      <c r="S12" s="132"/>
      <c r="T12" s="132"/>
      <c r="U12" s="132"/>
      <c r="V12" s="132"/>
      <c r="W12" s="283"/>
      <c r="X12" s="283"/>
      <c r="Y12" s="283"/>
      <c r="Z12" s="283"/>
      <c r="AA12" s="283"/>
      <c r="AB12" s="283"/>
      <c r="AC12" s="283"/>
      <c r="AD12" s="283"/>
      <c r="AE12" s="283"/>
      <c r="AF12" s="283"/>
      <c r="AG12" s="283"/>
      <c r="AH12" s="283"/>
      <c r="AI12" s="283"/>
      <c r="AJ12" s="283"/>
      <c r="AK12" s="283"/>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c r="BY12" s="0"/>
      <c r="BZ12" s="0"/>
      <c r="CA12" s="0"/>
      <c r="CB12" s="0"/>
      <c r="CC12" s="0"/>
      <c r="CD12" s="0"/>
      <c r="CE12" s="0"/>
      <c r="CF12" s="0"/>
      <c r="CG12" s="0"/>
      <c r="CH12" s="0"/>
      <c r="CI12" s="0"/>
      <c r="CJ12" s="0"/>
      <c r="CK12" s="0"/>
      <c r="CL12" s="0"/>
      <c r="CM12" s="0"/>
      <c r="CN12" s="0"/>
      <c r="CO12" s="0"/>
      <c r="CP12" s="0"/>
      <c r="CQ12" s="0"/>
      <c r="CR12" s="0"/>
      <c r="CS12" s="0"/>
      <c r="CT12" s="0"/>
      <c r="CU12" s="0"/>
      <c r="CV12" s="0"/>
      <c r="CW12" s="0"/>
      <c r="CX12" s="0"/>
      <c r="CY12" s="0"/>
      <c r="CZ12" s="0"/>
      <c r="DA12" s="0"/>
      <c r="DB12" s="0"/>
      <c r="DC12" s="0"/>
      <c r="DD12" s="0"/>
      <c r="DE12" s="0"/>
      <c r="DF12" s="0"/>
      <c r="DG12" s="0"/>
      <c r="DH12" s="0"/>
      <c r="DI12" s="0"/>
      <c r="DJ12" s="0"/>
      <c r="DK12" s="0"/>
      <c r="DL12" s="0"/>
      <c r="DM12" s="0"/>
      <c r="DN12" s="0"/>
      <c r="DO12" s="0"/>
      <c r="DP12" s="0"/>
      <c r="DQ12" s="0"/>
      <c r="DR12" s="0"/>
      <c r="DS12" s="0"/>
      <c r="DT12" s="0"/>
      <c r="DU12" s="0"/>
      <c r="DV12" s="0"/>
      <c r="DW12" s="0"/>
      <c r="DX12" s="0"/>
      <c r="DY12" s="0"/>
      <c r="DZ12" s="0"/>
      <c r="EA12" s="0"/>
      <c r="EB12" s="0"/>
      <c r="EC12" s="0"/>
      <c r="ED12" s="0"/>
      <c r="EE12" s="0"/>
      <c r="EF12" s="0"/>
      <c r="EG12" s="0"/>
      <c r="EH12" s="0"/>
      <c r="EI12" s="0"/>
    </row>
    <row r="13" s="2" customFormat="1" ht="20.1" customHeight="1">
      <c r="A13" s="9"/>
      <c r="B13" s="11"/>
      <c r="C13" s="131"/>
      <c r="D13" s="131"/>
      <c r="E13" s="131"/>
      <c r="G13" s="132"/>
      <c r="H13" s="132"/>
      <c r="I13" s="132"/>
      <c r="J13" s="132"/>
      <c r="K13" s="132"/>
      <c r="L13" s="132"/>
      <c r="M13" s="132"/>
      <c r="N13" s="132"/>
      <c r="O13" s="132"/>
      <c r="P13" s="132"/>
      <c r="Q13" s="132"/>
      <c r="R13" s="132"/>
      <c r="S13" s="132"/>
      <c r="T13" s="132"/>
      <c r="U13" s="132"/>
      <c r="V13" s="132"/>
      <c r="W13" s="283"/>
      <c r="X13" s="1035" t="s">
        <v>43</v>
      </c>
      <c r="Y13" s="1035" t="s">
        <v>46</v>
      </c>
      <c r="Z13" s="1035" t="s">
        <v>47</v>
      </c>
      <c r="AA13" s="1035" t="s">
        <v>48</v>
      </c>
      <c r="AB13" s="1035" t="s">
        <v>49</v>
      </c>
      <c r="AC13" s="1035" t="s">
        <v>50</v>
      </c>
      <c r="AD13" s="1035" t="s">
        <v>51</v>
      </c>
      <c r="AE13" s="1035" t="s">
        <v>40</v>
      </c>
      <c r="AF13" s="1035" t="s">
        <v>52</v>
      </c>
      <c r="AG13" s="283"/>
      <c r="AH13" s="283"/>
      <c r="AI13" s="283"/>
      <c r="AJ13" s="283"/>
      <c r="AK13" s="283"/>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c r="BY13" s="0"/>
      <c r="BZ13" s="0"/>
      <c r="CA13" s="0"/>
      <c r="CB13" s="0"/>
      <c r="CC13" s="0"/>
      <c r="CD13" s="0"/>
      <c r="CE13" s="0"/>
      <c r="CF13" s="0"/>
      <c r="CG13" s="0"/>
      <c r="CH13" s="0"/>
      <c r="CI13" s="0"/>
      <c r="CJ13" s="0"/>
      <c r="CK13" s="0"/>
      <c r="CL13" s="0"/>
      <c r="CM13" s="0"/>
      <c r="CN13" s="0"/>
      <c r="CO13" s="0"/>
      <c r="CP13" s="0"/>
      <c r="CQ13" s="0"/>
      <c r="CR13" s="0"/>
      <c r="CS13" s="0"/>
      <c r="CT13" s="0"/>
      <c r="CU13" s="0"/>
      <c r="CV13" s="0"/>
      <c r="CW13" s="0"/>
      <c r="CX13" s="0"/>
      <c r="CY13" s="0"/>
      <c r="CZ13" s="0"/>
      <c r="DA13" s="0"/>
      <c r="DB13" s="0"/>
      <c r="DC13" s="0"/>
      <c r="DD13" s="0"/>
      <c r="DE13" s="0"/>
      <c r="DF13" s="0"/>
      <c r="DG13" s="0"/>
      <c r="DH13" s="0"/>
      <c r="DI13" s="0"/>
      <c r="DJ13" s="0"/>
      <c r="DK13" s="0"/>
      <c r="DL13" s="0"/>
      <c r="DM13" s="0"/>
      <c r="DN13" s="0"/>
      <c r="DO13" s="0"/>
      <c r="DP13" s="0"/>
      <c r="DQ13" s="0"/>
      <c r="DR13" s="0"/>
      <c r="DS13" s="0"/>
      <c r="DT13" s="0"/>
      <c r="DU13" s="0"/>
      <c r="DV13" s="0"/>
      <c r="DW13" s="0"/>
      <c r="DX13" s="0"/>
      <c r="DY13" s="0"/>
      <c r="DZ13" s="0"/>
      <c r="EA13" s="0"/>
      <c r="EB13" s="0"/>
      <c r="EC13" s="0"/>
      <c r="ED13" s="0"/>
      <c r="EE13" s="0"/>
      <c r="EF13" s="0"/>
      <c r="EG13" s="0"/>
      <c r="EH13" s="0"/>
      <c r="EI13" s="0"/>
    </row>
    <row r="14" s="2" customFormat="1" ht="20.1" customHeight="1">
      <c r="A14" s="9"/>
      <c r="B14" s="11"/>
      <c r="C14" s="131"/>
      <c r="D14" s="131"/>
      <c r="E14" s="131"/>
      <c r="G14" s="132"/>
      <c r="H14" s="132"/>
      <c r="I14" s="132"/>
      <c r="J14" s="132"/>
      <c r="K14" s="132"/>
      <c r="L14" s="132"/>
      <c r="M14" s="132"/>
      <c r="N14" s="132"/>
      <c r="O14" s="132"/>
      <c r="P14" s="132"/>
      <c r="Q14" s="132"/>
      <c r="R14" s="132"/>
      <c r="S14" s="132"/>
      <c r="T14" s="132"/>
      <c r="U14" s="132"/>
      <c r="V14" s="132"/>
      <c r="W14" s="283"/>
      <c r="X14" s="1035" t="str">
        <f>D18</f>
      </c>
      <c r="Y14" s="1035" t="str">
        <f>D24</f>
      </c>
      <c r="Z14" s="1035" t="str">
        <f>D30</f>
      </c>
      <c r="AA14" s="1035" t="str">
        <f>D36</f>
      </c>
      <c r="AB14" s="1035" t="str">
        <f>D42</f>
      </c>
      <c r="AC14" s="1035" t="str">
        <f>D48</f>
      </c>
      <c r="AD14" s="1035" t="str">
        <f>D54</f>
      </c>
      <c r="AE14" s="1035" t="str">
        <f>D60</f>
      </c>
      <c r="AF14" s="1035" t="str">
        <f>D66</f>
      </c>
      <c r="AG14" s="283"/>
      <c r="AH14" s="283"/>
      <c r="AI14" s="283"/>
      <c r="AJ14" s="283"/>
      <c r="AK14" s="283"/>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c r="BY14" s="0"/>
      <c r="BZ14" s="0"/>
      <c r="CA14" s="0"/>
      <c r="CB14" s="0"/>
      <c r="CC14" s="0"/>
      <c r="CD14" s="0"/>
      <c r="CE14" s="0"/>
      <c r="CF14" s="0"/>
      <c r="CG14" s="0"/>
      <c r="CH14" s="0"/>
      <c r="CI14" s="0"/>
      <c r="CJ14" s="0"/>
      <c r="CK14" s="0"/>
      <c r="CL14" s="0"/>
      <c r="CM14" s="0"/>
      <c r="CN14" s="0"/>
      <c r="CO14" s="0"/>
      <c r="CP14" s="0"/>
      <c r="CQ14" s="0"/>
      <c r="CR14" s="0"/>
      <c r="CS14" s="0"/>
      <c r="CT14" s="0"/>
      <c r="CU14" s="0"/>
      <c r="CV14" s="0"/>
      <c r="CW14" s="0"/>
      <c r="CX14" s="0"/>
      <c r="CY14" s="0"/>
      <c r="CZ14" s="0"/>
      <c r="DA14" s="0"/>
      <c r="DB14" s="0"/>
      <c r="DC14" s="0"/>
      <c r="DD14" s="0"/>
      <c r="DE14" s="0"/>
      <c r="DF14" s="0"/>
      <c r="DG14" s="0"/>
      <c r="DH14" s="0"/>
      <c r="DI14" s="0"/>
      <c r="DJ14" s="0"/>
      <c r="DK14" s="0"/>
      <c r="DL14" s="0"/>
      <c r="DM14" s="0"/>
      <c r="DN14" s="0"/>
      <c r="DO14" s="0"/>
      <c r="DP14" s="0"/>
      <c r="DQ14" s="0"/>
      <c r="DR14" s="0"/>
      <c r="DS14" s="0"/>
      <c r="DT14" s="0"/>
      <c r="DU14" s="0"/>
      <c r="DV14" s="0"/>
      <c r="DW14" s="0"/>
      <c r="DX14" s="0"/>
      <c r="DY14" s="0"/>
      <c r="DZ14" s="0"/>
      <c r="EA14" s="0"/>
      <c r="EB14" s="0"/>
      <c r="EC14" s="0"/>
      <c r="ED14" s="0"/>
      <c r="EE14" s="0"/>
      <c r="EF14" s="0"/>
      <c r="EG14" s="0"/>
      <c r="EH14" s="0"/>
      <c r="EI14" s="0"/>
    </row>
    <row r="15" s="2" customFormat="1" ht="15.95" customHeight="1">
      <c r="D15" s="981" t="s">
        <v>22</v>
      </c>
      <c r="E15" s="981"/>
      <c r="F15" s="981"/>
      <c r="G15" s="981"/>
      <c r="H15" s="981"/>
      <c r="I15" s="981"/>
      <c r="J15" s="981" t="s">
        <v>93</v>
      </c>
      <c r="K15" s="981"/>
      <c r="L15" s="981"/>
      <c r="M15" s="981"/>
      <c r="N15" s="981"/>
      <c r="O15" s="981"/>
      <c r="P15" s="981" t="s">
        <v>10</v>
      </c>
      <c r="Q15" s="981"/>
      <c r="R15" s="981"/>
      <c r="S15" s="981"/>
      <c r="T15" s="981"/>
      <c r="U15" s="981"/>
      <c r="W15" s="283"/>
      <c r="X15" s="1035" t="str">
        <f>F18</f>
      </c>
      <c r="Y15" s="1035" t="str">
        <f>F24</f>
      </c>
      <c r="Z15" s="1035" t="str">
        <f>F30</f>
      </c>
      <c r="AA15" s="1035" t="str">
        <f>F36</f>
      </c>
      <c r="AB15" s="1035" t="str">
        <f>F42</f>
      </c>
      <c r="AC15" s="1035" t="str">
        <f>F48</f>
      </c>
      <c r="AD15" s="1035" t="str">
        <f>F54</f>
      </c>
      <c r="AE15" s="1035" t="str">
        <f>F60</f>
      </c>
      <c r="AF15" s="1035" t="str">
        <f>F66</f>
      </c>
      <c r="AG15" s="283"/>
      <c r="AH15" s="283"/>
      <c r="AI15" s="283"/>
      <c r="AJ15" s="283"/>
      <c r="AK15" s="283"/>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c r="BY15" s="0"/>
      <c r="BZ15" s="0"/>
      <c r="CA15" s="0"/>
      <c r="CB15" s="0"/>
      <c r="CC15" s="0"/>
      <c r="CD15" s="0"/>
      <c r="CE15" s="0"/>
      <c r="CF15" s="0"/>
      <c r="CG15" s="0"/>
      <c r="CH15" s="0"/>
      <c r="CI15" s="0"/>
      <c r="CJ15" s="0"/>
      <c r="CK15" s="0"/>
      <c r="CL15" s="0"/>
      <c r="CM15" s="0"/>
      <c r="CN15" s="0"/>
      <c r="CO15" s="0"/>
      <c r="CP15" s="0"/>
      <c r="CQ15" s="0"/>
      <c r="CR15" s="0"/>
      <c r="CS15" s="0"/>
      <c r="CT15" s="0"/>
      <c r="CU15" s="0"/>
      <c r="CV15" s="0"/>
      <c r="CW15" s="0"/>
      <c r="CX15" s="0"/>
      <c r="CY15" s="0"/>
      <c r="CZ15" s="0"/>
      <c r="DA15" s="0"/>
      <c r="DB15" s="0"/>
      <c r="DC15" s="0"/>
      <c r="DD15" s="0"/>
      <c r="DE15" s="0"/>
      <c r="DF15" s="0"/>
      <c r="DG15" s="0"/>
      <c r="DH15" s="0"/>
      <c r="DI15" s="0"/>
      <c r="DJ15" s="0"/>
      <c r="DK15" s="0"/>
      <c r="DL15" s="0"/>
      <c r="DM15" s="0"/>
      <c r="DN15" s="0"/>
      <c r="DO15" s="0"/>
      <c r="DP15" s="0"/>
      <c r="DQ15" s="0"/>
      <c r="DR15" s="0"/>
      <c r="DS15" s="0"/>
      <c r="DT15" s="0"/>
      <c r="DU15" s="0"/>
      <c r="DV15" s="0"/>
      <c r="DW15" s="0"/>
      <c r="DX15" s="0"/>
      <c r="DY15" s="0"/>
      <c r="DZ15" s="0"/>
      <c r="EA15" s="0"/>
      <c r="EB15" s="0"/>
      <c r="EC15" s="0"/>
      <c r="ED15" s="0"/>
      <c r="EE15" s="0"/>
      <c r="EF15" s="0"/>
      <c r="EG15" s="0"/>
      <c r="EH15" s="0"/>
      <c r="EI15" s="0"/>
    </row>
    <row r="16" s="2" customFormat="1" ht="15.95" customHeight="1">
      <c r="D16" s="982" t="s">
        <v>19</v>
      </c>
      <c r="E16" s="982"/>
      <c r="F16" s="982" t="s">
        <v>35</v>
      </c>
      <c r="G16" s="982"/>
      <c r="H16" s="982" t="s">
        <v>100</v>
      </c>
      <c r="I16" s="982"/>
      <c r="J16" s="982" t="s">
        <v>19</v>
      </c>
      <c r="K16" s="982"/>
      <c r="L16" s="982" t="s">
        <v>35</v>
      </c>
      <c r="M16" s="982"/>
      <c r="N16" s="982" t="s">
        <v>101</v>
      </c>
      <c r="O16" s="982"/>
      <c r="P16" s="982" t="s">
        <v>19</v>
      </c>
      <c r="Q16" s="982"/>
      <c r="R16" s="982" t="s">
        <v>35</v>
      </c>
      <c r="S16" s="982"/>
      <c r="T16" s="982" t="s">
        <v>102</v>
      </c>
      <c r="U16" s="982"/>
      <c r="W16" s="283"/>
      <c r="X16" s="1035" t="str">
        <f>J18</f>
      </c>
      <c r="Y16" s="1035" t="str">
        <f>J24</f>
      </c>
      <c r="Z16" s="1035" t="str">
        <f>J30</f>
      </c>
      <c r="AA16" s="1035" t="str">
        <f>J36</f>
      </c>
      <c r="AB16" s="1035" t="str">
        <f>J42</f>
      </c>
      <c r="AC16" s="1035" t="str">
        <f>J48</f>
      </c>
      <c r="AD16" s="1035" t="str">
        <f>J54</f>
      </c>
      <c r="AE16" s="1035" t="str">
        <f>J60</f>
      </c>
      <c r="AF16" s="1035" t="str">
        <f>J66</f>
      </c>
      <c r="AG16" s="283"/>
      <c r="AH16" s="283"/>
      <c r="AI16" s="283"/>
      <c r="AJ16" s="283"/>
      <c r="AK16" s="283"/>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c r="BY16" s="0"/>
      <c r="BZ16" s="0"/>
      <c r="CA16" s="0"/>
      <c r="CB16" s="0"/>
      <c r="CC16" s="0"/>
      <c r="CD16" s="0"/>
      <c r="CE16" s="0"/>
      <c r="CF16" s="0"/>
      <c r="CG16" s="0"/>
      <c r="CH16" s="0"/>
      <c r="CI16" s="0"/>
      <c r="CJ16" s="0"/>
      <c r="CK16" s="0"/>
      <c r="CL16" s="0"/>
      <c r="CM16" s="0"/>
      <c r="CN16" s="0"/>
      <c r="CO16" s="0"/>
      <c r="CP16" s="0"/>
      <c r="CQ16" s="0"/>
      <c r="CR16" s="0"/>
      <c r="CS16" s="0"/>
      <c r="CT16" s="0"/>
      <c r="CU16" s="0"/>
      <c r="CV16" s="0"/>
      <c r="CW16" s="0"/>
      <c r="CX16" s="0"/>
      <c r="CY16" s="0"/>
      <c r="CZ16" s="0"/>
      <c r="DA16" s="0"/>
      <c r="DB16" s="0"/>
      <c r="DC16" s="0"/>
      <c r="DD16" s="0"/>
      <c r="DE16" s="0"/>
      <c r="DF16" s="0"/>
      <c r="DG16" s="0"/>
      <c r="DH16" s="0"/>
      <c r="DI16" s="0"/>
      <c r="DJ16" s="0"/>
      <c r="DK16" s="0"/>
      <c r="DL16" s="0"/>
      <c r="DM16" s="0"/>
      <c r="DN16" s="0"/>
      <c r="DO16" s="0"/>
      <c r="DP16" s="0"/>
      <c r="DQ16" s="0"/>
      <c r="DR16" s="0"/>
      <c r="DS16" s="0"/>
      <c r="DT16" s="0"/>
      <c r="DU16" s="0"/>
      <c r="DV16" s="0"/>
      <c r="DW16" s="0"/>
      <c r="DX16" s="0"/>
      <c r="DY16" s="0"/>
      <c r="DZ16" s="0"/>
      <c r="EA16" s="0"/>
      <c r="EB16" s="0"/>
      <c r="EC16" s="0"/>
      <c r="ED16" s="0"/>
      <c r="EE16" s="0"/>
      <c r="EF16" s="0"/>
      <c r="EG16" s="0"/>
      <c r="EH16" s="0"/>
      <c r="EI16" s="0"/>
    </row>
    <row r="17" s="2" customFormat="1" ht="15.95" customHeight="1">
      <c r="B17" s="613" t="s">
        <v>39</v>
      </c>
      <c r="C17" s="613" t="s">
        <v>41</v>
      </c>
      <c r="D17" s="300"/>
      <c r="E17" s="300" t="s">
        <v>24</v>
      </c>
      <c r="F17" s="301"/>
      <c r="G17" s="300" t="s">
        <v>24</v>
      </c>
      <c r="H17" s="301"/>
      <c r="I17" s="300" t="s">
        <v>24</v>
      </c>
      <c r="J17" s="301"/>
      <c r="K17" s="300" t="s">
        <v>24</v>
      </c>
      <c r="L17" s="301"/>
      <c r="M17" s="300" t="s">
        <v>24</v>
      </c>
      <c r="N17" s="301"/>
      <c r="O17" s="300" t="s">
        <v>24</v>
      </c>
      <c r="P17" s="301"/>
      <c r="Q17" s="300" t="s">
        <v>24</v>
      </c>
      <c r="R17" s="301"/>
      <c r="S17" s="300" t="s">
        <v>24</v>
      </c>
      <c r="T17" s="301"/>
      <c r="U17" s="300" t="s">
        <v>24</v>
      </c>
      <c r="W17" s="283"/>
      <c r="X17" s="1035" t="str">
        <f>L18</f>
      </c>
      <c r="Y17" s="1035" t="str">
        <f>L24</f>
      </c>
      <c r="Z17" s="1035" t="str">
        <f>L30</f>
      </c>
      <c r="AA17" s="1035" t="str">
        <f>L36</f>
      </c>
      <c r="AB17" s="1035" t="str">
        <f>L42</f>
      </c>
      <c r="AC17" s="1035" t="str">
        <f>L48</f>
      </c>
      <c r="AD17" s="1035" t="str">
        <f>L54</f>
      </c>
      <c r="AE17" s="1035" t="str">
        <f>L60</f>
      </c>
      <c r="AF17" s="1035" t="str">
        <f>L66</f>
      </c>
      <c r="AG17" s="283"/>
      <c r="AH17" s="283"/>
      <c r="AI17" s="283"/>
      <c r="AJ17" s="283"/>
      <c r="AK17" s="283"/>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c r="BY17" s="0"/>
      <c r="BZ17" s="0"/>
      <c r="CA17" s="0"/>
      <c r="CB17" s="0"/>
      <c r="CC17" s="0"/>
      <c r="CD17" s="0"/>
      <c r="CE17" s="0"/>
      <c r="CF17" s="0"/>
      <c r="CG17" s="0"/>
      <c r="CH17" s="0"/>
      <c r="CI17" s="0"/>
      <c r="CJ17" s="0"/>
      <c r="CK17" s="0"/>
      <c r="CL17" s="0"/>
      <c r="CM17" s="0"/>
      <c r="CN17" s="0"/>
      <c r="CO17" s="0"/>
      <c r="CP17" s="0"/>
      <c r="CQ17" s="0"/>
      <c r="CR17" s="0"/>
      <c r="CS17" s="0"/>
      <c r="CT17" s="0"/>
      <c r="CU17" s="0"/>
      <c r="CV17" s="0"/>
      <c r="CW17" s="0"/>
      <c r="CX17" s="0"/>
      <c r="CY17" s="0"/>
      <c r="CZ17" s="0"/>
      <c r="DA17" s="0"/>
      <c r="DB17" s="0"/>
      <c r="DC17" s="0"/>
      <c r="DD17" s="0"/>
      <c r="DE17" s="0"/>
      <c r="DF17" s="0"/>
      <c r="DG17" s="0"/>
      <c r="DH17" s="0"/>
      <c r="DI17" s="0"/>
      <c r="DJ17" s="0"/>
      <c r="DK17" s="0"/>
      <c r="DL17" s="0"/>
      <c r="DM17" s="0"/>
      <c r="DN17" s="0"/>
      <c r="DO17" s="0"/>
      <c r="DP17" s="0"/>
      <c r="DQ17" s="0"/>
      <c r="DR17" s="0"/>
      <c r="DS17" s="0"/>
      <c r="DT17" s="0"/>
      <c r="DU17" s="0"/>
      <c r="DV17" s="0"/>
      <c r="DW17" s="0"/>
      <c r="DX17" s="0"/>
      <c r="DY17" s="0"/>
      <c r="DZ17" s="0"/>
      <c r="EA17" s="0"/>
      <c r="EB17" s="0"/>
      <c r="EC17" s="0"/>
      <c r="ED17" s="0"/>
      <c r="EE17" s="0"/>
      <c r="EF17" s="0"/>
      <c r="EG17" s="0"/>
      <c r="EH17" s="0"/>
      <c r="EI17" s="0"/>
    </row>
    <row r="18" s="2" customFormat="1" ht="15.95" customHeight="1">
      <c r="B18" s="302" t="s">
        <v>43</v>
      </c>
      <c r="C18" s="305" t="s">
        <v>42</v>
      </c>
      <c r="D18" s="309">
        <v>82.31996972307049826429671399</v>
      </c>
      <c r="E18" s="310">
        <v>62.104277821965085009485521240</v>
      </c>
      <c r="F18" s="310">
        <v>83.39853073289179466759834749</v>
      </c>
      <c r="G18" s="310">
        <v>-4.5966771347811413429032682800</v>
      </c>
      <c r="H18" s="310">
        <v>98.70673859558065389556710318</v>
      </c>
      <c r="I18" s="311">
        <v>69.914708370250445322931429030</v>
      </c>
      <c r="J18" s="319">
        <v>209.66499901813194076605513851</v>
      </c>
      <c r="K18" s="310">
        <v>-14.914991569665059234126597090</v>
      </c>
      <c r="L18" s="320">
        <v>258.80200402252494733085869921</v>
      </c>
      <c r="M18" s="310">
        <v>-4.3192762979471303376882980600</v>
      </c>
      <c r="N18" s="310">
        <v>81.01366904403246216095399639</v>
      </c>
      <c r="O18" s="311">
        <v>-11.074033370308416077526975750</v>
      </c>
      <c r="P18" s="319">
        <v>172.59616371160227110395438973</v>
      </c>
      <c r="Q18" s="310">
        <v>37.926438450752566281627860720</v>
      </c>
      <c r="R18" s="320">
        <v>215.83706886206532687360354423</v>
      </c>
      <c r="S18" s="310">
        <v>-8.717410246752514576072384570</v>
      </c>
      <c r="T18" s="310">
        <v>79.96595052998196689740116422</v>
      </c>
      <c r="U18" s="311">
        <v>51.098296864266683576599471920</v>
      </c>
      <c r="W18" s="283"/>
      <c r="X18" s="1035"/>
      <c r="Y18" s="1035"/>
      <c r="Z18" s="1035"/>
      <c r="AA18" s="1035"/>
      <c r="AB18" s="1035"/>
      <c r="AC18" s="1035"/>
      <c r="AD18" s="1035"/>
      <c r="AE18" s="1035"/>
      <c r="AF18" s="1035"/>
      <c r="AG18" s="283"/>
      <c r="AH18" s="283"/>
      <c r="AI18" s="283"/>
      <c r="AJ18" s="283"/>
      <c r="AK18" s="283"/>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c r="BY18" s="0"/>
      <c r="BZ18" s="0"/>
      <c r="CA18" s="0"/>
      <c r="CB18" s="0"/>
      <c r="CC18" s="0"/>
      <c r="CD18" s="0"/>
      <c r="CE18" s="0"/>
      <c r="CF18" s="0"/>
      <c r="CG18" s="0"/>
      <c r="CH18" s="0"/>
      <c r="CI18" s="0"/>
      <c r="CJ18" s="0"/>
      <c r="CK18" s="0"/>
      <c r="CL18" s="0"/>
      <c r="CM18" s="0"/>
      <c r="CN18" s="0"/>
      <c r="CO18" s="0"/>
      <c r="CP18" s="0"/>
      <c r="CQ18" s="0"/>
      <c r="CR18" s="0"/>
      <c r="CS18" s="0"/>
      <c r="CT18" s="0"/>
      <c r="CU18" s="0"/>
      <c r="CV18" s="0"/>
      <c r="CW18" s="0"/>
      <c r="CX18" s="0"/>
      <c r="CY18" s="0"/>
      <c r="CZ18" s="0"/>
      <c r="DA18" s="0"/>
      <c r="DB18" s="0"/>
      <c r="DC18" s="0"/>
      <c r="DD18" s="0"/>
      <c r="DE18" s="0"/>
      <c r="DF18" s="0"/>
      <c r="DG18" s="0"/>
      <c r="DH18" s="0"/>
      <c r="DI18" s="0"/>
      <c r="DJ18" s="0"/>
      <c r="DK18" s="0"/>
      <c r="DL18" s="0"/>
      <c r="DM18" s="0"/>
      <c r="DN18" s="0"/>
      <c r="DO18" s="0"/>
      <c r="DP18" s="0"/>
      <c r="DQ18" s="0"/>
      <c r="DR18" s="0"/>
      <c r="DS18" s="0"/>
      <c r="DT18" s="0"/>
      <c r="DU18" s="0"/>
      <c r="DV18" s="0"/>
      <c r="DW18" s="0"/>
      <c r="DX18" s="0"/>
      <c r="DY18" s="0"/>
      <c r="DZ18" s="0"/>
      <c r="EA18" s="0"/>
      <c r="EB18" s="0"/>
      <c r="EC18" s="0"/>
      <c r="ED18" s="0"/>
      <c r="EE18" s="0"/>
      <c r="EF18" s="0"/>
      <c r="EG18" s="0"/>
      <c r="EH18" s="0"/>
      <c r="EI18" s="0"/>
    </row>
    <row r="19" s="2" customFormat="1" ht="15.95" customHeight="1">
      <c r="B19" s="303"/>
      <c r="C19" s="306" t="s">
        <v>60</v>
      </c>
      <c r="D19" s="312">
        <v>64.955246078307378291093360650</v>
      </c>
      <c r="E19" s="134">
        <v>62.107177215999052587611531840</v>
      </c>
      <c r="F19" s="134">
        <v>83.48116722152726601067300780</v>
      </c>
      <c r="G19" s="134">
        <v>0.2522041723703873980675322500</v>
      </c>
      <c r="H19" s="134">
        <v>77.80826291748037101542049200</v>
      </c>
      <c r="I19" s="313">
        <v>61.699364671600867032269103650</v>
      </c>
      <c r="J19" s="321">
        <v>179.34117231074415262757914654</v>
      </c>
      <c r="K19" s="134">
        <v>7.8979532854777929098580897800</v>
      </c>
      <c r="L19" s="135">
        <v>194.30898281126856822726273734</v>
      </c>
      <c r="M19" s="134">
        <v>-3.4767986952989747818617717500</v>
      </c>
      <c r="N19" s="134">
        <v>92.29690244682996364474199762</v>
      </c>
      <c r="O19" s="313">
        <v>11.784474434151177056686952650</v>
      </c>
      <c r="P19" s="321">
        <v>116.4914997941651190029155022</v>
      </c>
      <c r="Q19" s="134">
        <v>74.910326344925357906132806520</v>
      </c>
      <c r="R19" s="135">
        <v>162.21140686712378549526195729</v>
      </c>
      <c r="S19" s="134">
        <v>-3.2333631543030505902908865800</v>
      </c>
      <c r="T19" s="134">
        <v>71.814616520519831812121867380</v>
      </c>
      <c r="U19" s="313">
        <v>80.75478496151055160640121902</v>
      </c>
      <c r="W19" s="283"/>
      <c r="X19" s="283"/>
      <c r="Y19" s="283"/>
      <c r="Z19" s="283"/>
      <c r="AA19" s="283"/>
      <c r="AB19" s="283"/>
      <c r="AC19" s="283"/>
      <c r="AD19" s="283"/>
      <c r="AE19" s="283"/>
      <c r="AF19" s="283"/>
      <c r="AG19" s="283"/>
      <c r="AH19" s="283"/>
      <c r="AI19" s="283"/>
      <c r="AJ19" s="283"/>
      <c r="AK19" s="283"/>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c r="BY19" s="0"/>
      <c r="BZ19" s="0"/>
      <c r="CA19" s="0"/>
      <c r="CB19" s="0"/>
      <c r="CC19" s="0"/>
      <c r="CD19" s="0"/>
      <c r="CE19" s="0"/>
      <c r="CF19" s="0"/>
      <c r="CG19" s="0"/>
      <c r="CH19" s="0"/>
      <c r="CI19" s="0"/>
      <c r="CJ19" s="0"/>
      <c r="CK19" s="0"/>
      <c r="CL19" s="0"/>
      <c r="CM19" s="0"/>
      <c r="CN19" s="0"/>
      <c r="CO19" s="0"/>
      <c r="CP19" s="0"/>
      <c r="CQ19" s="0"/>
      <c r="CR19" s="0"/>
      <c r="CS19" s="0"/>
      <c r="CT19" s="0"/>
      <c r="CU19" s="0"/>
      <c r="CV19" s="0"/>
      <c r="CW19" s="0"/>
      <c r="CX19" s="0"/>
      <c r="CY19" s="0"/>
      <c r="CZ19" s="0"/>
      <c r="DA19" s="0"/>
      <c r="DB19" s="0"/>
      <c r="DC19" s="0"/>
      <c r="DD19" s="0"/>
      <c r="DE19" s="0"/>
      <c r="DF19" s="0"/>
      <c r="DG19" s="0"/>
      <c r="DH19" s="0"/>
      <c r="DI19" s="0"/>
      <c r="DJ19" s="0"/>
      <c r="DK19" s="0"/>
      <c r="DL19" s="0"/>
      <c r="DM19" s="0"/>
      <c r="DN19" s="0"/>
      <c r="DO19" s="0"/>
      <c r="DP19" s="0"/>
      <c r="DQ19" s="0"/>
      <c r="DR19" s="0"/>
      <c r="DS19" s="0"/>
      <c r="DT19" s="0"/>
      <c r="DU19" s="0"/>
      <c r="DV19" s="0"/>
      <c r="DW19" s="0"/>
      <c r="DX19" s="0"/>
      <c r="DY19" s="0"/>
      <c r="DZ19" s="0"/>
      <c r="EA19" s="0"/>
      <c r="EB19" s="0"/>
      <c r="EC19" s="0"/>
      <c r="ED19" s="0"/>
      <c r="EE19" s="0"/>
      <c r="EF19" s="0"/>
      <c r="EG19" s="0"/>
      <c r="EH19" s="0"/>
      <c r="EI19" s="0"/>
    </row>
    <row r="20" s="2" customFormat="1" ht="15.95" customHeight="1">
      <c r="B20" s="303"/>
      <c r="C20" s="307" t="s">
        <v>44</v>
      </c>
      <c r="D20" s="314">
        <v>70.937801652409298303667932930</v>
      </c>
      <c r="E20" s="159">
        <v>44.788996979797939806200241690</v>
      </c>
      <c r="F20" s="159">
        <v>83.36329184561925242115975077</v>
      </c>
      <c r="G20" s="159">
        <v>-0.0853413939814187162561556100</v>
      </c>
      <c r="H20" s="159">
        <v>85.09477023025823012800044978</v>
      </c>
      <c r="I20" s="315">
        <v>44.912667470272728454341586390</v>
      </c>
      <c r="J20" s="322">
        <v>171.67932318173062797160587357</v>
      </c>
      <c r="K20" s="159">
        <v>-8.596504027366905959846632480</v>
      </c>
      <c r="L20" s="160">
        <v>192.10277410271449366735658829</v>
      </c>
      <c r="M20" s="159">
        <v>-6.2498880026508469631416090400</v>
      </c>
      <c r="N20" s="159">
        <v>89.36847683934863402224482276</v>
      </c>
      <c r="O20" s="315">
        <v>-2.5030541027859370774666550800</v>
      </c>
      <c r="P20" s="322">
        <v>121.78553775685480892896321728</v>
      </c>
      <c r="Q20" s="159">
        <v>32.342205023245462075176162580</v>
      </c>
      <c r="R20" s="160">
        <v>160.14319621877656450277862239</v>
      </c>
      <c r="S20" s="159">
        <v>-6.3298956550885259990700579700</v>
      </c>
      <c r="T20" s="159">
        <v>76.047900024725262682007141310</v>
      </c>
      <c r="U20" s="315">
        <v>41.285425001701524910583034450</v>
      </c>
      <c r="W20" s="283"/>
      <c r="X20" s="283"/>
      <c r="Y20" s="283"/>
      <c r="Z20" s="283"/>
      <c r="AA20" s="283"/>
      <c r="AB20" s="283"/>
      <c r="AC20" s="283"/>
      <c r="AD20" s="283"/>
      <c r="AE20" s="283"/>
      <c r="AF20" s="283"/>
      <c r="AG20" s="283"/>
      <c r="AH20" s="283"/>
      <c r="AI20" s="283"/>
      <c r="AJ20" s="283"/>
      <c r="AK20" s="283"/>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c r="BY20" s="0"/>
      <c r="BZ20" s="0"/>
      <c r="CA20" s="0"/>
      <c r="CB20" s="0"/>
      <c r="CC20" s="0"/>
      <c r="CD20" s="0"/>
      <c r="CE20" s="0"/>
      <c r="CF20" s="0"/>
      <c r="CG20" s="0"/>
      <c r="CH20" s="0"/>
      <c r="CI20" s="0"/>
      <c r="CJ20" s="0"/>
      <c r="CK20" s="0"/>
      <c r="CL20" s="0"/>
      <c r="CM20" s="0"/>
      <c r="CN20" s="0"/>
      <c r="CO20" s="0"/>
      <c r="CP20" s="0"/>
      <c r="CQ20" s="0"/>
      <c r="CR20" s="0"/>
      <c r="CS20" s="0"/>
      <c r="CT20" s="0"/>
      <c r="CU20" s="0"/>
      <c r="CV20" s="0"/>
      <c r="CW20" s="0"/>
      <c r="CX20" s="0"/>
      <c r="CY20" s="0"/>
      <c r="CZ20" s="0"/>
      <c r="DA20" s="0"/>
      <c r="DB20" s="0"/>
      <c r="DC20" s="0"/>
      <c r="DD20" s="0"/>
      <c r="DE20" s="0"/>
      <c r="DF20" s="0"/>
      <c r="DG20" s="0"/>
      <c r="DH20" s="0"/>
      <c r="DI20" s="0"/>
      <c r="DJ20" s="0"/>
      <c r="DK20" s="0"/>
      <c r="DL20" s="0"/>
      <c r="DM20" s="0"/>
      <c r="DN20" s="0"/>
      <c r="DO20" s="0"/>
      <c r="DP20" s="0"/>
      <c r="DQ20" s="0"/>
      <c r="DR20" s="0"/>
      <c r="DS20" s="0"/>
      <c r="DT20" s="0"/>
      <c r="DU20" s="0"/>
      <c r="DV20" s="0"/>
      <c r="DW20" s="0"/>
      <c r="DX20" s="0"/>
      <c r="DY20" s="0"/>
      <c r="DZ20" s="0"/>
      <c r="EA20" s="0"/>
      <c r="EB20" s="0"/>
      <c r="EC20" s="0"/>
      <c r="ED20" s="0"/>
      <c r="EE20" s="0"/>
      <c r="EF20" s="0"/>
      <c r="EG20" s="0"/>
      <c r="EH20" s="0"/>
      <c r="EI20" s="0"/>
    </row>
    <row r="21" s="2" customFormat="1" ht="15.95" customHeight="1">
      <c r="B21" s="304"/>
      <c r="C21" s="308" t="s">
        <v>45</v>
      </c>
      <c r="D21" s="316">
        <v>64.955246078307378291093360650</v>
      </c>
      <c r="E21" s="317">
        <v>62.107177215999052587611531840</v>
      </c>
      <c r="F21" s="317">
        <v>83.48116722152726601067300780</v>
      </c>
      <c r="G21" s="317">
        <v>0.2522041723703873980675322500</v>
      </c>
      <c r="H21" s="317">
        <v>77.80826291748037101542049200</v>
      </c>
      <c r="I21" s="318">
        <v>61.699364671600867032269103650</v>
      </c>
      <c r="J21" s="323">
        <v>179.34117231074415262757914654</v>
      </c>
      <c r="K21" s="317">
        <v>7.8979532854777929098580897800</v>
      </c>
      <c r="L21" s="324">
        <v>194.30898281126856822726273734</v>
      </c>
      <c r="M21" s="317">
        <v>-3.4767986952989747818617717500</v>
      </c>
      <c r="N21" s="317">
        <v>92.29690244682996364474199762</v>
      </c>
      <c r="O21" s="318">
        <v>11.784474434151177056686952650</v>
      </c>
      <c r="P21" s="323">
        <v>116.4914997941651190029155022</v>
      </c>
      <c r="Q21" s="317">
        <v>74.910326344925357906132806520</v>
      </c>
      <c r="R21" s="324">
        <v>162.21140686712378549526195729</v>
      </c>
      <c r="S21" s="317">
        <v>-3.2333631543030505902908865800</v>
      </c>
      <c r="T21" s="317">
        <v>71.814616520519831812121867380</v>
      </c>
      <c r="U21" s="318">
        <v>80.75478496151055160640121902</v>
      </c>
      <c r="W21" s="283"/>
      <c r="X21" s="283"/>
      <c r="Y21" s="283"/>
      <c r="Z21" s="283"/>
      <c r="AA21" s="283"/>
      <c r="AB21" s="283"/>
      <c r="AC21" s="283"/>
      <c r="AD21" s="283"/>
      <c r="AE21" s="283"/>
      <c r="AF21" s="283"/>
      <c r="AG21" s="283"/>
      <c r="AH21" s="283"/>
      <c r="AI21" s="283"/>
      <c r="AJ21" s="283"/>
      <c r="AK21" s="283"/>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c r="BY21" s="0"/>
      <c r="BZ21" s="0"/>
      <c r="CA21" s="0"/>
      <c r="CB21" s="0"/>
      <c r="CC21" s="0"/>
      <c r="CD21" s="0"/>
      <c r="CE21" s="0"/>
      <c r="CF21" s="0"/>
      <c r="CG21" s="0"/>
      <c r="CH21" s="0"/>
      <c r="CI21" s="0"/>
      <c r="CJ21" s="0"/>
      <c r="CK21" s="0"/>
      <c r="CL21" s="0"/>
      <c r="CM21" s="0"/>
      <c r="CN21" s="0"/>
      <c r="CO21" s="0"/>
      <c r="CP21" s="0"/>
      <c r="CQ21" s="0"/>
      <c r="CR21" s="0"/>
      <c r="CS21" s="0"/>
      <c r="CT21" s="0"/>
      <c r="CU21" s="0"/>
      <c r="CV21" s="0"/>
      <c r="CW21" s="0"/>
      <c r="CX21" s="0"/>
      <c r="CY21" s="0"/>
      <c r="CZ21" s="0"/>
      <c r="DA21" s="0"/>
      <c r="DB21" s="0"/>
      <c r="DC21" s="0"/>
      <c r="DD21" s="0"/>
      <c r="DE21" s="0"/>
      <c r="DF21" s="0"/>
      <c r="DG21" s="0"/>
      <c r="DH21" s="0"/>
      <c r="DI21" s="0"/>
      <c r="DJ21" s="0"/>
      <c r="DK21" s="0"/>
      <c r="DL21" s="0"/>
      <c r="DM21" s="0"/>
      <c r="DN21" s="0"/>
      <c r="DO21" s="0"/>
      <c r="DP21" s="0"/>
      <c r="DQ21" s="0"/>
      <c r="DR21" s="0"/>
      <c r="DS21" s="0"/>
      <c r="DT21" s="0"/>
      <c r="DU21" s="0"/>
      <c r="DV21" s="0"/>
      <c r="DW21" s="0"/>
      <c r="DX21" s="0"/>
      <c r="DY21" s="0"/>
      <c r="DZ21" s="0"/>
      <c r="EA21" s="0"/>
      <c r="EB21" s="0"/>
      <c r="EC21" s="0"/>
      <c r="ED21" s="0"/>
      <c r="EE21" s="0"/>
      <c r="EF21" s="0"/>
      <c r="EG21" s="0"/>
      <c r="EH21" s="0"/>
      <c r="EI21" s="0"/>
    </row>
    <row r="22" s="2" customFormat="1" ht="5.1" customHeight="1">
      <c r="B22" s="299"/>
      <c r="C22" s="299"/>
      <c r="D22" s="159"/>
      <c r="E22" s="159"/>
      <c r="F22" s="159"/>
      <c r="G22" s="159"/>
      <c r="H22" s="159"/>
      <c r="I22" s="159"/>
      <c r="J22" s="160"/>
      <c r="K22" s="159"/>
      <c r="L22" s="160"/>
      <c r="M22" s="159"/>
      <c r="N22" s="159"/>
      <c r="O22" s="159"/>
      <c r="P22" s="160"/>
      <c r="Q22" s="159"/>
      <c r="R22" s="160"/>
      <c r="S22" s="159"/>
      <c r="T22" s="159"/>
      <c r="U22" s="159"/>
      <c r="W22" s="283"/>
      <c r="X22" s="283"/>
      <c r="Y22" s="283"/>
      <c r="Z22" s="283"/>
      <c r="AA22" s="283"/>
      <c r="AB22" s="283"/>
      <c r="AC22" s="283"/>
      <c r="AD22" s="283"/>
      <c r="AE22" s="283"/>
      <c r="AF22" s="283"/>
      <c r="AG22" s="283"/>
      <c r="AH22" s="283"/>
      <c r="AI22" s="283"/>
      <c r="AJ22" s="283"/>
      <c r="AK22" s="283"/>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row>
    <row r="23" s="9" customFormat="1" ht="5.1" customHeight="1">
      <c r="B23" s="299"/>
      <c r="C23" s="299"/>
      <c r="D23" s="159"/>
      <c r="E23" s="159"/>
      <c r="F23" s="159"/>
      <c r="G23" s="159"/>
      <c r="H23" s="159"/>
      <c r="I23" s="159"/>
      <c r="J23" s="160"/>
      <c r="K23" s="159"/>
      <c r="L23" s="160"/>
      <c r="M23" s="159"/>
      <c r="N23" s="159"/>
      <c r="O23" s="159"/>
      <c r="P23" s="160"/>
      <c r="Q23" s="159"/>
      <c r="R23" s="160"/>
      <c r="S23" s="159"/>
      <c r="T23" s="159"/>
      <c r="U23" s="159"/>
      <c r="W23" s="283"/>
      <c r="X23" s="283"/>
      <c r="Y23" s="283"/>
      <c r="Z23" s="283"/>
      <c r="AA23" s="283"/>
      <c r="AB23" s="283"/>
      <c r="AC23" s="283"/>
      <c r="AD23" s="283"/>
      <c r="AE23" s="283"/>
      <c r="AF23" s="283"/>
      <c r="AG23" s="283"/>
      <c r="AH23" s="283"/>
      <c r="AI23" s="283"/>
      <c r="AJ23" s="283"/>
      <c r="AK23" s="283"/>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row>
    <row r="24" s="2" customFormat="1" ht="15.95" customHeight="1">
      <c r="B24" s="325" t="s">
        <v>46</v>
      </c>
      <c r="C24" s="305" t="s">
        <v>42</v>
      </c>
      <c r="D24" s="309">
        <v>84.29079772749023395018227065</v>
      </c>
      <c r="E24" s="310">
        <v>61.174061371976495229758310890</v>
      </c>
      <c r="F24" s="310">
        <v>82.25782134596774276485004190</v>
      </c>
      <c r="G24" s="310">
        <v>-1.9185841471926574364694323300</v>
      </c>
      <c r="H24" s="310">
        <v>102.47146878954161258540674140</v>
      </c>
      <c r="I24" s="311">
        <v>64.326809488408581903335594320</v>
      </c>
      <c r="J24" s="319">
        <v>219.88726142193640993065891607</v>
      </c>
      <c r="K24" s="310">
        <v>-10.644892378247641468344428100</v>
      </c>
      <c r="L24" s="320">
        <v>252.52027028228690393198975489</v>
      </c>
      <c r="M24" s="310">
        <v>-8.164616941986540176465680810</v>
      </c>
      <c r="N24" s="310">
        <v>87.07707352606950524777080587</v>
      </c>
      <c r="O24" s="311">
        <v>-2.7007841135635956189523739900</v>
      </c>
      <c r="P24" s="319">
        <v>185.34472675368208530883362288</v>
      </c>
      <c r="Q24" s="310">
        <v>44.017255997278793248922322590</v>
      </c>
      <c r="R24" s="320">
        <v>207.71767279115843526214451488</v>
      </c>
      <c r="S24" s="310">
        <v>-9.926556042851237924537676540</v>
      </c>
      <c r="T24" s="310">
        <v>89.22915622111251523763725266</v>
      </c>
      <c r="U24" s="311">
        <v>59.888697123419727647720828820</v>
      </c>
      <c r="W24" s="283"/>
      <c r="X24" s="283"/>
      <c r="Y24" s="283"/>
      <c r="Z24" s="283"/>
      <c r="AA24" s="283"/>
      <c r="AB24" s="283"/>
      <c r="AC24" s="283"/>
      <c r="AD24" s="283"/>
      <c r="AE24" s="283"/>
      <c r="AF24" s="283"/>
      <c r="AG24" s="283"/>
      <c r="AH24" s="283"/>
      <c r="AI24" s="283"/>
      <c r="AJ24" s="283"/>
      <c r="AK24" s="283"/>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c r="BY24" s="0"/>
      <c r="BZ24" s="0"/>
      <c r="CA24" s="0"/>
      <c r="CB24" s="0"/>
      <c r="CC24" s="0"/>
      <c r="CD24" s="0"/>
      <c r="CE24" s="0"/>
      <c r="CF24" s="0"/>
      <c r="CG24" s="0"/>
      <c r="CH24" s="0"/>
      <c r="CI24" s="0"/>
      <c r="CJ24" s="0"/>
      <c r="CK24" s="0"/>
      <c r="CL24" s="0"/>
      <c r="CM24" s="0"/>
      <c r="CN24" s="0"/>
      <c r="CO24" s="0"/>
      <c r="CP24" s="0"/>
      <c r="CQ24" s="0"/>
      <c r="CR24" s="0"/>
      <c r="CS24" s="0"/>
      <c r="CT24" s="0"/>
      <c r="CU24" s="0"/>
      <c r="CV24" s="0"/>
      <c r="CW24" s="0"/>
      <c r="CX24" s="0"/>
      <c r="CY24" s="0"/>
      <c r="CZ24" s="0"/>
      <c r="DA24" s="0"/>
      <c r="DB24" s="0"/>
      <c r="DC24" s="0"/>
      <c r="DD24" s="0"/>
      <c r="DE24" s="0"/>
      <c r="DF24" s="0"/>
      <c r="DG24" s="0"/>
      <c r="DH24" s="0"/>
      <c r="DI24" s="0"/>
      <c r="DJ24" s="0"/>
      <c r="DK24" s="0"/>
      <c r="DL24" s="0"/>
      <c r="DM24" s="0"/>
      <c r="DN24" s="0"/>
      <c r="DO24" s="0"/>
      <c r="DP24" s="0"/>
      <c r="DQ24" s="0"/>
      <c r="DR24" s="0"/>
      <c r="DS24" s="0"/>
      <c r="DT24" s="0"/>
      <c r="DU24" s="0"/>
      <c r="DV24" s="0"/>
      <c r="DW24" s="0"/>
      <c r="DX24" s="0"/>
      <c r="DY24" s="0"/>
      <c r="DZ24" s="0"/>
      <c r="EA24" s="0"/>
      <c r="EB24" s="0"/>
      <c r="EC24" s="0"/>
      <c r="ED24" s="0"/>
      <c r="EE24" s="0"/>
      <c r="EF24" s="0"/>
      <c r="EG24" s="0"/>
      <c r="EH24" s="0"/>
      <c r="EI24" s="0"/>
    </row>
    <row r="25" s="2" customFormat="1" ht="15.95" customHeight="1">
      <c r="B25" s="326"/>
      <c r="C25" s="306" t="s">
        <v>60</v>
      </c>
      <c r="D25" s="312">
        <v>65.383182948356502131453074960</v>
      </c>
      <c r="E25" s="134">
        <v>79.27680114138708565850337832</v>
      </c>
      <c r="F25" s="134">
        <v>77.976198062334333256239354050</v>
      </c>
      <c r="G25" s="134">
        <v>1.2123520689632488298892514900</v>
      </c>
      <c r="H25" s="134">
        <v>83.85018066165402304156826373</v>
      </c>
      <c r="I25" s="313">
        <v>77.129369564727552003500715830</v>
      </c>
      <c r="J25" s="321">
        <v>173.56328398707197163943221255</v>
      </c>
      <c r="K25" s="134">
        <v>2.6227943095012794745262546800</v>
      </c>
      <c r="L25" s="135">
        <v>183.25945464817749772972525376</v>
      </c>
      <c r="M25" s="134">
        <v>-6.0930774223267795014252545700</v>
      </c>
      <c r="N25" s="134">
        <v>94.70904751969261967932752374</v>
      </c>
      <c r="O25" s="313">
        <v>9.281394270607580755082672270</v>
      </c>
      <c r="P25" s="321">
        <v>113.48119950044281269227450357</v>
      </c>
      <c r="Q25" s="134">
        <v>83.97886287997931099152458383</v>
      </c>
      <c r="R25" s="135">
        <v>142.89875532441664820513785142</v>
      </c>
      <c r="S25" s="134">
        <v>-4.9545949035566419735141411100</v>
      </c>
      <c r="T25" s="134">
        <v>79.41370744819402014622839344</v>
      </c>
      <c r="U25" s="313">
        <v>93.56944472307150291733945024</v>
      </c>
      <c r="W25" s="283"/>
      <c r="X25" s="283"/>
      <c r="Y25" s="283"/>
      <c r="Z25" s="283"/>
      <c r="AA25" s="283"/>
      <c r="AB25" s="283"/>
      <c r="AC25" s="283"/>
      <c r="AD25" s="283"/>
      <c r="AE25" s="283"/>
      <c r="AF25" s="283"/>
      <c r="AG25" s="283"/>
      <c r="AH25" s="283"/>
      <c r="AI25" s="283"/>
      <c r="AJ25" s="283"/>
      <c r="AK25" s="283"/>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c r="BY25" s="0"/>
      <c r="BZ25" s="0"/>
      <c r="CA25" s="0"/>
      <c r="CB25" s="0"/>
      <c r="CC25" s="0"/>
      <c r="CD25" s="0"/>
      <c r="CE25" s="0"/>
      <c r="CF25" s="0"/>
      <c r="CG25" s="0"/>
      <c r="CH25" s="0"/>
      <c r="CI25" s="0"/>
      <c r="CJ25" s="0"/>
      <c r="CK25" s="0"/>
      <c r="CL25" s="0"/>
      <c r="CM25" s="0"/>
      <c r="CN25" s="0"/>
      <c r="CO25" s="0"/>
      <c r="CP25" s="0"/>
      <c r="CQ25" s="0"/>
      <c r="CR25" s="0"/>
      <c r="CS25" s="0"/>
      <c r="CT25" s="0"/>
      <c r="CU25" s="0"/>
      <c r="CV25" s="0"/>
      <c r="CW25" s="0"/>
      <c r="CX25" s="0"/>
      <c r="CY25" s="0"/>
      <c r="CZ25" s="0"/>
      <c r="DA25" s="0"/>
      <c r="DB25" s="0"/>
      <c r="DC25" s="0"/>
      <c r="DD25" s="0"/>
      <c r="DE25" s="0"/>
      <c r="DF25" s="0"/>
      <c r="DG25" s="0"/>
      <c r="DH25" s="0"/>
      <c r="DI25" s="0"/>
      <c r="DJ25" s="0"/>
      <c r="DK25" s="0"/>
      <c r="DL25" s="0"/>
      <c r="DM25" s="0"/>
      <c r="DN25" s="0"/>
      <c r="DO25" s="0"/>
      <c r="DP25" s="0"/>
      <c r="DQ25" s="0"/>
      <c r="DR25" s="0"/>
      <c r="DS25" s="0"/>
      <c r="DT25" s="0"/>
      <c r="DU25" s="0"/>
      <c r="DV25" s="0"/>
      <c r="DW25" s="0"/>
      <c r="DX25" s="0"/>
      <c r="DY25" s="0"/>
      <c r="DZ25" s="0"/>
      <c r="EA25" s="0"/>
      <c r="EB25" s="0"/>
      <c r="EC25" s="0"/>
      <c r="ED25" s="0"/>
      <c r="EE25" s="0"/>
      <c r="EF25" s="0"/>
      <c r="EG25" s="0"/>
      <c r="EH25" s="0"/>
      <c r="EI25" s="0"/>
    </row>
    <row r="26" s="2" customFormat="1" ht="15.95" customHeight="1">
      <c r="B26" s="326"/>
      <c r="C26" s="307" t="s">
        <v>44</v>
      </c>
      <c r="D26" s="314">
        <v>75.126755650966882417287152050</v>
      </c>
      <c r="E26" s="159">
        <v>62.245792690225369958828254820</v>
      </c>
      <c r="F26" s="159">
        <v>78.982103715048615460860235650</v>
      </c>
      <c r="G26" s="159">
        <v>3.3051630609520403554000595600</v>
      </c>
      <c r="H26" s="159">
        <v>95.11870679212211715348061569</v>
      </c>
      <c r="I26" s="315">
        <v>57.054873041047542185986026830</v>
      </c>
      <c r="J26" s="322">
        <v>168.67597615938793545349966195</v>
      </c>
      <c r="K26" s="159">
        <v>-9.710069357813516895167318220</v>
      </c>
      <c r="L26" s="160">
        <v>183.32040999854129828432385855</v>
      </c>
      <c r="M26" s="159">
        <v>-7.6504692714251531916686561600</v>
      </c>
      <c r="N26" s="159">
        <v>92.01156388463789150073651036</v>
      </c>
      <c r="O26" s="315">
        <v>-2.2302225795188377908198059400</v>
      </c>
      <c r="P26" s="322">
        <v>126.72078845114652715940300077</v>
      </c>
      <c r="Q26" s="159">
        <v>46.491613689870153440983063740</v>
      </c>
      <c r="R26" s="160">
        <v>144.79031635590024026020384992</v>
      </c>
      <c r="S26" s="159">
        <v>-4.598166694821743689949488400</v>
      </c>
      <c r="T26" s="159">
        <v>87.52020966627484305020556781</v>
      </c>
      <c r="U26" s="315">
        <v>53.552199800251455928368594200</v>
      </c>
      <c r="W26" s="283"/>
      <c r="X26" s="283"/>
      <c r="Y26" s="283"/>
      <c r="Z26" s="283"/>
      <c r="AA26" s="283"/>
      <c r="AB26" s="283"/>
      <c r="AC26" s="283"/>
      <c r="AD26" s="283"/>
      <c r="AE26" s="283"/>
      <c r="AF26" s="283"/>
      <c r="AG26" s="283"/>
      <c r="AH26" s="283"/>
      <c r="AI26" s="283"/>
      <c r="AJ26" s="283"/>
      <c r="AK26" s="283"/>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c r="BY26" s="0"/>
      <c r="BZ26" s="0"/>
      <c r="CA26" s="0"/>
      <c r="CB26" s="0"/>
      <c r="CC26" s="0"/>
      <c r="CD26" s="0"/>
      <c r="CE26" s="0"/>
      <c r="CF26" s="0"/>
      <c r="CG26" s="0"/>
      <c r="CH26" s="0"/>
      <c r="CI26" s="0"/>
      <c r="CJ26" s="0"/>
      <c r="CK26" s="0"/>
      <c r="CL26" s="0"/>
      <c r="CM26" s="0"/>
      <c r="CN26" s="0"/>
      <c r="CO26" s="0"/>
      <c r="CP26" s="0"/>
      <c r="CQ26" s="0"/>
      <c r="CR26" s="0"/>
      <c r="CS26" s="0"/>
      <c r="CT26" s="0"/>
      <c r="CU26" s="0"/>
      <c r="CV26" s="0"/>
      <c r="CW26" s="0"/>
      <c r="CX26" s="0"/>
      <c r="CY26" s="0"/>
      <c r="CZ26" s="0"/>
      <c r="DA26" s="0"/>
      <c r="DB26" s="0"/>
      <c r="DC26" s="0"/>
      <c r="DD26" s="0"/>
      <c r="DE26" s="0"/>
      <c r="DF26" s="0"/>
      <c r="DG26" s="0"/>
      <c r="DH26" s="0"/>
      <c r="DI26" s="0"/>
      <c r="DJ26" s="0"/>
      <c r="DK26" s="0"/>
      <c r="DL26" s="0"/>
      <c r="DM26" s="0"/>
      <c r="DN26" s="0"/>
      <c r="DO26" s="0"/>
      <c r="DP26" s="0"/>
      <c r="DQ26" s="0"/>
      <c r="DR26" s="0"/>
      <c r="DS26" s="0"/>
      <c r="DT26" s="0"/>
      <c r="DU26" s="0"/>
      <c r="DV26" s="0"/>
      <c r="DW26" s="0"/>
      <c r="DX26" s="0"/>
      <c r="DY26" s="0"/>
      <c r="DZ26" s="0"/>
      <c r="EA26" s="0"/>
      <c r="EB26" s="0"/>
      <c r="EC26" s="0"/>
      <c r="ED26" s="0"/>
      <c r="EE26" s="0"/>
      <c r="EF26" s="0"/>
      <c r="EG26" s="0"/>
      <c r="EH26" s="0"/>
      <c r="EI26" s="0"/>
    </row>
    <row r="27" s="2" customFormat="1" ht="15.95" customHeight="1">
      <c r="B27" s="327"/>
      <c r="C27" s="308" t="s">
        <v>45</v>
      </c>
      <c r="D27" s="316">
        <v>65.383182948356502131453074960</v>
      </c>
      <c r="E27" s="317">
        <v>79.27680114138708565850337832</v>
      </c>
      <c r="F27" s="317">
        <v>77.976198062334333256239354050</v>
      </c>
      <c r="G27" s="317">
        <v>1.2123520689632488298892514900</v>
      </c>
      <c r="H27" s="317">
        <v>83.85018066165402304156826373</v>
      </c>
      <c r="I27" s="318">
        <v>77.129369564727552003500715830</v>
      </c>
      <c r="J27" s="323">
        <v>173.56328398707197163943221255</v>
      </c>
      <c r="K27" s="317">
        <v>2.6227943095012794745262546800</v>
      </c>
      <c r="L27" s="324">
        <v>183.25945464817749772972525376</v>
      </c>
      <c r="M27" s="317">
        <v>-6.0930774223267795014252545700</v>
      </c>
      <c r="N27" s="317">
        <v>94.70904751969261967932752374</v>
      </c>
      <c r="O27" s="318">
        <v>9.281394270607580755082672270</v>
      </c>
      <c r="P27" s="323">
        <v>113.48119950044281269227450357</v>
      </c>
      <c r="Q27" s="317">
        <v>83.97886287997931099152458383</v>
      </c>
      <c r="R27" s="324">
        <v>142.89875532441664820513785142</v>
      </c>
      <c r="S27" s="317">
        <v>-4.9545949035566419735141411100</v>
      </c>
      <c r="T27" s="317">
        <v>79.41370744819402014622839344</v>
      </c>
      <c r="U27" s="318">
        <v>93.56944472307150291733945024</v>
      </c>
      <c r="W27" s="283"/>
      <c r="X27" s="283"/>
      <c r="Y27" s="283"/>
      <c r="Z27" s="283"/>
      <c r="AA27" s="283"/>
      <c r="AB27" s="283"/>
      <c r="AC27" s="283"/>
      <c r="AD27" s="283"/>
      <c r="AE27" s="283"/>
      <c r="AF27" s="283"/>
      <c r="AG27" s="283"/>
      <c r="AH27" s="283"/>
      <c r="AI27" s="283"/>
      <c r="AJ27" s="283"/>
      <c r="AK27" s="283"/>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c r="BY27" s="0"/>
      <c r="BZ27" s="0"/>
      <c r="CA27" s="0"/>
      <c r="CB27" s="0"/>
      <c r="CC27" s="0"/>
      <c r="CD27" s="0"/>
      <c r="CE27" s="0"/>
      <c r="CF27" s="0"/>
      <c r="CG27" s="0"/>
      <c r="CH27" s="0"/>
      <c r="CI27" s="0"/>
      <c r="CJ27" s="0"/>
      <c r="CK27" s="0"/>
      <c r="CL27" s="0"/>
      <c r="CM27" s="0"/>
      <c r="CN27" s="0"/>
      <c r="CO27" s="0"/>
      <c r="CP27" s="0"/>
      <c r="CQ27" s="0"/>
      <c r="CR27" s="0"/>
      <c r="CS27" s="0"/>
      <c r="CT27" s="0"/>
      <c r="CU27" s="0"/>
      <c r="CV27" s="0"/>
      <c r="CW27" s="0"/>
      <c r="CX27" s="0"/>
      <c r="CY27" s="0"/>
      <c r="CZ27" s="0"/>
      <c r="DA27" s="0"/>
      <c r="DB27" s="0"/>
      <c r="DC27" s="0"/>
      <c r="DD27" s="0"/>
      <c r="DE27" s="0"/>
      <c r="DF27" s="0"/>
      <c r="DG27" s="0"/>
      <c r="DH27" s="0"/>
      <c r="DI27" s="0"/>
      <c r="DJ27" s="0"/>
      <c r="DK27" s="0"/>
      <c r="DL27" s="0"/>
      <c r="DM27" s="0"/>
      <c r="DN27" s="0"/>
      <c r="DO27" s="0"/>
      <c r="DP27" s="0"/>
      <c r="DQ27" s="0"/>
      <c r="DR27" s="0"/>
      <c r="DS27" s="0"/>
      <c r="DT27" s="0"/>
      <c r="DU27" s="0"/>
      <c r="DV27" s="0"/>
      <c r="DW27" s="0"/>
      <c r="DX27" s="0"/>
      <c r="DY27" s="0"/>
      <c r="DZ27" s="0"/>
      <c r="EA27" s="0"/>
      <c r="EB27" s="0"/>
      <c r="EC27" s="0"/>
      <c r="ED27" s="0"/>
      <c r="EE27" s="0"/>
      <c r="EF27" s="0"/>
      <c r="EG27" s="0"/>
      <c r="EH27" s="0"/>
      <c r="EI27" s="0"/>
    </row>
    <row r="28" s="2" customFormat="1" ht="5.1" customHeight="1">
      <c r="B28" s="4"/>
      <c r="C28" s="299"/>
      <c r="D28" s="159"/>
      <c r="E28" s="159"/>
      <c r="F28" s="159"/>
      <c r="G28" s="159"/>
      <c r="H28" s="159"/>
      <c r="I28" s="159"/>
      <c r="J28" s="160"/>
      <c r="K28" s="159"/>
      <c r="L28" s="160"/>
      <c r="M28" s="159"/>
      <c r="N28" s="159"/>
      <c r="O28" s="159"/>
      <c r="P28" s="160"/>
      <c r="Q28" s="159"/>
      <c r="R28" s="160"/>
      <c r="S28" s="159"/>
      <c r="T28" s="159"/>
      <c r="U28" s="159"/>
      <c r="W28" s="283"/>
      <c r="X28" s="283"/>
      <c r="Y28" s="283"/>
      <c r="Z28" s="283"/>
      <c r="AA28" s="283"/>
      <c r="AB28" s="283"/>
      <c r="AC28" s="283"/>
      <c r="AD28" s="283"/>
      <c r="AE28" s="283"/>
      <c r="AF28" s="283"/>
      <c r="AG28" s="283"/>
      <c r="AH28" s="283"/>
      <c r="AI28" s="283"/>
      <c r="AJ28" s="283"/>
      <c r="AK28" s="283"/>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c r="BY28" s="0"/>
      <c r="BZ28" s="0"/>
      <c r="CA28" s="0"/>
      <c r="CB28" s="0"/>
      <c r="CC28" s="0"/>
      <c r="CD28" s="0"/>
      <c r="CE28" s="0"/>
      <c r="CF28" s="0"/>
      <c r="CG28" s="0"/>
      <c r="CH28" s="0"/>
      <c r="CI28" s="0"/>
      <c r="CJ28" s="0"/>
      <c r="CK28" s="0"/>
      <c r="CL28" s="0"/>
      <c r="CM28" s="0"/>
      <c r="CN28" s="0"/>
      <c r="CO28" s="0"/>
      <c r="CP28" s="0"/>
      <c r="CQ28" s="0"/>
      <c r="CR28" s="0"/>
      <c r="CS28" s="0"/>
      <c r="CT28" s="0"/>
      <c r="CU28" s="0"/>
      <c r="CV28" s="0"/>
      <c r="CW28" s="0"/>
      <c r="CX28" s="0"/>
      <c r="CY28" s="0"/>
      <c r="CZ28" s="0"/>
      <c r="DA28" s="0"/>
      <c r="DB28" s="0"/>
      <c r="DC28" s="0"/>
      <c r="DD28" s="0"/>
      <c r="DE28" s="0"/>
      <c r="DF28" s="0"/>
      <c r="DG28" s="0"/>
      <c r="DH28" s="0"/>
      <c r="DI28" s="0"/>
      <c r="DJ28" s="0"/>
      <c r="DK28" s="0"/>
      <c r="DL28" s="0"/>
      <c r="DM28" s="0"/>
      <c r="DN28" s="0"/>
      <c r="DO28" s="0"/>
      <c r="DP28" s="0"/>
      <c r="DQ28" s="0"/>
      <c r="DR28" s="0"/>
      <c r="DS28" s="0"/>
      <c r="DT28" s="0"/>
      <c r="DU28" s="0"/>
      <c r="DV28" s="0"/>
      <c r="DW28" s="0"/>
      <c r="DX28" s="0"/>
      <c r="DY28" s="0"/>
      <c r="DZ28" s="0"/>
      <c r="EA28" s="0"/>
      <c r="EB28" s="0"/>
      <c r="EC28" s="0"/>
      <c r="ED28" s="0"/>
      <c r="EE28" s="0"/>
      <c r="EF28" s="0"/>
      <c r="EG28" s="0"/>
      <c r="EH28" s="0"/>
      <c r="EI28" s="0"/>
    </row>
    <row r="29" s="9" customFormat="1" ht="5.1" customHeight="1">
      <c r="B29" s="4"/>
      <c r="C29" s="299"/>
      <c r="D29" s="159"/>
      <c r="E29" s="159"/>
      <c r="F29" s="159"/>
      <c r="G29" s="159"/>
      <c r="H29" s="159"/>
      <c r="I29" s="159"/>
      <c r="J29" s="160"/>
      <c r="K29" s="159"/>
      <c r="L29" s="160"/>
      <c r="M29" s="159"/>
      <c r="N29" s="159"/>
      <c r="O29" s="159"/>
      <c r="P29" s="160"/>
      <c r="Q29" s="159"/>
      <c r="R29" s="160"/>
      <c r="S29" s="159"/>
      <c r="T29" s="159"/>
      <c r="U29" s="159"/>
      <c r="W29" s="283"/>
      <c r="X29" s="283"/>
      <c r="Y29" s="283"/>
      <c r="Z29" s="283"/>
      <c r="AA29" s="283"/>
      <c r="AB29" s="283"/>
      <c r="AC29" s="283"/>
      <c r="AD29" s="283"/>
      <c r="AE29" s="283"/>
      <c r="AF29" s="283"/>
      <c r="AG29" s="283"/>
      <c r="AH29" s="283"/>
      <c r="AI29" s="283"/>
      <c r="AJ29" s="283"/>
      <c r="AK29" s="283"/>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row>
    <row r="30" s="2" customFormat="1" ht="15.95" customHeight="1">
      <c r="B30" s="325" t="s">
        <v>47</v>
      </c>
      <c r="C30" s="305" t="s">
        <v>42</v>
      </c>
      <c r="D30" s="309">
        <v>82.77477618562889880719338091</v>
      </c>
      <c r="E30" s="310">
        <v>79.032656802920228838480793860</v>
      </c>
      <c r="F30" s="310">
        <v>85.10959481327787252172080602</v>
      </c>
      <c r="G30" s="310">
        <v>4.4319967470653136824615042200</v>
      </c>
      <c r="H30" s="310">
        <v>97.25669164238023052140654840</v>
      </c>
      <c r="I30" s="310">
        <v>71.434677473933580477886029090</v>
      </c>
      <c r="J30" s="319">
        <v>256.43774981290610562301733186</v>
      </c>
      <c r="K30" s="310">
        <v>16.319256571598848133847674950</v>
      </c>
      <c r="L30" s="320">
        <v>294.48189611937030587201415686</v>
      </c>
      <c r="M30" s="310">
        <v>29.527221011356946798202122720</v>
      </c>
      <c r="N30" s="310">
        <v>87.08098976276533542382076210</v>
      </c>
      <c r="O30" s="311">
        <v>-10.197056909450735715364212210</v>
      </c>
      <c r="P30" s="319">
        <v>212.26577346309601912341920916</v>
      </c>
      <c r="Q30" s="310">
        <v>108.24945541353880052733500802</v>
      </c>
      <c r="R30" s="320">
        <v>250.63234858565392240546813395</v>
      </c>
      <c r="S30" s="310">
        <v>35.267863233144386178689529920</v>
      </c>
      <c r="T30" s="310">
        <v>84.69208969270537810663329807</v>
      </c>
      <c r="U30" s="311">
        <v>53.953385849383252315800212030</v>
      </c>
      <c r="W30" s="283"/>
      <c r="X30" s="283"/>
      <c r="Y30" s="283"/>
      <c r="Z30" s="283"/>
      <c r="AA30" s="283"/>
      <c r="AB30" s="283"/>
      <c r="AC30" s="283"/>
      <c r="AD30" s="283"/>
      <c r="AE30" s="283"/>
      <c r="AF30" s="283"/>
      <c r="AG30" s="283"/>
      <c r="AH30" s="283"/>
      <c r="AI30" s="283"/>
      <c r="AJ30" s="283"/>
      <c r="AK30" s="283"/>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c r="BY30" s="0"/>
      <c r="BZ30" s="0"/>
      <c r="CA30" s="0"/>
      <c r="CB30" s="0"/>
      <c r="CC30" s="0"/>
      <c r="CD30" s="0"/>
      <c r="CE30" s="0"/>
      <c r="CF30" s="0"/>
      <c r="CG30" s="0"/>
      <c r="CH30" s="0"/>
      <c r="CI30" s="0"/>
      <c r="CJ30" s="0"/>
      <c r="CK30" s="0"/>
      <c r="CL30" s="0"/>
      <c r="CM30" s="0"/>
      <c r="CN30" s="0"/>
      <c r="CO30" s="0"/>
      <c r="CP30" s="0"/>
      <c r="CQ30" s="0"/>
      <c r="CR30" s="0"/>
      <c r="CS30" s="0"/>
      <c r="CT30" s="0"/>
      <c r="CU30" s="0"/>
      <c r="CV30" s="0"/>
      <c r="CW30" s="0"/>
      <c r="CX30" s="0"/>
      <c r="CY30" s="0"/>
      <c r="CZ30" s="0"/>
      <c r="DA30" s="0"/>
      <c r="DB30" s="0"/>
      <c r="DC30" s="0"/>
      <c r="DD30" s="0"/>
      <c r="DE30" s="0"/>
      <c r="DF30" s="0"/>
      <c r="DG30" s="0"/>
      <c r="DH30" s="0"/>
      <c r="DI30" s="0"/>
      <c r="DJ30" s="0"/>
      <c r="DK30" s="0"/>
      <c r="DL30" s="0"/>
      <c r="DM30" s="0"/>
      <c r="DN30" s="0"/>
      <c r="DO30" s="0"/>
      <c r="DP30" s="0"/>
      <c r="DQ30" s="0"/>
      <c r="DR30" s="0"/>
      <c r="DS30" s="0"/>
      <c r="DT30" s="0"/>
      <c r="DU30" s="0"/>
      <c r="DV30" s="0"/>
      <c r="DW30" s="0"/>
      <c r="DX30" s="0"/>
      <c r="DY30" s="0"/>
      <c r="DZ30" s="0"/>
      <c r="EA30" s="0"/>
      <c r="EB30" s="0"/>
      <c r="EC30" s="0"/>
      <c r="ED30" s="0"/>
      <c r="EE30" s="0"/>
      <c r="EF30" s="0"/>
      <c r="EG30" s="0"/>
      <c r="EH30" s="0"/>
      <c r="EI30" s="0"/>
    </row>
    <row r="31" s="2" customFormat="1" ht="15.95" customHeight="1">
      <c r="B31" s="326"/>
      <c r="C31" s="306" t="s">
        <v>60</v>
      </c>
      <c r="D31" s="312">
        <v>64.222302479729101655652492560</v>
      </c>
      <c r="E31" s="134">
        <v>87.34894454577065362685363174</v>
      </c>
      <c r="F31" s="134">
        <v>77.895470234505324275494001610</v>
      </c>
      <c r="G31" s="134">
        <v>1.8507861729637244076444232600</v>
      </c>
      <c r="H31" s="134">
        <v>82.44677423011508421816659071</v>
      </c>
      <c r="I31" s="134">
        <v>83.94452471639576039544308382</v>
      </c>
      <c r="J31" s="321">
        <v>181.71801450105711918602509818</v>
      </c>
      <c r="K31" s="134">
        <v>13.880305712838408675114017420</v>
      </c>
      <c r="L31" s="135">
        <v>188.56470462594752380707642967</v>
      </c>
      <c r="M31" s="134">
        <v>1.8449870334363753126564767600</v>
      </c>
      <c r="N31" s="134">
        <v>96.36905000940018813689621641</v>
      </c>
      <c r="O31" s="313">
        <v>11.817291189256825697889423290</v>
      </c>
      <c r="P31" s="321">
        <v>116.70349293302689478855862522</v>
      </c>
      <c r="Q31" s="134">
        <v>113.35355079849971992044782247</v>
      </c>
      <c r="R31" s="135">
        <v>146.88336336468783767508975732</v>
      </c>
      <c r="S31" s="134">
        <v>3.7299199713079137613646689900</v>
      </c>
      <c r="T31" s="134">
        <v>79.45317308895687245817995589</v>
      </c>
      <c r="U31" s="313">
        <v>105.68178482882674063635559706</v>
      </c>
      <c r="W31" s="283"/>
      <c r="X31" s="283"/>
      <c r="Y31" s="283"/>
      <c r="Z31" s="283"/>
      <c r="AA31" s="283"/>
      <c r="AB31" s="283"/>
      <c r="AC31" s="283"/>
      <c r="AD31" s="283"/>
      <c r="AE31" s="283"/>
      <c r="AF31" s="283"/>
      <c r="AG31" s="283"/>
      <c r="AH31" s="283"/>
      <c r="AI31" s="283"/>
      <c r="AJ31" s="283"/>
      <c r="AK31" s="283"/>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c r="BY31" s="0"/>
      <c r="BZ31" s="0"/>
      <c r="CA31" s="0"/>
      <c r="CB31" s="0"/>
      <c r="CC31" s="0"/>
      <c r="CD31" s="0"/>
      <c r="CE31" s="0"/>
      <c r="CF31" s="0"/>
      <c r="CG31" s="0"/>
      <c r="CH31" s="0"/>
      <c r="CI31" s="0"/>
      <c r="CJ31" s="0"/>
      <c r="CK31" s="0"/>
      <c r="CL31" s="0"/>
      <c r="CM31" s="0"/>
      <c r="CN31" s="0"/>
      <c r="CO31" s="0"/>
      <c r="CP31" s="0"/>
      <c r="CQ31" s="0"/>
      <c r="CR31" s="0"/>
      <c r="CS31" s="0"/>
      <c r="CT31" s="0"/>
      <c r="CU31" s="0"/>
      <c r="CV31" s="0"/>
      <c r="CW31" s="0"/>
      <c r="CX31" s="0"/>
      <c r="CY31" s="0"/>
      <c r="CZ31" s="0"/>
      <c r="DA31" s="0"/>
      <c r="DB31" s="0"/>
      <c r="DC31" s="0"/>
      <c r="DD31" s="0"/>
      <c r="DE31" s="0"/>
      <c r="DF31" s="0"/>
      <c r="DG31" s="0"/>
      <c r="DH31" s="0"/>
      <c r="DI31" s="0"/>
      <c r="DJ31" s="0"/>
      <c r="DK31" s="0"/>
      <c r="DL31" s="0"/>
      <c r="DM31" s="0"/>
      <c r="DN31" s="0"/>
      <c r="DO31" s="0"/>
      <c r="DP31" s="0"/>
      <c r="DQ31" s="0"/>
      <c r="DR31" s="0"/>
      <c r="DS31" s="0"/>
      <c r="DT31" s="0"/>
      <c r="DU31" s="0"/>
      <c r="DV31" s="0"/>
      <c r="DW31" s="0"/>
      <c r="DX31" s="0"/>
      <c r="DY31" s="0"/>
      <c r="DZ31" s="0"/>
      <c r="EA31" s="0"/>
      <c r="EB31" s="0"/>
      <c r="EC31" s="0"/>
      <c r="ED31" s="0"/>
      <c r="EE31" s="0"/>
      <c r="EF31" s="0"/>
      <c r="EG31" s="0"/>
      <c r="EH31" s="0"/>
      <c r="EI31" s="0"/>
    </row>
    <row r="32" s="2" customFormat="1" ht="15.95" customHeight="1">
      <c r="B32" s="326"/>
      <c r="C32" s="307" t="s">
        <v>44</v>
      </c>
      <c r="D32" s="314">
        <v>70.836452100411093476187704510</v>
      </c>
      <c r="E32" s="159">
        <v>73.184578647936520297925349240</v>
      </c>
      <c r="F32" s="159">
        <v>76.974103258526922907286414260</v>
      </c>
      <c r="G32" s="159">
        <v>4.5389251838180730270639641400</v>
      </c>
      <c r="H32" s="159">
        <v>92.02634275906823009948713265</v>
      </c>
      <c r="I32" s="159">
        <v>65.665160937338903940063166680</v>
      </c>
      <c r="J32" s="322">
        <v>187.93645816874287407736719161</v>
      </c>
      <c r="K32" s="159">
        <v>8.907493406643346525258641830</v>
      </c>
      <c r="L32" s="160">
        <v>199.10924530956460863326761326</v>
      </c>
      <c r="M32" s="159">
        <v>13.186488819683535055695564790</v>
      </c>
      <c r="N32" s="159">
        <v>94.38861459022112646089629256</v>
      </c>
      <c r="O32" s="315">
        <v>-3.7804825095838258129521119700</v>
      </c>
      <c r="P32" s="322">
        <v>133.12751916991067768688746386</v>
      </c>
      <c r="Q32" s="159">
        <v>88.61098357232452676754422062</v>
      </c>
      <c r="R32" s="160">
        <v>153.26255608185793582365619142</v>
      </c>
      <c r="S32" s="159">
        <v>18.323938865399578624557764300</v>
      </c>
      <c r="T32" s="159">
        <v>86.86238998833277857857470238</v>
      </c>
      <c r="U32" s="315">
        <v>59.402218503628910253935923320</v>
      </c>
      <c r="W32" s="283"/>
      <c r="X32" s="283"/>
      <c r="Y32" s="283"/>
      <c r="Z32" s="283"/>
      <c r="AA32" s="283"/>
      <c r="AB32" s="283"/>
      <c r="AC32" s="283"/>
      <c r="AD32" s="283"/>
      <c r="AE32" s="283"/>
      <c r="AF32" s="283"/>
      <c r="AG32" s="283"/>
      <c r="AH32" s="283"/>
      <c r="AI32" s="283"/>
      <c r="AJ32" s="283"/>
      <c r="AK32" s="283"/>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c r="BY32" s="0"/>
      <c r="BZ32" s="0"/>
      <c r="CA32" s="0"/>
      <c r="CB32" s="0"/>
      <c r="CC32" s="0"/>
      <c r="CD32" s="0"/>
      <c r="CE32" s="0"/>
      <c r="CF32" s="0"/>
      <c r="CG32" s="0"/>
      <c r="CH32" s="0"/>
      <c r="CI32" s="0"/>
      <c r="CJ32" s="0"/>
      <c r="CK32" s="0"/>
      <c r="CL32" s="0"/>
      <c r="CM32" s="0"/>
      <c r="CN32" s="0"/>
      <c r="CO32" s="0"/>
      <c r="CP32" s="0"/>
      <c r="CQ32" s="0"/>
      <c r="CR32" s="0"/>
      <c r="CS32" s="0"/>
      <c r="CT32" s="0"/>
      <c r="CU32" s="0"/>
      <c r="CV32" s="0"/>
      <c r="CW32" s="0"/>
      <c r="CX32" s="0"/>
      <c r="CY32" s="0"/>
      <c r="CZ32" s="0"/>
      <c r="DA32" s="0"/>
      <c r="DB32" s="0"/>
      <c r="DC32" s="0"/>
      <c r="DD32" s="0"/>
      <c r="DE32" s="0"/>
      <c r="DF32" s="0"/>
      <c r="DG32" s="0"/>
      <c r="DH32" s="0"/>
      <c r="DI32" s="0"/>
      <c r="DJ32" s="0"/>
      <c r="DK32" s="0"/>
      <c r="DL32" s="0"/>
      <c r="DM32" s="0"/>
      <c r="DN32" s="0"/>
      <c r="DO32" s="0"/>
      <c r="DP32" s="0"/>
      <c r="DQ32" s="0"/>
      <c r="DR32" s="0"/>
      <c r="DS32" s="0"/>
      <c r="DT32" s="0"/>
      <c r="DU32" s="0"/>
      <c r="DV32" s="0"/>
      <c r="DW32" s="0"/>
      <c r="DX32" s="0"/>
      <c r="DY32" s="0"/>
      <c r="DZ32" s="0"/>
      <c r="EA32" s="0"/>
      <c r="EB32" s="0"/>
      <c r="EC32" s="0"/>
      <c r="ED32" s="0"/>
      <c r="EE32" s="0"/>
      <c r="EF32" s="0"/>
      <c r="EG32" s="0"/>
      <c r="EH32" s="0"/>
      <c r="EI32" s="0"/>
    </row>
    <row r="33" s="2" customFormat="1" ht="15.95" customHeight="1">
      <c r="B33" s="327"/>
      <c r="C33" s="308" t="s">
        <v>45</v>
      </c>
      <c r="D33" s="316">
        <v>64.222302479729101655652492560</v>
      </c>
      <c r="E33" s="317">
        <v>87.34894454577065362685363174</v>
      </c>
      <c r="F33" s="317">
        <v>77.895470234505324275494001610</v>
      </c>
      <c r="G33" s="317">
        <v>1.8507861729637244076444232600</v>
      </c>
      <c r="H33" s="317">
        <v>82.44677423011508421816659071</v>
      </c>
      <c r="I33" s="317">
        <v>83.94452471639576039544308382</v>
      </c>
      <c r="J33" s="323">
        <v>181.71801450105711918602509818</v>
      </c>
      <c r="K33" s="317">
        <v>13.880305712838408675114017420</v>
      </c>
      <c r="L33" s="324">
        <v>188.56470462594752380707642967</v>
      </c>
      <c r="M33" s="317">
        <v>1.8449870334363753126564767600</v>
      </c>
      <c r="N33" s="317">
        <v>96.36905000940018813689621641</v>
      </c>
      <c r="O33" s="318">
        <v>11.817291189256825697889423290</v>
      </c>
      <c r="P33" s="323">
        <v>116.70349293302689478855862522</v>
      </c>
      <c r="Q33" s="317">
        <v>113.35355079849971992044782247</v>
      </c>
      <c r="R33" s="324">
        <v>146.88336336468783767508975732</v>
      </c>
      <c r="S33" s="317">
        <v>3.7299199713079137613646689900</v>
      </c>
      <c r="T33" s="317">
        <v>79.45317308895687245817995589</v>
      </c>
      <c r="U33" s="318">
        <v>105.68178482882674063635559706</v>
      </c>
      <c r="W33" s="283"/>
      <c r="X33" s="283"/>
      <c r="Y33" s="283"/>
      <c r="Z33" s="283"/>
      <c r="AA33" s="283"/>
      <c r="AB33" s="283"/>
      <c r="AC33" s="283"/>
      <c r="AD33" s="283"/>
      <c r="AE33" s="283"/>
      <c r="AF33" s="283"/>
      <c r="AG33" s="283"/>
      <c r="AH33" s="283"/>
      <c r="AI33" s="283"/>
      <c r="AJ33" s="283"/>
      <c r="AK33" s="283"/>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c r="BY33" s="0"/>
      <c r="BZ33" s="0"/>
      <c r="CA33" s="0"/>
      <c r="CB33" s="0"/>
      <c r="CC33" s="0"/>
      <c r="CD33" s="0"/>
      <c r="CE33" s="0"/>
      <c r="CF33" s="0"/>
      <c r="CG33" s="0"/>
      <c r="CH33" s="0"/>
      <c r="CI33" s="0"/>
      <c r="CJ33" s="0"/>
      <c r="CK33" s="0"/>
      <c r="CL33" s="0"/>
      <c r="CM33" s="0"/>
      <c r="CN33" s="0"/>
      <c r="CO33" s="0"/>
      <c r="CP33" s="0"/>
      <c r="CQ33" s="0"/>
      <c r="CR33" s="0"/>
      <c r="CS33" s="0"/>
      <c r="CT33" s="0"/>
      <c r="CU33" s="0"/>
      <c r="CV33" s="0"/>
      <c r="CW33" s="0"/>
      <c r="CX33" s="0"/>
      <c r="CY33" s="0"/>
      <c r="CZ33" s="0"/>
      <c r="DA33" s="0"/>
      <c r="DB33" s="0"/>
      <c r="DC33" s="0"/>
      <c r="DD33" s="0"/>
      <c r="DE33" s="0"/>
      <c r="DF33" s="0"/>
      <c r="DG33" s="0"/>
      <c r="DH33" s="0"/>
      <c r="DI33" s="0"/>
      <c r="DJ33" s="0"/>
      <c r="DK33" s="0"/>
      <c r="DL33" s="0"/>
      <c r="DM33" s="0"/>
      <c r="DN33" s="0"/>
      <c r="DO33" s="0"/>
      <c r="DP33" s="0"/>
      <c r="DQ33" s="0"/>
      <c r="DR33" s="0"/>
      <c r="DS33" s="0"/>
      <c r="DT33" s="0"/>
      <c r="DU33" s="0"/>
      <c r="DV33" s="0"/>
      <c r="DW33" s="0"/>
      <c r="DX33" s="0"/>
      <c r="DY33" s="0"/>
      <c r="DZ33" s="0"/>
      <c r="EA33" s="0"/>
      <c r="EB33" s="0"/>
      <c r="EC33" s="0"/>
      <c r="ED33" s="0"/>
      <c r="EE33" s="0"/>
      <c r="EF33" s="0"/>
      <c r="EG33" s="0"/>
      <c r="EH33" s="0"/>
      <c r="EI33" s="0"/>
    </row>
    <row r="34" s="2" customFormat="1" ht="5.1" customHeight="1">
      <c r="B34" s="4"/>
      <c r="C34" s="299"/>
      <c r="D34" s="159"/>
      <c r="E34" s="159"/>
      <c r="F34" s="159"/>
      <c r="G34" s="159"/>
      <c r="H34" s="159"/>
      <c r="I34" s="159"/>
      <c r="J34" s="160"/>
      <c r="K34" s="159"/>
      <c r="L34" s="160"/>
      <c r="M34" s="159"/>
      <c r="N34" s="159"/>
      <c r="O34" s="159"/>
      <c r="P34" s="160"/>
      <c r="Q34" s="159"/>
      <c r="R34" s="160"/>
      <c r="S34" s="159"/>
      <c r="T34" s="159"/>
      <c r="U34" s="159"/>
      <c r="W34" s="283"/>
      <c r="X34" s="283"/>
      <c r="Y34" s="283"/>
      <c r="Z34" s="283"/>
      <c r="AA34" s="283"/>
      <c r="AB34" s="283"/>
      <c r="AC34" s="283"/>
      <c r="AD34" s="283"/>
      <c r="AE34" s="283"/>
      <c r="AF34" s="283"/>
      <c r="AG34" s="283"/>
      <c r="AH34" s="283"/>
      <c r="AI34" s="283"/>
      <c r="AJ34" s="283"/>
      <c r="AK34" s="283"/>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c r="BY34" s="0"/>
      <c r="BZ34" s="0"/>
      <c r="CA34" s="0"/>
      <c r="CB34" s="0"/>
      <c r="CC34" s="0"/>
      <c r="CD34" s="0"/>
      <c r="CE34" s="0"/>
      <c r="CF34" s="0"/>
      <c r="CG34" s="0"/>
      <c r="CH34" s="0"/>
      <c r="CI34" s="0"/>
      <c r="CJ34" s="0"/>
      <c r="CK34" s="0"/>
      <c r="CL34" s="0"/>
      <c r="CM34" s="0"/>
      <c r="CN34" s="0"/>
      <c r="CO34" s="0"/>
      <c r="CP34" s="0"/>
      <c r="CQ34" s="0"/>
      <c r="CR34" s="0"/>
      <c r="CS34" s="0"/>
      <c r="CT34" s="0"/>
      <c r="CU34" s="0"/>
      <c r="CV34" s="0"/>
      <c r="CW34" s="0"/>
      <c r="CX34" s="0"/>
      <c r="CY34" s="0"/>
      <c r="CZ34" s="0"/>
      <c r="DA34" s="0"/>
      <c r="DB34" s="0"/>
      <c r="DC34" s="0"/>
      <c r="DD34" s="0"/>
      <c r="DE34" s="0"/>
      <c r="DF34" s="0"/>
      <c r="DG34" s="0"/>
      <c r="DH34" s="0"/>
      <c r="DI34" s="0"/>
      <c r="DJ34" s="0"/>
      <c r="DK34" s="0"/>
      <c r="DL34" s="0"/>
      <c r="DM34" s="0"/>
      <c r="DN34" s="0"/>
      <c r="DO34" s="0"/>
      <c r="DP34" s="0"/>
      <c r="DQ34" s="0"/>
      <c r="DR34" s="0"/>
      <c r="DS34" s="0"/>
      <c r="DT34" s="0"/>
      <c r="DU34" s="0"/>
      <c r="DV34" s="0"/>
      <c r="DW34" s="0"/>
      <c r="DX34" s="0"/>
      <c r="DY34" s="0"/>
      <c r="DZ34" s="0"/>
      <c r="EA34" s="0"/>
      <c r="EB34" s="0"/>
      <c r="EC34" s="0"/>
      <c r="ED34" s="0"/>
      <c r="EE34" s="0"/>
      <c r="EF34" s="0"/>
      <c r="EG34" s="0"/>
      <c r="EH34" s="0"/>
      <c r="EI34" s="0"/>
    </row>
    <row r="35" s="9" customFormat="1" ht="5.1" customHeight="1">
      <c r="B35" s="4"/>
      <c r="C35" s="299"/>
      <c r="D35" s="159"/>
      <c r="E35" s="159"/>
      <c r="F35" s="159"/>
      <c r="G35" s="159"/>
      <c r="H35" s="159"/>
      <c r="I35" s="159"/>
      <c r="J35" s="160"/>
      <c r="K35" s="159"/>
      <c r="L35" s="160"/>
      <c r="M35" s="159"/>
      <c r="N35" s="159"/>
      <c r="O35" s="159"/>
      <c r="P35" s="160"/>
      <c r="Q35" s="159"/>
      <c r="R35" s="160"/>
      <c r="S35" s="159"/>
      <c r="T35" s="159"/>
      <c r="U35" s="159"/>
      <c r="W35" s="283"/>
      <c r="X35" s="283"/>
      <c r="Y35" s="283"/>
      <c r="Z35" s="283"/>
      <c r="AA35" s="283"/>
      <c r="AB35" s="283"/>
      <c r="AC35" s="283"/>
      <c r="AD35" s="283"/>
      <c r="AE35" s="283"/>
      <c r="AF35" s="283"/>
      <c r="AG35" s="283"/>
      <c r="AH35" s="283"/>
      <c r="AI35" s="283"/>
      <c r="AJ35" s="283"/>
      <c r="AK35" s="283"/>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row>
    <row r="36" s="2" customFormat="1" ht="15.95" customHeight="1">
      <c r="B36" s="325" t="s">
        <v>48</v>
      </c>
      <c r="C36" s="305" t="s">
        <v>42</v>
      </c>
      <c r="D36" s="309">
        <v>79.59113094772009500691671241</v>
      </c>
      <c r="E36" s="310">
        <v>61.553137055889555608688290380</v>
      </c>
      <c r="F36" s="310">
        <v>83.01829427058377736668224563</v>
      </c>
      <c r="G36" s="310">
        <v>-3.571939834812032179702720800</v>
      </c>
      <c r="H36" s="310">
        <v>95.87179747190006575913754734</v>
      </c>
      <c r="I36" s="310">
        <v>67.537474858602159529416966930</v>
      </c>
      <c r="J36" s="319">
        <v>223.68770076337432299287862286</v>
      </c>
      <c r="K36" s="310">
        <v>-15.212955907940328291622545790</v>
      </c>
      <c r="L36" s="320">
        <v>252.19705008746820522982600706</v>
      </c>
      <c r="M36" s="310">
        <v>-4.604269336079033022492736600</v>
      </c>
      <c r="N36" s="310">
        <v>88.69560555359147487943506003</v>
      </c>
      <c r="O36" s="311">
        <v>-11.120714206001193111936633650</v>
      </c>
      <c r="P36" s="319">
        <v>178.0355708285215399933206095</v>
      </c>
      <c r="Q36" s="310">
        <v>36.976129547682669713580019100</v>
      </c>
      <c r="R36" s="320">
        <v>209.36968918334591630823541028</v>
      </c>
      <c r="S36" s="310">
        <v>-8.011747440373622739293878600</v>
      </c>
      <c r="T36" s="310">
        <v>85.03407132281456593858139990</v>
      </c>
      <c r="U36" s="311">
        <v>48.90611109162591185199543900</v>
      </c>
      <c r="W36" s="283"/>
      <c r="X36" s="283"/>
      <c r="Y36" s="283"/>
      <c r="Z36" s="283"/>
      <c r="AA36" s="283"/>
      <c r="AB36" s="283"/>
      <c r="AC36" s="283"/>
      <c r="AD36" s="283"/>
      <c r="AE36" s="283"/>
      <c r="AF36" s="283"/>
      <c r="AG36" s="283"/>
      <c r="AH36" s="283"/>
      <c r="AI36" s="283"/>
      <c r="AJ36" s="283"/>
      <c r="AK36" s="283"/>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c r="BY36" s="0"/>
      <c r="BZ36" s="0"/>
      <c r="CA36" s="0"/>
      <c r="CB36" s="0"/>
      <c r="CC36" s="0"/>
      <c r="CD36" s="0"/>
      <c r="CE36" s="0"/>
      <c r="CF36" s="0"/>
      <c r="CG36" s="0"/>
      <c r="CH36" s="0"/>
      <c r="CI36" s="0"/>
      <c r="CJ36" s="0"/>
      <c r="CK36" s="0"/>
      <c r="CL36" s="0"/>
      <c r="CM36" s="0"/>
      <c r="CN36" s="0"/>
      <c r="CO36" s="0"/>
      <c r="CP36" s="0"/>
      <c r="CQ36" s="0"/>
      <c r="CR36" s="0"/>
      <c r="CS36" s="0"/>
      <c r="CT36" s="0"/>
      <c r="CU36" s="0"/>
      <c r="CV36" s="0"/>
      <c r="CW36" s="0"/>
      <c r="CX36" s="0"/>
      <c r="CY36" s="0"/>
      <c r="CZ36" s="0"/>
      <c r="DA36" s="0"/>
      <c r="DB36" s="0"/>
      <c r="DC36" s="0"/>
      <c r="DD36" s="0"/>
      <c r="DE36" s="0"/>
      <c r="DF36" s="0"/>
      <c r="DG36" s="0"/>
      <c r="DH36" s="0"/>
      <c r="DI36" s="0"/>
      <c r="DJ36" s="0"/>
      <c r="DK36" s="0"/>
      <c r="DL36" s="0"/>
      <c r="DM36" s="0"/>
      <c r="DN36" s="0"/>
      <c r="DO36" s="0"/>
      <c r="DP36" s="0"/>
      <c r="DQ36" s="0"/>
      <c r="DR36" s="0"/>
      <c r="DS36" s="0"/>
      <c r="DT36" s="0"/>
      <c r="DU36" s="0"/>
      <c r="DV36" s="0"/>
      <c r="DW36" s="0"/>
      <c r="DX36" s="0"/>
      <c r="DY36" s="0"/>
      <c r="DZ36" s="0"/>
      <c r="EA36" s="0"/>
      <c r="EB36" s="0"/>
      <c r="EC36" s="0"/>
      <c r="ED36" s="0"/>
      <c r="EE36" s="0"/>
      <c r="EF36" s="0"/>
      <c r="EG36" s="0"/>
      <c r="EH36" s="0"/>
      <c r="EI36" s="0"/>
    </row>
    <row r="37" s="2" customFormat="1" ht="15.95" customHeight="1">
      <c r="B37" s="326"/>
      <c r="C37" s="306" t="s">
        <v>60</v>
      </c>
      <c r="D37" s="312">
        <v>64.735592435199817495914292070</v>
      </c>
      <c r="E37" s="134">
        <v>78.183058821485863375522882370</v>
      </c>
      <c r="F37" s="134">
        <v>80.35945869839792563062881950</v>
      </c>
      <c r="G37" s="134">
        <v>0.7910125637113785219094602200</v>
      </c>
      <c r="H37" s="134">
        <v>80.55752674761410380746772100</v>
      </c>
      <c r="I37" s="134">
        <v>76.784669872082010471531556370</v>
      </c>
      <c r="J37" s="321">
        <v>169.87507176915086510322803375</v>
      </c>
      <c r="K37" s="134">
        <v>2.9128242848164982180001884800</v>
      </c>
      <c r="L37" s="135">
        <v>182.62553553869606990391451137</v>
      </c>
      <c r="M37" s="134">
        <v>-4.2820536445519872507301224400</v>
      </c>
      <c r="N37" s="134">
        <v>93.01824702009235680677153632</v>
      </c>
      <c r="O37" s="313">
        <v>7.5167491607585791210631704100</v>
      </c>
      <c r="P37" s="321">
        <v>109.9696341094806882080940657</v>
      </c>
      <c r="Q37" s="134">
        <v>83.37321823026696931360783471</v>
      </c>
      <c r="R37" s="135">
        <v>146.75689180394649391616700526</v>
      </c>
      <c r="S37" s="134">
        <v>-3.524912663153875922964079900</v>
      </c>
      <c r="T37" s="134">
        <v>74.933199223372659395307772570</v>
      </c>
      <c r="U37" s="313">
        <v>90.07313006104155966305158385</v>
      </c>
      <c r="W37" s="283"/>
      <c r="X37" s="283"/>
      <c r="Y37" s="283"/>
      <c r="Z37" s="283"/>
      <c r="AA37" s="283"/>
      <c r="AB37" s="283"/>
      <c r="AC37" s="283"/>
      <c r="AD37" s="283"/>
      <c r="AE37" s="283"/>
      <c r="AF37" s="283"/>
      <c r="AG37" s="283"/>
      <c r="AH37" s="283"/>
      <c r="AI37" s="283"/>
      <c r="AJ37" s="283"/>
      <c r="AK37" s="283"/>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c r="BY37" s="0"/>
      <c r="BZ37" s="0"/>
      <c r="CA37" s="0"/>
      <c r="CB37" s="0"/>
      <c r="CC37" s="0"/>
      <c r="CD37" s="0"/>
      <c r="CE37" s="0"/>
      <c r="CF37" s="0"/>
      <c r="CG37" s="0"/>
      <c r="CH37" s="0"/>
      <c r="CI37" s="0"/>
      <c r="CJ37" s="0"/>
      <c r="CK37" s="0"/>
      <c r="CL37" s="0"/>
      <c r="CM37" s="0"/>
      <c r="CN37" s="0"/>
      <c r="CO37" s="0"/>
      <c r="CP37" s="0"/>
      <c r="CQ37" s="0"/>
      <c r="CR37" s="0"/>
      <c r="CS37" s="0"/>
      <c r="CT37" s="0"/>
      <c r="CU37" s="0"/>
      <c r="CV37" s="0"/>
      <c r="CW37" s="0"/>
      <c r="CX37" s="0"/>
      <c r="CY37" s="0"/>
      <c r="CZ37" s="0"/>
      <c r="DA37" s="0"/>
      <c r="DB37" s="0"/>
      <c r="DC37" s="0"/>
      <c r="DD37" s="0"/>
      <c r="DE37" s="0"/>
      <c r="DF37" s="0"/>
      <c r="DG37" s="0"/>
      <c r="DH37" s="0"/>
      <c r="DI37" s="0"/>
      <c r="DJ37" s="0"/>
      <c r="DK37" s="0"/>
      <c r="DL37" s="0"/>
      <c r="DM37" s="0"/>
      <c r="DN37" s="0"/>
      <c r="DO37" s="0"/>
      <c r="DP37" s="0"/>
      <c r="DQ37" s="0"/>
      <c r="DR37" s="0"/>
      <c r="DS37" s="0"/>
      <c r="DT37" s="0"/>
      <c r="DU37" s="0"/>
      <c r="DV37" s="0"/>
      <c r="DW37" s="0"/>
      <c r="DX37" s="0"/>
      <c r="DY37" s="0"/>
      <c r="DZ37" s="0"/>
      <c r="EA37" s="0"/>
      <c r="EB37" s="0"/>
      <c r="EC37" s="0"/>
      <c r="ED37" s="0"/>
      <c r="EE37" s="0"/>
      <c r="EF37" s="0"/>
      <c r="EG37" s="0"/>
      <c r="EH37" s="0"/>
      <c r="EI37" s="0"/>
    </row>
    <row r="38" s="2" customFormat="1" ht="15.95" customHeight="1">
      <c r="B38" s="326"/>
      <c r="C38" s="307" t="s">
        <v>44</v>
      </c>
      <c r="D38" s="314">
        <v>71.143054366812784937680097020</v>
      </c>
      <c r="E38" s="159">
        <v>59.057794634101418760935281210</v>
      </c>
      <c r="F38" s="159">
        <v>80.40406790589775261599954288</v>
      </c>
      <c r="G38" s="159">
        <v>0.326720582459331366923039400</v>
      </c>
      <c r="H38" s="159">
        <v>88.48190921145463688967805405</v>
      </c>
      <c r="I38" s="159">
        <v>58.539812435482279594958641550</v>
      </c>
      <c r="J38" s="322">
        <v>167.47060960259937906084099138</v>
      </c>
      <c r="K38" s="159">
        <v>-10.160383634972430466628838420</v>
      </c>
      <c r="L38" s="160">
        <v>176.66581474340559031649088105</v>
      </c>
      <c r="M38" s="159">
        <v>-9.011593017872201563186306220</v>
      </c>
      <c r="N38" s="159">
        <v>94.79514180252609344806079573</v>
      </c>
      <c r="O38" s="315">
        <v>-1.2625681174150874212573953200</v>
      </c>
      <c r="P38" s="322">
        <v>119.14370683801006868432349265</v>
      </c>
      <c r="Q38" s="159">
        <v>42.896912497950121571617475370</v>
      </c>
      <c r="R38" s="160">
        <v>142.04650165279535432107326221</v>
      </c>
      <c r="S38" s="159">
        <v>-8.714315164609726690617255780</v>
      </c>
      <c r="T38" s="159">
        <v>83.87655130658082059355507817</v>
      </c>
      <c r="U38" s="315">
        <v>56.538139310262200318503142260</v>
      </c>
      <c r="W38" s="283"/>
      <c r="X38" s="283"/>
      <c r="Y38" s="283"/>
      <c r="Z38" s="283"/>
      <c r="AA38" s="283"/>
      <c r="AB38" s="283"/>
      <c r="AC38" s="283"/>
      <c r="AD38" s="283"/>
      <c r="AE38" s="283"/>
      <c r="AF38" s="283"/>
      <c r="AG38" s="283"/>
      <c r="AH38" s="283"/>
      <c r="AI38" s="283"/>
      <c r="AJ38" s="283"/>
      <c r="AK38" s="283"/>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c r="BY38" s="0"/>
      <c r="BZ38" s="0"/>
      <c r="CA38" s="0"/>
      <c r="CB38" s="0"/>
      <c r="CC38" s="0"/>
      <c r="CD38" s="0"/>
      <c r="CE38" s="0"/>
      <c r="CF38" s="0"/>
      <c r="CG38" s="0"/>
      <c r="CH38" s="0"/>
      <c r="CI38" s="0"/>
      <c r="CJ38" s="0"/>
      <c r="CK38" s="0"/>
      <c r="CL38" s="0"/>
      <c r="CM38" s="0"/>
      <c r="CN38" s="0"/>
      <c r="CO38" s="0"/>
      <c r="CP38" s="0"/>
      <c r="CQ38" s="0"/>
      <c r="CR38" s="0"/>
      <c r="CS38" s="0"/>
      <c r="CT38" s="0"/>
      <c r="CU38" s="0"/>
      <c r="CV38" s="0"/>
      <c r="CW38" s="0"/>
      <c r="CX38" s="0"/>
      <c r="CY38" s="0"/>
      <c r="CZ38" s="0"/>
      <c r="DA38" s="0"/>
      <c r="DB38" s="0"/>
      <c r="DC38" s="0"/>
      <c r="DD38" s="0"/>
      <c r="DE38" s="0"/>
      <c r="DF38" s="0"/>
      <c r="DG38" s="0"/>
      <c r="DH38" s="0"/>
      <c r="DI38" s="0"/>
      <c r="DJ38" s="0"/>
      <c r="DK38" s="0"/>
      <c r="DL38" s="0"/>
      <c r="DM38" s="0"/>
      <c r="DN38" s="0"/>
      <c r="DO38" s="0"/>
      <c r="DP38" s="0"/>
      <c r="DQ38" s="0"/>
      <c r="DR38" s="0"/>
      <c r="DS38" s="0"/>
      <c r="DT38" s="0"/>
      <c r="DU38" s="0"/>
      <c r="DV38" s="0"/>
      <c r="DW38" s="0"/>
      <c r="DX38" s="0"/>
      <c r="DY38" s="0"/>
      <c r="DZ38" s="0"/>
      <c r="EA38" s="0"/>
      <c r="EB38" s="0"/>
      <c r="EC38" s="0"/>
      <c r="ED38" s="0"/>
      <c r="EE38" s="0"/>
      <c r="EF38" s="0"/>
      <c r="EG38" s="0"/>
      <c r="EH38" s="0"/>
      <c r="EI38" s="0"/>
    </row>
    <row r="39" s="2" customFormat="1" ht="15.95" customHeight="1">
      <c r="B39" s="327"/>
      <c r="C39" s="308" t="s">
        <v>45</v>
      </c>
      <c r="D39" s="316">
        <v>64.735592435199817495914292070</v>
      </c>
      <c r="E39" s="317">
        <v>78.183058821485863375522882370</v>
      </c>
      <c r="F39" s="317">
        <v>80.35945869839792563062881950</v>
      </c>
      <c r="G39" s="317">
        <v>0.7910125637113785219094602200</v>
      </c>
      <c r="H39" s="317">
        <v>80.55752674761410380746772100</v>
      </c>
      <c r="I39" s="317">
        <v>76.784669872082010471531556370</v>
      </c>
      <c r="J39" s="323">
        <v>169.87507176915086510322803375</v>
      </c>
      <c r="K39" s="317">
        <v>2.9128242848164982180001884800</v>
      </c>
      <c r="L39" s="324">
        <v>182.62553553869606990391451137</v>
      </c>
      <c r="M39" s="317">
        <v>-4.2820536445519872507301224400</v>
      </c>
      <c r="N39" s="317">
        <v>93.01824702009235680677153632</v>
      </c>
      <c r="O39" s="318">
        <v>7.5167491607585791210631704100</v>
      </c>
      <c r="P39" s="323">
        <v>109.9696341094806882080940657</v>
      </c>
      <c r="Q39" s="317">
        <v>83.37321823026696931360783471</v>
      </c>
      <c r="R39" s="324">
        <v>146.75689180394649391616700526</v>
      </c>
      <c r="S39" s="317">
        <v>-3.524912663153875922964079900</v>
      </c>
      <c r="T39" s="317">
        <v>74.933199223372659395307772570</v>
      </c>
      <c r="U39" s="318">
        <v>90.07313006104155966305158385</v>
      </c>
      <c r="W39" s="283"/>
      <c r="X39" s="283"/>
      <c r="Y39" s="283"/>
      <c r="Z39" s="283"/>
      <c r="AA39" s="283"/>
      <c r="AB39" s="283"/>
      <c r="AC39" s="283"/>
      <c r="AD39" s="283"/>
      <c r="AE39" s="283"/>
      <c r="AF39" s="283"/>
      <c r="AG39" s="283"/>
      <c r="AH39" s="283"/>
      <c r="AI39" s="283"/>
      <c r="AJ39" s="283"/>
      <c r="AK39" s="283"/>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c r="BY39" s="0"/>
      <c r="BZ39" s="0"/>
      <c r="CA39" s="0"/>
      <c r="CB39" s="0"/>
      <c r="CC39" s="0"/>
      <c r="CD39" s="0"/>
      <c r="CE39" s="0"/>
      <c r="CF39" s="0"/>
      <c r="CG39" s="0"/>
      <c r="CH39" s="0"/>
      <c r="CI39" s="0"/>
      <c r="CJ39" s="0"/>
      <c r="CK39" s="0"/>
      <c r="CL39" s="0"/>
      <c r="CM39" s="0"/>
      <c r="CN39" s="0"/>
      <c r="CO39" s="0"/>
      <c r="CP39" s="0"/>
      <c r="CQ39" s="0"/>
      <c r="CR39" s="0"/>
      <c r="CS39" s="0"/>
      <c r="CT39" s="0"/>
      <c r="CU39" s="0"/>
      <c r="CV39" s="0"/>
      <c r="CW39" s="0"/>
      <c r="CX39" s="0"/>
      <c r="CY39" s="0"/>
      <c r="CZ39" s="0"/>
      <c r="DA39" s="0"/>
      <c r="DB39" s="0"/>
      <c r="DC39" s="0"/>
      <c r="DD39" s="0"/>
      <c r="DE39" s="0"/>
      <c r="DF39" s="0"/>
      <c r="DG39" s="0"/>
      <c r="DH39" s="0"/>
      <c r="DI39" s="0"/>
      <c r="DJ39" s="0"/>
      <c r="DK39" s="0"/>
      <c r="DL39" s="0"/>
      <c r="DM39" s="0"/>
      <c r="DN39" s="0"/>
      <c r="DO39" s="0"/>
      <c r="DP39" s="0"/>
      <c r="DQ39" s="0"/>
      <c r="DR39" s="0"/>
      <c r="DS39" s="0"/>
      <c r="DT39" s="0"/>
      <c r="DU39" s="0"/>
      <c r="DV39" s="0"/>
      <c r="DW39" s="0"/>
      <c r="DX39" s="0"/>
      <c r="DY39" s="0"/>
      <c r="DZ39" s="0"/>
      <c r="EA39" s="0"/>
      <c r="EB39" s="0"/>
      <c r="EC39" s="0"/>
      <c r="ED39" s="0"/>
      <c r="EE39" s="0"/>
      <c r="EF39" s="0"/>
      <c r="EG39" s="0"/>
      <c r="EH39" s="0"/>
      <c r="EI39" s="0"/>
    </row>
    <row r="40" s="2" customFormat="1" ht="5.1" customHeight="1">
      <c r="B40" s="4"/>
      <c r="C40" s="299"/>
      <c r="D40" s="159"/>
      <c r="E40" s="159"/>
      <c r="F40" s="159"/>
      <c r="G40" s="159"/>
      <c r="H40" s="159"/>
      <c r="I40" s="159"/>
      <c r="J40" s="160"/>
      <c r="K40" s="159"/>
      <c r="L40" s="160"/>
      <c r="M40" s="159"/>
      <c r="N40" s="159"/>
      <c r="O40" s="159"/>
      <c r="P40" s="160"/>
      <c r="Q40" s="159"/>
      <c r="R40" s="160"/>
      <c r="S40" s="159"/>
      <c r="T40" s="159"/>
      <c r="U40" s="159"/>
      <c r="W40" s="283"/>
      <c r="X40" s="283"/>
      <c r="Y40" s="283"/>
      <c r="Z40" s="283"/>
      <c r="AA40" s="283"/>
      <c r="AB40" s="283"/>
      <c r="AC40" s="283"/>
      <c r="AD40" s="283"/>
      <c r="AE40" s="283"/>
      <c r="AF40" s="283"/>
      <c r="AG40" s="283"/>
      <c r="AH40" s="283"/>
      <c r="AI40" s="283"/>
      <c r="AJ40" s="283"/>
      <c r="AK40" s="283"/>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c r="BY40" s="0"/>
      <c r="BZ40" s="0"/>
      <c r="CA40" s="0"/>
      <c r="CB40" s="0"/>
      <c r="CC40" s="0"/>
      <c r="CD40" s="0"/>
      <c r="CE40" s="0"/>
      <c r="CF40" s="0"/>
      <c r="CG40" s="0"/>
      <c r="CH40" s="0"/>
      <c r="CI40" s="0"/>
      <c r="CJ40" s="0"/>
      <c r="CK40" s="0"/>
      <c r="CL40" s="0"/>
      <c r="CM40" s="0"/>
      <c r="CN40" s="0"/>
      <c r="CO40" s="0"/>
      <c r="CP40" s="0"/>
      <c r="CQ40" s="0"/>
      <c r="CR40" s="0"/>
      <c r="CS40" s="0"/>
      <c r="CT40" s="0"/>
      <c r="CU40" s="0"/>
      <c r="CV40" s="0"/>
      <c r="CW40" s="0"/>
      <c r="CX40" s="0"/>
      <c r="CY40" s="0"/>
      <c r="CZ40" s="0"/>
      <c r="DA40" s="0"/>
      <c r="DB40" s="0"/>
      <c r="DC40" s="0"/>
      <c r="DD40" s="0"/>
      <c r="DE40" s="0"/>
      <c r="DF40" s="0"/>
      <c r="DG40" s="0"/>
      <c r="DH40" s="0"/>
      <c r="DI40" s="0"/>
      <c r="DJ40" s="0"/>
      <c r="DK40" s="0"/>
      <c r="DL40" s="0"/>
      <c r="DM40" s="0"/>
      <c r="DN40" s="0"/>
      <c r="DO40" s="0"/>
      <c r="DP40" s="0"/>
      <c r="DQ40" s="0"/>
      <c r="DR40" s="0"/>
      <c r="DS40" s="0"/>
      <c r="DT40" s="0"/>
      <c r="DU40" s="0"/>
      <c r="DV40" s="0"/>
      <c r="DW40" s="0"/>
      <c r="DX40" s="0"/>
      <c r="DY40" s="0"/>
      <c r="DZ40" s="0"/>
      <c r="EA40" s="0"/>
      <c r="EB40" s="0"/>
      <c r="EC40" s="0"/>
      <c r="ED40" s="0"/>
      <c r="EE40" s="0"/>
      <c r="EF40" s="0"/>
      <c r="EG40" s="0"/>
      <c r="EH40" s="0"/>
      <c r="EI40" s="0"/>
    </row>
    <row r="41" s="9" customFormat="1" ht="5.1" customHeight="1">
      <c r="B41" s="4"/>
      <c r="C41" s="299"/>
      <c r="D41" s="159"/>
      <c r="E41" s="159"/>
      <c r="F41" s="159"/>
      <c r="G41" s="159"/>
      <c r="H41" s="159"/>
      <c r="I41" s="159"/>
      <c r="J41" s="160"/>
      <c r="K41" s="159"/>
      <c r="L41" s="160"/>
      <c r="M41" s="159"/>
      <c r="N41" s="159"/>
      <c r="O41" s="159"/>
      <c r="P41" s="160"/>
      <c r="Q41" s="159"/>
      <c r="R41" s="160"/>
      <c r="S41" s="159"/>
      <c r="T41" s="159"/>
      <c r="U41" s="159"/>
      <c r="W41" s="283"/>
      <c r="X41" s="283"/>
      <c r="Y41" s="283"/>
      <c r="Z41" s="283"/>
      <c r="AA41" s="283"/>
      <c r="AB41" s="283"/>
      <c r="AC41" s="283"/>
      <c r="AD41" s="283"/>
      <c r="AE41" s="283"/>
      <c r="AF41" s="283"/>
      <c r="AG41" s="283"/>
      <c r="AH41" s="283"/>
      <c r="AI41" s="283"/>
      <c r="AJ41" s="283"/>
      <c r="AK41" s="283"/>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row>
    <row r="42" s="2" customFormat="1" ht="15.95" customHeight="1">
      <c r="B42" s="325" t="s">
        <v>49</v>
      </c>
      <c r="C42" s="305" t="s">
        <v>42</v>
      </c>
      <c r="D42" s="309">
        <v>88.87676289162077275772366215</v>
      </c>
      <c r="E42" s="310">
        <v>64.576353655765851386160819670</v>
      </c>
      <c r="F42" s="310">
        <v>90.22694386850660536321667734</v>
      </c>
      <c r="G42" s="310">
        <v>1.5757387707897733883848765800</v>
      </c>
      <c r="H42" s="310">
        <v>98.50357230446202834860406812</v>
      </c>
      <c r="I42" s="310">
        <v>62.023289859736881891903098920</v>
      </c>
      <c r="J42" s="319">
        <v>267.79573549416171459638200832</v>
      </c>
      <c r="K42" s="310">
        <v>-6.264797325376191435364126600</v>
      </c>
      <c r="L42" s="320">
        <v>295.21522911723922929103751057</v>
      </c>
      <c r="M42" s="310">
        <v>-2.014601159473773643263846300</v>
      </c>
      <c r="N42" s="310">
        <v>90.71203280905661762348003584</v>
      </c>
      <c r="O42" s="311">
        <v>-4.337581125550881410254020700</v>
      </c>
      <c r="P42" s="319">
        <v>238.00818086901803720222004683</v>
      </c>
      <c r="Q42" s="310">
        <v>54.265978653737770473169574440</v>
      </c>
      <c r="R42" s="320">
        <v>266.36367906689460750744056501</v>
      </c>
      <c r="S42" s="310">
        <v>-0.4706072402306088179975366800</v>
      </c>
      <c r="T42" s="310">
        <v>89.35459282691640290821432834</v>
      </c>
      <c r="U42" s="311">
        <v>54.995398219784339744177088970</v>
      </c>
      <c r="W42" s="283"/>
      <c r="X42" s="283"/>
      <c r="Y42" s="283"/>
      <c r="Z42" s="283"/>
      <c r="AA42" s="283"/>
      <c r="AB42" s="283"/>
      <c r="AC42" s="283"/>
      <c r="AD42" s="283"/>
      <c r="AE42" s="283"/>
      <c r="AF42" s="283"/>
      <c r="AG42" s="283"/>
      <c r="AH42" s="283"/>
      <c r="AI42" s="283"/>
      <c r="AJ42" s="283"/>
      <c r="AK42" s="283"/>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c r="BY42" s="0"/>
      <c r="BZ42" s="0"/>
      <c r="CA42" s="0"/>
      <c r="CB42" s="0"/>
      <c r="CC42" s="0"/>
      <c r="CD42" s="0"/>
      <c r="CE42" s="0"/>
      <c r="CF42" s="0"/>
      <c r="CG42" s="0"/>
      <c r="CH42" s="0"/>
      <c r="CI42" s="0"/>
      <c r="CJ42" s="0"/>
      <c r="CK42" s="0"/>
      <c r="CL42" s="0"/>
      <c r="CM42" s="0"/>
      <c r="CN42" s="0"/>
      <c r="CO42" s="0"/>
      <c r="CP42" s="0"/>
      <c r="CQ42" s="0"/>
      <c r="CR42" s="0"/>
      <c r="CS42" s="0"/>
      <c r="CT42" s="0"/>
      <c r="CU42" s="0"/>
      <c r="CV42" s="0"/>
      <c r="CW42" s="0"/>
      <c r="CX42" s="0"/>
      <c r="CY42" s="0"/>
      <c r="CZ42" s="0"/>
      <c r="DA42" s="0"/>
      <c r="DB42" s="0"/>
      <c r="DC42" s="0"/>
      <c r="DD42" s="0"/>
      <c r="DE42" s="0"/>
      <c r="DF42" s="0"/>
      <c r="DG42" s="0"/>
      <c r="DH42" s="0"/>
      <c r="DI42" s="0"/>
      <c r="DJ42" s="0"/>
      <c r="DK42" s="0"/>
      <c r="DL42" s="0"/>
      <c r="DM42" s="0"/>
      <c r="DN42" s="0"/>
      <c r="DO42" s="0"/>
      <c r="DP42" s="0"/>
      <c r="DQ42" s="0"/>
      <c r="DR42" s="0"/>
      <c r="DS42" s="0"/>
      <c r="DT42" s="0"/>
      <c r="DU42" s="0"/>
      <c r="DV42" s="0"/>
      <c r="DW42" s="0"/>
      <c r="DX42" s="0"/>
      <c r="DY42" s="0"/>
      <c r="DZ42" s="0"/>
      <c r="EA42" s="0"/>
      <c r="EB42" s="0"/>
      <c r="EC42" s="0"/>
      <c r="ED42" s="0"/>
      <c r="EE42" s="0"/>
      <c r="EF42" s="0"/>
      <c r="EG42" s="0"/>
      <c r="EH42" s="0"/>
      <c r="EI42" s="0"/>
    </row>
    <row r="43" s="2" customFormat="1" ht="15.95" customHeight="1">
      <c r="B43" s="326"/>
      <c r="C43" s="306" t="s">
        <v>60</v>
      </c>
      <c r="D43" s="312">
        <v>70.267828185870241448192480210</v>
      </c>
      <c r="E43" s="134">
        <v>74.430400173778910007154075790</v>
      </c>
      <c r="F43" s="134">
        <v>86.99818740120619011197144080</v>
      </c>
      <c r="G43" s="134">
        <v>1.540048327423109351182678200</v>
      </c>
      <c r="H43" s="134">
        <v>80.76930138994598193354835377</v>
      </c>
      <c r="I43" s="134">
        <v>71.784830760879368243174282470</v>
      </c>
      <c r="J43" s="321">
        <v>184.18709293594477405342666436</v>
      </c>
      <c r="K43" s="134">
        <v>6.1371770683090533008865961600</v>
      </c>
      <c r="L43" s="135">
        <v>197.71255856390843353510721706</v>
      </c>
      <c r="M43" s="134">
        <v>-3.545193256378079967494157900</v>
      </c>
      <c r="N43" s="134">
        <v>93.15902554384692772653776361</v>
      </c>
      <c r="O43" s="313">
        <v>10.038245528211978503086390120</v>
      </c>
      <c r="P43" s="321">
        <v>129.42427000477881836329770383</v>
      </c>
      <c r="Q43" s="134">
        <v>85.13550269340378433062025555</v>
      </c>
      <c r="R43" s="135">
        <v>172.00634221514859710280062909</v>
      </c>
      <c r="S43" s="134">
        <v>-2.0597426184037381018308289900</v>
      </c>
      <c r="T43" s="134">
        <v>75.243894113446488951378779980</v>
      </c>
      <c r="U43" s="313">
        <v>89.02901385287985671209577777</v>
      </c>
      <c r="W43" s="283"/>
      <c r="X43" s="283"/>
      <c r="Y43" s="283"/>
      <c r="Z43" s="283"/>
      <c r="AA43" s="283"/>
      <c r="AB43" s="283"/>
      <c r="AC43" s="283"/>
      <c r="AD43" s="283"/>
      <c r="AE43" s="283"/>
      <c r="AF43" s="283"/>
      <c r="AG43" s="283"/>
      <c r="AH43" s="283"/>
      <c r="AI43" s="283"/>
      <c r="AJ43" s="283"/>
      <c r="AK43" s="283"/>
      <c r="AL43" s="0"/>
      <c r="AM43" s="0"/>
      <c r="AN43" s="0"/>
      <c r="AO43" s="0"/>
      <c r="AP43" s="0"/>
      <c r="AQ43" s="0"/>
      <c r="AR43" s="0"/>
      <c r="AS43" s="0"/>
      <c r="AT43" s="0"/>
      <c r="AU43" s="0"/>
      <c r="AV43" s="0"/>
      <c r="AW43" s="0"/>
      <c r="AX43" s="0"/>
      <c r="AY43" s="0"/>
      <c r="AZ43" s="0"/>
      <c r="BA43" s="0"/>
      <c r="BB43" s="0"/>
      <c r="BC43" s="0"/>
      <c r="BD43" s="0"/>
      <c r="BE43" s="0"/>
      <c r="BF43" s="0"/>
      <c r="BG43" s="0"/>
      <c r="BH43" s="0"/>
      <c r="BI43" s="0"/>
      <c r="BJ43" s="0"/>
      <c r="BK43" s="0"/>
      <c r="BL43" s="0"/>
      <c r="BM43" s="0"/>
      <c r="BN43" s="0"/>
      <c r="BO43" s="0"/>
      <c r="BP43" s="0"/>
      <c r="BQ43" s="0"/>
      <c r="BR43" s="0"/>
      <c r="BS43" s="0"/>
      <c r="BT43" s="0"/>
      <c r="BU43" s="0"/>
      <c r="BV43" s="0"/>
      <c r="BW43" s="0"/>
      <c r="BX43" s="0"/>
      <c r="BY43" s="0"/>
      <c r="BZ43" s="0"/>
      <c r="CA43" s="0"/>
      <c r="CB43" s="0"/>
      <c r="CC43" s="0"/>
      <c r="CD43" s="0"/>
      <c r="CE43" s="0"/>
      <c r="CF43" s="0"/>
      <c r="CG43" s="0"/>
      <c r="CH43" s="0"/>
      <c r="CI43" s="0"/>
      <c r="CJ43" s="0"/>
      <c r="CK43" s="0"/>
      <c r="CL43" s="0"/>
      <c r="CM43" s="0"/>
      <c r="CN43" s="0"/>
      <c r="CO43" s="0"/>
      <c r="CP43" s="0"/>
      <c r="CQ43" s="0"/>
      <c r="CR43" s="0"/>
      <c r="CS43" s="0"/>
      <c r="CT43" s="0"/>
      <c r="CU43" s="0"/>
      <c r="CV43" s="0"/>
      <c r="CW43" s="0"/>
      <c r="CX43" s="0"/>
      <c r="CY43" s="0"/>
      <c r="CZ43" s="0"/>
      <c r="DA43" s="0"/>
      <c r="DB43" s="0"/>
      <c r="DC43" s="0"/>
      <c r="DD43" s="0"/>
      <c r="DE43" s="0"/>
      <c r="DF43" s="0"/>
      <c r="DG43" s="0"/>
      <c r="DH43" s="0"/>
      <c r="DI43" s="0"/>
      <c r="DJ43" s="0"/>
      <c r="DK43" s="0"/>
      <c r="DL43" s="0"/>
      <c r="DM43" s="0"/>
      <c r="DN43" s="0"/>
      <c r="DO43" s="0"/>
      <c r="DP43" s="0"/>
      <c r="DQ43" s="0"/>
      <c r="DR43" s="0"/>
      <c r="DS43" s="0"/>
      <c r="DT43" s="0"/>
      <c r="DU43" s="0"/>
      <c r="DV43" s="0"/>
      <c r="DW43" s="0"/>
      <c r="DX43" s="0"/>
      <c r="DY43" s="0"/>
      <c r="DZ43" s="0"/>
      <c r="EA43" s="0"/>
      <c r="EB43" s="0"/>
      <c r="EC43" s="0"/>
      <c r="ED43" s="0"/>
      <c r="EE43" s="0"/>
      <c r="EF43" s="0"/>
      <c r="EG43" s="0"/>
      <c r="EH43" s="0"/>
      <c r="EI43" s="0"/>
    </row>
    <row r="44" s="2" customFormat="1" ht="15.95" customHeight="1">
      <c r="B44" s="326"/>
      <c r="C44" s="307" t="s">
        <v>44</v>
      </c>
      <c r="D44" s="314">
        <v>78.477880024098556819899407460</v>
      </c>
      <c r="E44" s="159">
        <v>61.710967372705912949809176580</v>
      </c>
      <c r="F44" s="159">
        <v>89.11368411700463388457595193</v>
      </c>
      <c r="G44" s="159">
        <v>3.4630945016824936217937260400</v>
      </c>
      <c r="H44" s="159">
        <v>88.06490361352195782422522547</v>
      </c>
      <c r="I44" s="159">
        <v>56.298212567067772646593961430</v>
      </c>
      <c r="J44" s="322">
        <v>182.27865113117360099793135622</v>
      </c>
      <c r="K44" s="159">
        <v>-10.053279737638281468050760730</v>
      </c>
      <c r="L44" s="160">
        <v>197.75208006627224704978895205</v>
      </c>
      <c r="M44" s="159">
        <v>-6.0853098715396785390185179300</v>
      </c>
      <c r="N44" s="159">
        <v>92.17533948067040928131820902</v>
      </c>
      <c r="O44" s="315">
        <v>-4.2250790165745666011995348900</v>
      </c>
      <c r="P44" s="322">
        <v>143.04842114426758549622745647</v>
      </c>
      <c r="Q44" s="159">
        <v>45.453711456286816998079557660</v>
      </c>
      <c r="R44" s="160">
        <v>176.22416396506393809632359355</v>
      </c>
      <c r="S44" s="159">
        <v>-2.8329554014288175404822616100</v>
      </c>
      <c r="T44" s="159">
        <v>81.17412386908904709623100930</v>
      </c>
      <c r="U44" s="315">
        <v>49.694489584615479930321906500</v>
      </c>
      <c r="W44" s="283"/>
      <c r="X44" s="283"/>
      <c r="Y44" s="283"/>
      <c r="Z44" s="283"/>
      <c r="AA44" s="283"/>
      <c r="AB44" s="283"/>
      <c r="AC44" s="283"/>
      <c r="AD44" s="283"/>
      <c r="AE44" s="283"/>
      <c r="AF44" s="283"/>
      <c r="AG44" s="283"/>
      <c r="AH44" s="283"/>
      <c r="AI44" s="283"/>
      <c r="AJ44" s="283"/>
      <c r="AK44" s="283"/>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c r="BY44" s="0"/>
      <c r="BZ44" s="0"/>
      <c r="CA44" s="0"/>
      <c r="CB44" s="0"/>
      <c r="CC44" s="0"/>
      <c r="CD44" s="0"/>
      <c r="CE44" s="0"/>
      <c r="CF44" s="0"/>
      <c r="CG44" s="0"/>
      <c r="CH44" s="0"/>
      <c r="CI44" s="0"/>
      <c r="CJ44" s="0"/>
      <c r="CK44" s="0"/>
      <c r="CL44" s="0"/>
      <c r="CM44" s="0"/>
      <c r="CN44" s="0"/>
      <c r="CO44" s="0"/>
      <c r="CP44" s="0"/>
      <c r="CQ44" s="0"/>
      <c r="CR44" s="0"/>
      <c r="CS44" s="0"/>
      <c r="CT44" s="0"/>
      <c r="CU44" s="0"/>
      <c r="CV44" s="0"/>
      <c r="CW44" s="0"/>
      <c r="CX44" s="0"/>
      <c r="CY44" s="0"/>
      <c r="CZ44" s="0"/>
      <c r="DA44" s="0"/>
      <c r="DB44" s="0"/>
      <c r="DC44" s="0"/>
      <c r="DD44" s="0"/>
      <c r="DE44" s="0"/>
      <c r="DF44" s="0"/>
      <c r="DG44" s="0"/>
      <c r="DH44" s="0"/>
      <c r="DI44" s="0"/>
      <c r="DJ44" s="0"/>
      <c r="DK44" s="0"/>
      <c r="DL44" s="0"/>
      <c r="DM44" s="0"/>
      <c r="DN44" s="0"/>
      <c r="DO44" s="0"/>
      <c r="DP44" s="0"/>
      <c r="DQ44" s="0"/>
      <c r="DR44" s="0"/>
      <c r="DS44" s="0"/>
      <c r="DT44" s="0"/>
      <c r="DU44" s="0"/>
      <c r="DV44" s="0"/>
      <c r="DW44" s="0"/>
      <c r="DX44" s="0"/>
      <c r="DY44" s="0"/>
      <c r="DZ44" s="0"/>
      <c r="EA44" s="0"/>
      <c r="EB44" s="0"/>
      <c r="EC44" s="0"/>
      <c r="ED44" s="0"/>
      <c r="EE44" s="0"/>
      <c r="EF44" s="0"/>
      <c r="EG44" s="0"/>
      <c r="EH44" s="0"/>
      <c r="EI44" s="0"/>
    </row>
    <row r="45" s="2" customFormat="1" ht="15.95" customHeight="1">
      <c r="B45" s="327"/>
      <c r="C45" s="308" t="s">
        <v>45</v>
      </c>
      <c r="D45" s="316">
        <v>70.267828185870241448192480210</v>
      </c>
      <c r="E45" s="317">
        <v>74.430400173778910007154075790</v>
      </c>
      <c r="F45" s="317">
        <v>86.99818740120619011197144080</v>
      </c>
      <c r="G45" s="317">
        <v>1.540048327423109351182678200</v>
      </c>
      <c r="H45" s="317">
        <v>80.76930138994598193354835377</v>
      </c>
      <c r="I45" s="317">
        <v>71.784830760879368243174282470</v>
      </c>
      <c r="J45" s="323">
        <v>184.18709293594477405342666436</v>
      </c>
      <c r="K45" s="317">
        <v>6.1371770683090533008865961600</v>
      </c>
      <c r="L45" s="324">
        <v>197.71255856390843353510721706</v>
      </c>
      <c r="M45" s="317">
        <v>-3.545193256378079967494157900</v>
      </c>
      <c r="N45" s="317">
        <v>93.15902554384692772653776361</v>
      </c>
      <c r="O45" s="318">
        <v>10.038245528211978503086390120</v>
      </c>
      <c r="P45" s="323">
        <v>129.42427000477881836329770383</v>
      </c>
      <c r="Q45" s="317">
        <v>85.13550269340378433062025555</v>
      </c>
      <c r="R45" s="324">
        <v>172.00634221514859710280062909</v>
      </c>
      <c r="S45" s="317">
        <v>-2.0597426184037381018308289900</v>
      </c>
      <c r="T45" s="317">
        <v>75.243894113446488951378779980</v>
      </c>
      <c r="U45" s="318">
        <v>89.02901385287985671209577777</v>
      </c>
      <c r="W45" s="283"/>
      <c r="X45" s="283"/>
      <c r="Y45" s="283"/>
      <c r="Z45" s="283"/>
      <c r="AA45" s="283"/>
      <c r="AB45" s="283"/>
      <c r="AC45" s="283"/>
      <c r="AD45" s="283"/>
      <c r="AE45" s="283"/>
      <c r="AF45" s="283"/>
      <c r="AG45" s="283"/>
      <c r="AH45" s="283"/>
      <c r="AI45" s="283"/>
      <c r="AJ45" s="283"/>
      <c r="AK45" s="283"/>
      <c r="AL45" s="0"/>
      <c r="AM45" s="0"/>
      <c r="AN45" s="0"/>
      <c r="AO45" s="0"/>
      <c r="AP45" s="0"/>
      <c r="AQ45" s="0"/>
      <c r="AR45" s="0"/>
      <c r="AS45" s="0"/>
      <c r="AT45" s="0"/>
      <c r="AU45" s="0"/>
      <c r="AV45" s="0"/>
      <c r="AW45" s="0"/>
      <c r="AX45" s="0"/>
      <c r="AY45" s="0"/>
      <c r="AZ45" s="0"/>
      <c r="BA45" s="0"/>
      <c r="BB45" s="0"/>
      <c r="BC45" s="0"/>
      <c r="BD45" s="0"/>
      <c r="BE45" s="0"/>
      <c r="BF45" s="0"/>
      <c r="BG45" s="0"/>
      <c r="BH45" s="0"/>
      <c r="BI45" s="0"/>
      <c r="BJ45" s="0"/>
      <c r="BK45" s="0"/>
      <c r="BL45" s="0"/>
      <c r="BM45" s="0"/>
      <c r="BN45" s="0"/>
      <c r="BO45" s="0"/>
      <c r="BP45" s="0"/>
      <c r="BQ45" s="0"/>
      <c r="BR45" s="0"/>
      <c r="BS45" s="0"/>
      <c r="BT45" s="0"/>
      <c r="BU45" s="0"/>
      <c r="BV45" s="0"/>
      <c r="BW45" s="0"/>
      <c r="BX45" s="0"/>
      <c r="BY45" s="0"/>
      <c r="BZ45" s="0"/>
      <c r="CA45" s="0"/>
      <c r="CB45" s="0"/>
      <c r="CC45" s="0"/>
      <c r="CD45" s="0"/>
      <c r="CE45" s="0"/>
      <c r="CF45" s="0"/>
      <c r="CG45" s="0"/>
      <c r="CH45" s="0"/>
      <c r="CI45" s="0"/>
      <c r="CJ45" s="0"/>
      <c r="CK45" s="0"/>
      <c r="CL45" s="0"/>
      <c r="CM45" s="0"/>
      <c r="CN45" s="0"/>
      <c r="CO45" s="0"/>
      <c r="CP45" s="0"/>
      <c r="CQ45" s="0"/>
      <c r="CR45" s="0"/>
      <c r="CS45" s="0"/>
      <c r="CT45" s="0"/>
      <c r="CU45" s="0"/>
      <c r="CV45" s="0"/>
      <c r="CW45" s="0"/>
      <c r="CX45" s="0"/>
      <c r="CY45" s="0"/>
      <c r="CZ45" s="0"/>
      <c r="DA45" s="0"/>
      <c r="DB45" s="0"/>
      <c r="DC45" s="0"/>
      <c r="DD45" s="0"/>
      <c r="DE45" s="0"/>
      <c r="DF45" s="0"/>
      <c r="DG45" s="0"/>
      <c r="DH45" s="0"/>
      <c r="DI45" s="0"/>
      <c r="DJ45" s="0"/>
      <c r="DK45" s="0"/>
      <c r="DL45" s="0"/>
      <c r="DM45" s="0"/>
      <c r="DN45" s="0"/>
      <c r="DO45" s="0"/>
      <c r="DP45" s="0"/>
      <c r="DQ45" s="0"/>
      <c r="DR45" s="0"/>
      <c r="DS45" s="0"/>
      <c r="DT45" s="0"/>
      <c r="DU45" s="0"/>
      <c r="DV45" s="0"/>
      <c r="DW45" s="0"/>
      <c r="DX45" s="0"/>
      <c r="DY45" s="0"/>
      <c r="DZ45" s="0"/>
      <c r="EA45" s="0"/>
      <c r="EB45" s="0"/>
      <c r="EC45" s="0"/>
      <c r="ED45" s="0"/>
      <c r="EE45" s="0"/>
      <c r="EF45" s="0"/>
      <c r="EG45" s="0"/>
      <c r="EH45" s="0"/>
      <c r="EI45" s="0"/>
    </row>
    <row r="46" s="2" customFormat="1" ht="5.1" customHeight="1">
      <c r="A46" s="4"/>
      <c r="B46" s="4"/>
      <c r="C46" s="299"/>
      <c r="D46" s="159"/>
      <c r="E46" s="159"/>
      <c r="F46" s="159"/>
      <c r="G46" s="159"/>
      <c r="H46" s="159"/>
      <c r="I46" s="159"/>
      <c r="J46" s="160"/>
      <c r="K46" s="159"/>
      <c r="L46" s="160"/>
      <c r="M46" s="159"/>
      <c r="N46" s="159"/>
      <c r="O46" s="159"/>
      <c r="P46" s="160"/>
      <c r="Q46" s="159"/>
      <c r="R46" s="160"/>
      <c r="S46" s="159"/>
      <c r="T46" s="159"/>
      <c r="U46" s="159"/>
      <c r="W46" s="283"/>
      <c r="X46" s="283"/>
      <c r="Y46" s="283"/>
      <c r="Z46" s="283"/>
      <c r="AA46" s="283"/>
      <c r="AB46" s="283"/>
      <c r="AC46" s="283"/>
      <c r="AD46" s="283"/>
      <c r="AE46" s="283"/>
      <c r="AF46" s="283"/>
      <c r="AG46" s="283"/>
      <c r="AH46" s="283"/>
      <c r="AI46" s="283"/>
      <c r="AJ46" s="283"/>
      <c r="AK46" s="283"/>
      <c r="AL46" s="0"/>
      <c r="AM46" s="0"/>
      <c r="AN46" s="0"/>
      <c r="AO46" s="0"/>
      <c r="AP46" s="0"/>
      <c r="AQ46" s="0"/>
      <c r="AR46" s="0"/>
      <c r="AS46" s="0"/>
      <c r="AT46" s="0"/>
      <c r="AU46" s="0"/>
      <c r="AV46" s="0"/>
      <c r="AW46" s="0"/>
      <c r="AX46" s="0"/>
      <c r="AY46" s="0"/>
      <c r="AZ46" s="0"/>
      <c r="BA46" s="0"/>
      <c r="BB46" s="0"/>
      <c r="BC46" s="0"/>
      <c r="BD46" s="0"/>
      <c r="BE46" s="0"/>
      <c r="BF46" s="0"/>
      <c r="BG46" s="0"/>
      <c r="BH46" s="0"/>
      <c r="BI46" s="0"/>
      <c r="BJ46" s="0"/>
      <c r="BK46" s="0"/>
      <c r="BL46" s="0"/>
      <c r="BM46" s="0"/>
      <c r="BN46" s="0"/>
      <c r="BO46" s="0"/>
      <c r="BP46" s="0"/>
      <c r="BQ46" s="0"/>
      <c r="BR46" s="0"/>
      <c r="BS46" s="0"/>
      <c r="BT46" s="0"/>
      <c r="BU46" s="0"/>
      <c r="BV46" s="0"/>
      <c r="BW46" s="0"/>
      <c r="BX46" s="0"/>
      <c r="BY46" s="0"/>
      <c r="BZ46" s="0"/>
      <c r="CA46" s="0"/>
      <c r="CB46" s="0"/>
      <c r="CC46" s="0"/>
      <c r="CD46" s="0"/>
      <c r="CE46" s="0"/>
      <c r="CF46" s="0"/>
      <c r="CG46" s="0"/>
      <c r="CH46" s="0"/>
      <c r="CI46" s="0"/>
      <c r="CJ46" s="0"/>
      <c r="CK46" s="0"/>
      <c r="CL46" s="0"/>
      <c r="CM46" s="0"/>
      <c r="CN46" s="0"/>
      <c r="CO46" s="0"/>
      <c r="CP46" s="0"/>
      <c r="CQ46" s="0"/>
      <c r="CR46" s="0"/>
      <c r="CS46" s="0"/>
      <c r="CT46" s="0"/>
      <c r="CU46" s="0"/>
      <c r="CV46" s="0"/>
      <c r="CW46" s="0"/>
      <c r="CX46" s="0"/>
      <c r="CY46" s="0"/>
      <c r="CZ46" s="0"/>
      <c r="DA46" s="0"/>
      <c r="DB46" s="0"/>
      <c r="DC46" s="0"/>
      <c r="DD46" s="0"/>
      <c r="DE46" s="0"/>
      <c r="DF46" s="0"/>
      <c r="DG46" s="0"/>
      <c r="DH46" s="0"/>
      <c r="DI46" s="0"/>
      <c r="DJ46" s="0"/>
      <c r="DK46" s="0"/>
      <c r="DL46" s="0"/>
      <c r="DM46" s="0"/>
      <c r="DN46" s="0"/>
      <c r="DO46" s="0"/>
      <c r="DP46" s="0"/>
      <c r="DQ46" s="0"/>
      <c r="DR46" s="0"/>
      <c r="DS46" s="0"/>
      <c r="DT46" s="0"/>
      <c r="DU46" s="0"/>
      <c r="DV46" s="0"/>
      <c r="DW46" s="0"/>
      <c r="DX46" s="0"/>
      <c r="DY46" s="0"/>
      <c r="DZ46" s="0"/>
      <c r="EA46" s="0"/>
      <c r="EB46" s="0"/>
      <c r="EC46" s="0"/>
      <c r="ED46" s="0"/>
      <c r="EE46" s="0"/>
      <c r="EF46" s="0"/>
      <c r="EG46" s="0"/>
      <c r="EH46" s="0"/>
      <c r="EI46" s="0"/>
    </row>
    <row r="47" s="9" customFormat="1" ht="5.1" customHeight="1">
      <c r="A47" s="4"/>
      <c r="B47" s="4"/>
      <c r="C47" s="299"/>
      <c r="D47" s="159"/>
      <c r="E47" s="159"/>
      <c r="F47" s="159"/>
      <c r="G47" s="159"/>
      <c r="H47" s="159"/>
      <c r="I47" s="159"/>
      <c r="J47" s="160"/>
      <c r="K47" s="159"/>
      <c r="L47" s="160"/>
      <c r="M47" s="159"/>
      <c r="N47" s="159"/>
      <c r="O47" s="159"/>
      <c r="P47" s="160"/>
      <c r="Q47" s="159"/>
      <c r="R47" s="160"/>
      <c r="S47" s="159"/>
      <c r="T47" s="159"/>
      <c r="U47" s="159"/>
      <c r="W47" s="283"/>
      <c r="X47" s="283"/>
      <c r="Y47" s="283"/>
      <c r="Z47" s="283"/>
      <c r="AA47" s="283"/>
      <c r="AB47" s="283"/>
      <c r="AC47" s="283"/>
      <c r="AD47" s="283"/>
      <c r="AE47" s="283"/>
      <c r="AF47" s="283"/>
      <c r="AG47" s="283"/>
      <c r="AH47" s="283"/>
      <c r="AI47" s="283"/>
      <c r="AJ47" s="283"/>
      <c r="AK47" s="283"/>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row>
    <row r="48" s="2" customFormat="1" ht="15.95" customHeight="1">
      <c r="B48" s="325" t="s">
        <v>50</v>
      </c>
      <c r="C48" s="305" t="s">
        <v>42</v>
      </c>
      <c r="D48" s="309">
        <v>88.11875212069010518622921732</v>
      </c>
      <c r="E48" s="310">
        <v>85.27579463154095307427826134</v>
      </c>
      <c r="F48" s="310">
        <v>91.09831909462914501114941075</v>
      </c>
      <c r="G48" s="310">
        <v>-0.2896108435195307857150422900</v>
      </c>
      <c r="H48" s="310">
        <v>96.72928435612078684418821859</v>
      </c>
      <c r="I48" s="310">
        <v>85.81393192717204275386730759</v>
      </c>
      <c r="J48" s="319">
        <v>299.51143055184536386131702278</v>
      </c>
      <c r="K48" s="310">
        <v>-14.651916179199389337099749260</v>
      </c>
      <c r="L48" s="320">
        <v>334.98516277495825597465748832</v>
      </c>
      <c r="M48" s="310">
        <v>-7.3665192800733238873418232300</v>
      </c>
      <c r="N48" s="310">
        <v>89.41035718440341520689577364</v>
      </c>
      <c r="O48" s="311">
        <v>-7.8647556396516589777593471200</v>
      </c>
      <c r="P48" s="319">
        <v>263.92573506111350818225361321</v>
      </c>
      <c r="Q48" s="310">
        <v>58.129340501781970555055164520</v>
      </c>
      <c r="R48" s="320">
        <v>305.16585250439431959278018136</v>
      </c>
      <c r="S48" s="310">
        <v>-7.6347958849678054532329994800</v>
      </c>
      <c r="T48" s="310">
        <v>86.48599864472485072647401366</v>
      </c>
      <c r="U48" s="311">
        <v>71.200120236671284978819979150</v>
      </c>
      <c r="W48" s="283"/>
      <c r="X48" s="283"/>
      <c r="Y48" s="283"/>
      <c r="Z48" s="283"/>
      <c r="AA48" s="283"/>
      <c r="AB48" s="283"/>
      <c r="AC48" s="283"/>
      <c r="AD48" s="283"/>
      <c r="AE48" s="283"/>
      <c r="AF48" s="283"/>
      <c r="AG48" s="283"/>
      <c r="AH48" s="283"/>
      <c r="AI48" s="283"/>
      <c r="AJ48" s="283"/>
      <c r="AK48" s="283"/>
      <c r="AL48" s="0"/>
      <c r="AM48" s="0"/>
      <c r="AN48" s="0"/>
      <c r="AO48" s="0"/>
      <c r="AP48" s="0"/>
      <c r="AQ48" s="0"/>
      <c r="AR48" s="0"/>
      <c r="AS48" s="0"/>
      <c r="AT48" s="0"/>
      <c r="AU48" s="0"/>
      <c r="AV48" s="0"/>
      <c r="AW48" s="0"/>
      <c r="AX48" s="0"/>
      <c r="AY48" s="0"/>
      <c r="AZ48" s="0"/>
      <c r="BA48" s="0"/>
      <c r="BB48" s="0"/>
      <c r="BC48" s="0"/>
      <c r="BD48" s="0"/>
      <c r="BE48" s="0"/>
      <c r="BF48" s="0"/>
      <c r="BG48" s="0"/>
      <c r="BH48" s="0"/>
      <c r="BI48" s="0"/>
      <c r="BJ48" s="0"/>
      <c r="BK48" s="0"/>
      <c r="BL48" s="0"/>
      <c r="BM48" s="0"/>
      <c r="BN48" s="0"/>
      <c r="BO48" s="0"/>
      <c r="BP48" s="0"/>
      <c r="BQ48" s="0"/>
      <c r="BR48" s="0"/>
      <c r="BS48" s="0"/>
      <c r="BT48" s="0"/>
      <c r="BU48" s="0"/>
      <c r="BV48" s="0"/>
      <c r="BW48" s="0"/>
      <c r="BX48" s="0"/>
      <c r="BY48" s="0"/>
      <c r="BZ48" s="0"/>
      <c r="CA48" s="0"/>
      <c r="CB48" s="0"/>
      <c r="CC48" s="0"/>
      <c r="CD48" s="0"/>
      <c r="CE48" s="0"/>
      <c r="CF48" s="0"/>
      <c r="CG48" s="0"/>
      <c r="CH48" s="0"/>
      <c r="CI48" s="0"/>
      <c r="CJ48" s="0"/>
      <c r="CK48" s="0"/>
      <c r="CL48" s="0"/>
      <c r="CM48" s="0"/>
      <c r="CN48" s="0"/>
      <c r="CO48" s="0"/>
      <c r="CP48" s="0"/>
      <c r="CQ48" s="0"/>
      <c r="CR48" s="0"/>
      <c r="CS48" s="0"/>
      <c r="CT48" s="0"/>
      <c r="CU48" s="0"/>
      <c r="CV48" s="0"/>
      <c r="CW48" s="0"/>
      <c r="CX48" s="0"/>
      <c r="CY48" s="0"/>
      <c r="CZ48" s="0"/>
      <c r="DA48" s="0"/>
      <c r="DB48" s="0"/>
      <c r="DC48" s="0"/>
      <c r="DD48" s="0"/>
      <c r="DE48" s="0"/>
      <c r="DF48" s="0"/>
      <c r="DG48" s="0"/>
      <c r="DH48" s="0"/>
      <c r="DI48" s="0"/>
      <c r="DJ48" s="0"/>
      <c r="DK48" s="0"/>
      <c r="DL48" s="0"/>
      <c r="DM48" s="0"/>
      <c r="DN48" s="0"/>
      <c r="DO48" s="0"/>
      <c r="DP48" s="0"/>
      <c r="DQ48" s="0"/>
      <c r="DR48" s="0"/>
      <c r="DS48" s="0"/>
      <c r="DT48" s="0"/>
      <c r="DU48" s="0"/>
      <c r="DV48" s="0"/>
      <c r="DW48" s="0"/>
      <c r="DX48" s="0"/>
      <c r="DY48" s="0"/>
      <c r="DZ48" s="0"/>
      <c r="EA48" s="0"/>
      <c r="EB48" s="0"/>
      <c r="EC48" s="0"/>
      <c r="ED48" s="0"/>
      <c r="EE48" s="0"/>
      <c r="EF48" s="0"/>
      <c r="EG48" s="0"/>
      <c r="EH48" s="0"/>
      <c r="EI48" s="0"/>
    </row>
    <row r="49" s="2" customFormat="1" ht="15.95" customHeight="1">
      <c r="B49" s="326"/>
      <c r="C49" s="306" t="s">
        <v>60</v>
      </c>
      <c r="D49" s="312">
        <v>71.271658395962362897718867310</v>
      </c>
      <c r="E49" s="134">
        <v>67.260437096474048737672155260</v>
      </c>
      <c r="F49" s="134">
        <v>91.12939888528308158292136716</v>
      </c>
      <c r="G49" s="134">
        <v>1.4483473519672318378634553600</v>
      </c>
      <c r="H49" s="134">
        <v>78.209292794394104922428063410</v>
      </c>
      <c r="I49" s="134">
        <v>64.872510457146076140662160220</v>
      </c>
      <c r="J49" s="321">
        <v>233.41544269689126789287738662</v>
      </c>
      <c r="K49" s="134">
        <v>11.583067652379858393081130510</v>
      </c>
      <c r="L49" s="135">
        <v>253.0426948957380797968383463</v>
      </c>
      <c r="M49" s="134">
        <v>0.0488665480450302528590070500</v>
      </c>
      <c r="N49" s="134">
        <v>92.24350175098558529069254513</v>
      </c>
      <c r="O49" s="313">
        <v>11.528567491362757619323571120</v>
      </c>
      <c r="P49" s="321">
        <v>166.35905696235162335525701058</v>
      </c>
      <c r="Q49" s="134">
        <v>86.63432668102489511819531442</v>
      </c>
      <c r="R49" s="135">
        <v>230.59628678160700686907815513</v>
      </c>
      <c r="S49" s="134">
        <v>1.4979216573668700814876508200</v>
      </c>
      <c r="T49" s="134">
        <v>72.142990368230369361752979700</v>
      </c>
      <c r="U49" s="313">
        <v>83.87994909990228175484999436</v>
      </c>
      <c r="W49" s="283"/>
      <c r="X49" s="283"/>
      <c r="Y49" s="283"/>
      <c r="Z49" s="283"/>
      <c r="AA49" s="283"/>
      <c r="AB49" s="283"/>
      <c r="AC49" s="283"/>
      <c r="AD49" s="283"/>
      <c r="AE49" s="283"/>
      <c r="AF49" s="283"/>
      <c r="AG49" s="283"/>
      <c r="AH49" s="283"/>
      <c r="AI49" s="283"/>
      <c r="AJ49" s="283"/>
      <c r="AK49" s="283"/>
      <c r="AL49" s="0"/>
      <c r="AM49" s="0"/>
      <c r="AN49" s="0"/>
      <c r="AO49" s="0"/>
      <c r="AP49" s="0"/>
      <c r="AQ49" s="0"/>
      <c r="AR49" s="0"/>
      <c r="AS49" s="0"/>
      <c r="AT49" s="0"/>
      <c r="AU49" s="0"/>
      <c r="AV49" s="0"/>
      <c r="AW49" s="0"/>
      <c r="AX49" s="0"/>
      <c r="AY49" s="0"/>
      <c r="AZ49" s="0"/>
      <c r="BA49" s="0"/>
      <c r="BB49" s="0"/>
      <c r="BC49" s="0"/>
      <c r="BD49" s="0"/>
      <c r="BE49" s="0"/>
      <c r="BF49" s="0"/>
      <c r="BG49" s="0"/>
      <c r="BH49" s="0"/>
      <c r="BI49" s="0"/>
      <c r="BJ49" s="0"/>
      <c r="BK49" s="0"/>
      <c r="BL49" s="0"/>
      <c r="BM49" s="0"/>
      <c r="BN49" s="0"/>
      <c r="BO49" s="0"/>
      <c r="BP49" s="0"/>
      <c r="BQ49" s="0"/>
      <c r="BR49" s="0"/>
      <c r="BS49" s="0"/>
      <c r="BT49" s="0"/>
      <c r="BU49" s="0"/>
      <c r="BV49" s="0"/>
      <c r="BW49" s="0"/>
      <c r="BX49" s="0"/>
      <c r="BY49" s="0"/>
      <c r="BZ49" s="0"/>
      <c r="CA49" s="0"/>
      <c r="CB49" s="0"/>
      <c r="CC49" s="0"/>
      <c r="CD49" s="0"/>
      <c r="CE49" s="0"/>
      <c r="CF49" s="0"/>
      <c r="CG49" s="0"/>
      <c r="CH49" s="0"/>
      <c r="CI49" s="0"/>
      <c r="CJ49" s="0"/>
      <c r="CK49" s="0"/>
      <c r="CL49" s="0"/>
      <c r="CM49" s="0"/>
      <c r="CN49" s="0"/>
      <c r="CO49" s="0"/>
      <c r="CP49" s="0"/>
      <c r="CQ49" s="0"/>
      <c r="CR49" s="0"/>
      <c r="CS49" s="0"/>
      <c r="CT49" s="0"/>
      <c r="CU49" s="0"/>
      <c r="CV49" s="0"/>
      <c r="CW49" s="0"/>
      <c r="CX49" s="0"/>
      <c r="CY49" s="0"/>
      <c r="CZ49" s="0"/>
      <c r="DA49" s="0"/>
      <c r="DB49" s="0"/>
      <c r="DC49" s="0"/>
      <c r="DD49" s="0"/>
      <c r="DE49" s="0"/>
      <c r="DF49" s="0"/>
      <c r="DG49" s="0"/>
      <c r="DH49" s="0"/>
      <c r="DI49" s="0"/>
      <c r="DJ49" s="0"/>
      <c r="DK49" s="0"/>
      <c r="DL49" s="0"/>
      <c r="DM49" s="0"/>
      <c r="DN49" s="0"/>
      <c r="DO49" s="0"/>
      <c r="DP49" s="0"/>
      <c r="DQ49" s="0"/>
      <c r="DR49" s="0"/>
      <c r="DS49" s="0"/>
      <c r="DT49" s="0"/>
      <c r="DU49" s="0"/>
      <c r="DV49" s="0"/>
      <c r="DW49" s="0"/>
      <c r="DX49" s="0"/>
      <c r="DY49" s="0"/>
      <c r="DZ49" s="0"/>
      <c r="EA49" s="0"/>
      <c r="EB49" s="0"/>
      <c r="EC49" s="0"/>
      <c r="ED49" s="0"/>
      <c r="EE49" s="0"/>
      <c r="EF49" s="0"/>
      <c r="EG49" s="0"/>
      <c r="EH49" s="0"/>
      <c r="EI49" s="0"/>
    </row>
    <row r="50" s="2" customFormat="1" ht="15.95" customHeight="1">
      <c r="B50" s="326"/>
      <c r="C50" s="307" t="s">
        <v>44</v>
      </c>
      <c r="D50" s="314">
        <v>80.50348939903808688286500363</v>
      </c>
      <c r="E50" s="159">
        <v>66.490106954220255148706316960</v>
      </c>
      <c r="F50" s="159">
        <v>92.68021638210320616121380389</v>
      </c>
      <c r="G50" s="159">
        <v>1.8115645542361598031891981500</v>
      </c>
      <c r="H50" s="159">
        <v>86.86156824142193379273213643</v>
      </c>
      <c r="I50" s="159">
        <v>63.527697156180241191171483750</v>
      </c>
      <c r="J50" s="322">
        <v>232.1627256351306177011601198</v>
      </c>
      <c r="K50" s="159">
        <v>-4.8805124683723032174684678500</v>
      </c>
      <c r="L50" s="160">
        <v>248.28000698317296135681610765</v>
      </c>
      <c r="M50" s="159">
        <v>-6.0985228348685325761891941300</v>
      </c>
      <c r="N50" s="159">
        <v>93.50842561030913641517647517</v>
      </c>
      <c r="O50" s="315">
        <v>1.2971152353165690210225971400</v>
      </c>
      <c r="P50" s="322">
        <v>186.89909522019525578622550649</v>
      </c>
      <c r="Q50" s="159">
        <v>58.364536525713152519035037870</v>
      </c>
      <c r="R50" s="160">
        <v>230.10644770550565117908310871</v>
      </c>
      <c r="S50" s="159">
        <v>-4.397436958640849321174456300</v>
      </c>
      <c r="T50" s="159">
        <v>81.22288492297793490502798079</v>
      </c>
      <c r="U50" s="315">
        <v>65.648839829955394873710031780</v>
      </c>
      <c r="W50" s="283"/>
      <c r="X50" s="283"/>
      <c r="Y50" s="283"/>
      <c r="Z50" s="283"/>
      <c r="AA50" s="283"/>
      <c r="AB50" s="283"/>
      <c r="AC50" s="283"/>
      <c r="AD50" s="283"/>
      <c r="AE50" s="283"/>
      <c r="AF50" s="283"/>
      <c r="AG50" s="283"/>
      <c r="AH50" s="283"/>
      <c r="AI50" s="283"/>
      <c r="AJ50" s="283"/>
      <c r="AK50" s="283"/>
      <c r="AL50" s="0"/>
      <c r="AM50" s="0"/>
      <c r="AN50" s="0"/>
      <c r="AO50" s="0"/>
      <c r="AP50" s="0"/>
      <c r="AQ50" s="0"/>
      <c r="AR50" s="0"/>
      <c r="AS50" s="0"/>
      <c r="AT50" s="0"/>
      <c r="AU50" s="0"/>
      <c r="AV50" s="0"/>
      <c r="AW50" s="0"/>
      <c r="AX50" s="0"/>
      <c r="AY50" s="0"/>
      <c r="AZ50" s="0"/>
      <c r="BA50" s="0"/>
      <c r="BB50" s="0"/>
      <c r="BC50" s="0"/>
      <c r="BD50" s="0"/>
      <c r="BE50" s="0"/>
      <c r="BF50" s="0"/>
      <c r="BG50" s="0"/>
      <c r="BH50" s="0"/>
      <c r="BI50" s="0"/>
      <c r="BJ50" s="0"/>
      <c r="BK50" s="0"/>
      <c r="BL50" s="0"/>
      <c r="BM50" s="0"/>
      <c r="BN50" s="0"/>
      <c r="BO50" s="0"/>
      <c r="BP50" s="0"/>
      <c r="BQ50" s="0"/>
      <c r="BR50" s="0"/>
      <c r="BS50" s="0"/>
      <c r="BT50" s="0"/>
      <c r="BU50" s="0"/>
      <c r="BV50" s="0"/>
      <c r="BW50" s="0"/>
      <c r="BX50" s="0"/>
      <c r="BY50" s="0"/>
      <c r="BZ50" s="0"/>
      <c r="CA50" s="0"/>
      <c r="CB50" s="0"/>
      <c r="CC50" s="0"/>
      <c r="CD50" s="0"/>
      <c r="CE50" s="0"/>
      <c r="CF50" s="0"/>
      <c r="CG50" s="0"/>
      <c r="CH50" s="0"/>
      <c r="CI50" s="0"/>
      <c r="CJ50" s="0"/>
      <c r="CK50" s="0"/>
      <c r="CL50" s="0"/>
      <c r="CM50" s="0"/>
      <c r="CN50" s="0"/>
      <c r="CO50" s="0"/>
      <c r="CP50" s="0"/>
      <c r="CQ50" s="0"/>
      <c r="CR50" s="0"/>
      <c r="CS50" s="0"/>
      <c r="CT50" s="0"/>
      <c r="CU50" s="0"/>
      <c r="CV50" s="0"/>
      <c r="CW50" s="0"/>
      <c r="CX50" s="0"/>
      <c r="CY50" s="0"/>
      <c r="CZ50" s="0"/>
      <c r="DA50" s="0"/>
      <c r="DB50" s="0"/>
      <c r="DC50" s="0"/>
      <c r="DD50" s="0"/>
      <c r="DE50" s="0"/>
      <c r="DF50" s="0"/>
      <c r="DG50" s="0"/>
      <c r="DH50" s="0"/>
      <c r="DI50" s="0"/>
      <c r="DJ50" s="0"/>
      <c r="DK50" s="0"/>
      <c r="DL50" s="0"/>
      <c r="DM50" s="0"/>
      <c r="DN50" s="0"/>
      <c r="DO50" s="0"/>
      <c r="DP50" s="0"/>
      <c r="DQ50" s="0"/>
      <c r="DR50" s="0"/>
      <c r="DS50" s="0"/>
      <c r="DT50" s="0"/>
      <c r="DU50" s="0"/>
      <c r="DV50" s="0"/>
      <c r="DW50" s="0"/>
      <c r="DX50" s="0"/>
      <c r="DY50" s="0"/>
      <c r="DZ50" s="0"/>
      <c r="EA50" s="0"/>
      <c r="EB50" s="0"/>
      <c r="EC50" s="0"/>
      <c r="ED50" s="0"/>
      <c r="EE50" s="0"/>
      <c r="EF50" s="0"/>
      <c r="EG50" s="0"/>
      <c r="EH50" s="0"/>
      <c r="EI50" s="0"/>
    </row>
    <row r="51" s="2" customFormat="1" ht="15.95" customHeight="1">
      <c r="B51" s="327"/>
      <c r="C51" s="308" t="s">
        <v>45</v>
      </c>
      <c r="D51" s="316">
        <v>71.271658395962362897718867310</v>
      </c>
      <c r="E51" s="317">
        <v>67.260437096474048737672155260</v>
      </c>
      <c r="F51" s="317">
        <v>91.12939888528308158292136716</v>
      </c>
      <c r="G51" s="317">
        <v>1.4483473519672318378634553600</v>
      </c>
      <c r="H51" s="317">
        <v>78.209292794394104922428063410</v>
      </c>
      <c r="I51" s="317">
        <v>64.872510457146076140662160220</v>
      </c>
      <c r="J51" s="323">
        <v>233.41544269689126789287738662</v>
      </c>
      <c r="K51" s="317">
        <v>11.583067652379858393081130510</v>
      </c>
      <c r="L51" s="324">
        <v>253.0426948957380797968383463</v>
      </c>
      <c r="M51" s="317">
        <v>0.0488665480450302528590070500</v>
      </c>
      <c r="N51" s="317">
        <v>92.24350175098558529069254513</v>
      </c>
      <c r="O51" s="318">
        <v>11.528567491362757619323571120</v>
      </c>
      <c r="P51" s="323">
        <v>166.35905696235162335525701058</v>
      </c>
      <c r="Q51" s="317">
        <v>86.63432668102489511819531442</v>
      </c>
      <c r="R51" s="324">
        <v>230.59628678160700686907815513</v>
      </c>
      <c r="S51" s="317">
        <v>1.4979216573668700814876508200</v>
      </c>
      <c r="T51" s="317">
        <v>72.142990368230369361752979700</v>
      </c>
      <c r="U51" s="318">
        <v>83.87994909990228175484999436</v>
      </c>
      <c r="W51" s="283"/>
      <c r="X51" s="283"/>
      <c r="Y51" s="283"/>
      <c r="Z51" s="283"/>
      <c r="AA51" s="283"/>
      <c r="AB51" s="283"/>
      <c r="AC51" s="283"/>
      <c r="AD51" s="283"/>
      <c r="AE51" s="283"/>
      <c r="AF51" s="283"/>
      <c r="AG51" s="283"/>
      <c r="AH51" s="283"/>
      <c r="AI51" s="283"/>
      <c r="AJ51" s="283"/>
      <c r="AK51" s="283"/>
      <c r="AL51" s="0"/>
      <c r="AM51" s="0"/>
      <c r="AN51" s="0"/>
      <c r="AO51" s="0"/>
      <c r="AP51" s="0"/>
      <c r="AQ51" s="0"/>
      <c r="AR51" s="0"/>
      <c r="AS51" s="0"/>
      <c r="AT51" s="0"/>
      <c r="AU51" s="0"/>
      <c r="AV51" s="0"/>
      <c r="AW51" s="0"/>
      <c r="AX51" s="0"/>
      <c r="AY51" s="0"/>
      <c r="AZ51" s="0"/>
      <c r="BA51" s="0"/>
      <c r="BB51" s="0"/>
      <c r="BC51" s="0"/>
      <c r="BD51" s="0"/>
      <c r="BE51" s="0"/>
      <c r="BF51" s="0"/>
      <c r="BG51" s="0"/>
      <c r="BH51" s="0"/>
      <c r="BI51" s="0"/>
      <c r="BJ51" s="0"/>
      <c r="BK51" s="0"/>
      <c r="BL51" s="0"/>
      <c r="BM51" s="0"/>
      <c r="BN51" s="0"/>
      <c r="BO51" s="0"/>
      <c r="BP51" s="0"/>
      <c r="BQ51" s="0"/>
      <c r="BR51" s="0"/>
      <c r="BS51" s="0"/>
      <c r="BT51" s="0"/>
      <c r="BU51" s="0"/>
      <c r="BV51" s="0"/>
      <c r="BW51" s="0"/>
      <c r="BX51" s="0"/>
      <c r="BY51" s="0"/>
      <c r="BZ51" s="0"/>
      <c r="CA51" s="0"/>
      <c r="CB51" s="0"/>
      <c r="CC51" s="0"/>
      <c r="CD51" s="0"/>
      <c r="CE51" s="0"/>
      <c r="CF51" s="0"/>
      <c r="CG51" s="0"/>
      <c r="CH51" s="0"/>
      <c r="CI51" s="0"/>
      <c r="CJ51" s="0"/>
      <c r="CK51" s="0"/>
      <c r="CL51" s="0"/>
      <c r="CM51" s="0"/>
      <c r="CN51" s="0"/>
      <c r="CO51" s="0"/>
      <c r="CP51" s="0"/>
      <c r="CQ51" s="0"/>
      <c r="CR51" s="0"/>
      <c r="CS51" s="0"/>
      <c r="CT51" s="0"/>
      <c r="CU51" s="0"/>
      <c r="CV51" s="0"/>
      <c r="CW51" s="0"/>
      <c r="CX51" s="0"/>
      <c r="CY51" s="0"/>
      <c r="CZ51" s="0"/>
      <c r="DA51" s="0"/>
      <c r="DB51" s="0"/>
      <c r="DC51" s="0"/>
      <c r="DD51" s="0"/>
      <c r="DE51" s="0"/>
      <c r="DF51" s="0"/>
      <c r="DG51" s="0"/>
      <c r="DH51" s="0"/>
      <c r="DI51" s="0"/>
      <c r="DJ51" s="0"/>
      <c r="DK51" s="0"/>
      <c r="DL51" s="0"/>
      <c r="DM51" s="0"/>
      <c r="DN51" s="0"/>
      <c r="DO51" s="0"/>
      <c r="DP51" s="0"/>
      <c r="DQ51" s="0"/>
      <c r="DR51" s="0"/>
      <c r="DS51" s="0"/>
      <c r="DT51" s="0"/>
      <c r="DU51" s="0"/>
      <c r="DV51" s="0"/>
      <c r="DW51" s="0"/>
      <c r="DX51" s="0"/>
      <c r="DY51" s="0"/>
      <c r="DZ51" s="0"/>
      <c r="EA51" s="0"/>
      <c r="EB51" s="0"/>
      <c r="EC51" s="0"/>
      <c r="ED51" s="0"/>
      <c r="EE51" s="0"/>
      <c r="EF51" s="0"/>
      <c r="EG51" s="0"/>
      <c r="EH51" s="0"/>
      <c r="EI51" s="0"/>
    </row>
    <row r="52" s="2" customFormat="1" ht="5.1" customHeight="1">
      <c r="B52" s="4"/>
      <c r="C52" s="299"/>
      <c r="D52" s="159"/>
      <c r="E52" s="159"/>
      <c r="F52" s="159"/>
      <c r="G52" s="159"/>
      <c r="H52" s="159"/>
      <c r="I52" s="159"/>
      <c r="J52" s="160"/>
      <c r="K52" s="159"/>
      <c r="L52" s="160"/>
      <c r="M52" s="159"/>
      <c r="N52" s="159"/>
      <c r="O52" s="159"/>
      <c r="P52" s="160"/>
      <c r="Q52" s="159"/>
      <c r="R52" s="160"/>
      <c r="S52" s="159"/>
      <c r="T52" s="159"/>
      <c r="U52" s="159"/>
      <c r="W52" s="283"/>
      <c r="X52" s="283"/>
      <c r="Y52" s="283"/>
      <c r="Z52" s="283"/>
      <c r="AA52" s="283"/>
      <c r="AB52" s="283"/>
      <c r="AC52" s="283"/>
      <c r="AD52" s="283"/>
      <c r="AE52" s="283"/>
      <c r="AF52" s="283"/>
      <c r="AG52" s="283"/>
      <c r="AH52" s="283"/>
      <c r="AI52" s="283"/>
      <c r="AJ52" s="283"/>
      <c r="AK52" s="283"/>
      <c r="AL52" s="0"/>
      <c r="AM52" s="0"/>
      <c r="AN52" s="0"/>
      <c r="AO52" s="0"/>
      <c r="AP52" s="0"/>
      <c r="AQ52" s="0"/>
      <c r="AR52" s="0"/>
      <c r="AS52" s="0"/>
      <c r="AT52" s="0"/>
      <c r="AU52" s="0"/>
      <c r="AV52" s="0"/>
      <c r="AW52" s="0"/>
      <c r="AX52" s="0"/>
      <c r="AY52" s="0"/>
      <c r="AZ52" s="0"/>
      <c r="BA52" s="0"/>
      <c r="BB52" s="0"/>
      <c r="BC52" s="0"/>
      <c r="BD52" s="0"/>
      <c r="BE52" s="0"/>
      <c r="BF52" s="0"/>
      <c r="BG52" s="0"/>
      <c r="BH52" s="0"/>
      <c r="BI52" s="0"/>
      <c r="BJ52" s="0"/>
      <c r="BK52" s="0"/>
      <c r="BL52" s="0"/>
      <c r="BM52" s="0"/>
      <c r="BN52" s="0"/>
      <c r="BO52" s="0"/>
      <c r="BP52" s="0"/>
      <c r="BQ52" s="0"/>
      <c r="BR52" s="0"/>
      <c r="BS52" s="0"/>
      <c r="BT52" s="0"/>
      <c r="BU52" s="0"/>
      <c r="BV52" s="0"/>
      <c r="BW52" s="0"/>
      <c r="BX52" s="0"/>
      <c r="BY52" s="0"/>
      <c r="BZ52" s="0"/>
      <c r="CA52" s="0"/>
      <c r="CB52" s="0"/>
      <c r="CC52" s="0"/>
      <c r="CD52" s="0"/>
      <c r="CE52" s="0"/>
      <c r="CF52" s="0"/>
      <c r="CG52" s="0"/>
      <c r="CH52" s="0"/>
      <c r="CI52" s="0"/>
      <c r="CJ52" s="0"/>
      <c r="CK52" s="0"/>
      <c r="CL52" s="0"/>
      <c r="CM52" s="0"/>
      <c r="CN52" s="0"/>
      <c r="CO52" s="0"/>
      <c r="CP52" s="0"/>
      <c r="CQ52" s="0"/>
      <c r="CR52" s="0"/>
      <c r="CS52" s="0"/>
      <c r="CT52" s="0"/>
      <c r="CU52" s="0"/>
      <c r="CV52" s="0"/>
      <c r="CW52" s="0"/>
      <c r="CX52" s="0"/>
      <c r="CY52" s="0"/>
      <c r="CZ52" s="0"/>
      <c r="DA52" s="0"/>
      <c r="DB52" s="0"/>
      <c r="DC52" s="0"/>
      <c r="DD52" s="0"/>
      <c r="DE52" s="0"/>
      <c r="DF52" s="0"/>
      <c r="DG52" s="0"/>
      <c r="DH52" s="0"/>
      <c r="DI52" s="0"/>
      <c r="DJ52" s="0"/>
      <c r="DK52" s="0"/>
      <c r="DL52" s="0"/>
      <c r="DM52" s="0"/>
      <c r="DN52" s="0"/>
      <c r="DO52" s="0"/>
      <c r="DP52" s="0"/>
      <c r="DQ52" s="0"/>
      <c r="DR52" s="0"/>
      <c r="DS52" s="0"/>
      <c r="DT52" s="0"/>
      <c r="DU52" s="0"/>
      <c r="DV52" s="0"/>
      <c r="DW52" s="0"/>
      <c r="DX52" s="0"/>
      <c r="DY52" s="0"/>
      <c r="DZ52" s="0"/>
      <c r="EA52" s="0"/>
      <c r="EB52" s="0"/>
      <c r="EC52" s="0"/>
      <c r="ED52" s="0"/>
      <c r="EE52" s="0"/>
      <c r="EF52" s="0"/>
      <c r="EG52" s="0"/>
      <c r="EH52" s="0"/>
      <c r="EI52" s="0"/>
    </row>
    <row r="53" s="9" customFormat="1" ht="5.1" customHeight="1">
      <c r="B53" s="4"/>
      <c r="C53" s="299"/>
      <c r="D53" s="159"/>
      <c r="E53" s="159"/>
      <c r="F53" s="159"/>
      <c r="G53" s="159"/>
      <c r="H53" s="159"/>
      <c r="I53" s="159"/>
      <c r="J53" s="160"/>
      <c r="K53" s="159"/>
      <c r="L53" s="160"/>
      <c r="M53" s="159"/>
      <c r="N53" s="159"/>
      <c r="O53" s="159"/>
      <c r="P53" s="160"/>
      <c r="Q53" s="159"/>
      <c r="R53" s="160"/>
      <c r="S53" s="159"/>
      <c r="T53" s="159"/>
      <c r="U53" s="159"/>
      <c r="W53" s="283"/>
      <c r="X53" s="283"/>
      <c r="Y53" s="283"/>
      <c r="Z53" s="283"/>
      <c r="AA53" s="283"/>
      <c r="AB53" s="283"/>
      <c r="AC53" s="283"/>
      <c r="AD53" s="283"/>
      <c r="AE53" s="283"/>
      <c r="AF53" s="283"/>
      <c r="AG53" s="283"/>
      <c r="AH53" s="283"/>
      <c r="AI53" s="283"/>
      <c r="AJ53" s="283"/>
      <c r="AK53" s="283"/>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row>
    <row r="54" s="2" customFormat="1" ht="15.95" customHeight="1">
      <c r="B54" s="325" t="s">
        <v>51</v>
      </c>
      <c r="C54" s="305" t="s">
        <v>42</v>
      </c>
      <c r="D54" s="309">
        <v>91.71930328261077615082783050</v>
      </c>
      <c r="E54" s="310">
        <v>73.368184328635742238004284930</v>
      </c>
      <c r="F54" s="310">
        <v>93.59362087852550854841132945</v>
      </c>
      <c r="G54" s="310">
        <v>-0.4088115103716764012688890100</v>
      </c>
      <c r="H54" s="310">
        <v>97.99738745192111350611381092</v>
      </c>
      <c r="I54" s="310">
        <v>74.079842763088162372145491330</v>
      </c>
      <c r="J54" s="319">
        <v>285.10428974108192646232663954</v>
      </c>
      <c r="K54" s="310">
        <v>-7.3312827780388706807205556700</v>
      </c>
      <c r="L54" s="320">
        <v>337.08203822885992450483014223</v>
      </c>
      <c r="M54" s="310">
        <v>3.054251977528118966223741900</v>
      </c>
      <c r="N54" s="310">
        <v>84.58008953521041587090628135</v>
      </c>
      <c r="O54" s="311">
        <v>-10.077735325109774548751089970</v>
      </c>
      <c r="P54" s="319">
        <v>261.4956681793562936867951894</v>
      </c>
      <c r="Q54" s="310">
        <v>60.658072488351785751555596570</v>
      </c>
      <c r="R54" s="320">
        <v>315.48728490952557864877954652</v>
      </c>
      <c r="S54" s="310">
        <v>2.6329543335165530672986768300</v>
      </c>
      <c r="T54" s="310">
        <v>82.88627804900193493731240166</v>
      </c>
      <c r="U54" s="311">
        <v>56.536536955056875210014640180</v>
      </c>
      <c r="W54" s="283"/>
      <c r="X54" s="283"/>
      <c r="Y54" s="283"/>
      <c r="Z54" s="283"/>
      <c r="AA54" s="283"/>
      <c r="AB54" s="283"/>
      <c r="AC54" s="283"/>
      <c r="AD54" s="283"/>
      <c r="AE54" s="283"/>
      <c r="AF54" s="283"/>
      <c r="AG54" s="283"/>
      <c r="AH54" s="283"/>
      <c r="AI54" s="283"/>
      <c r="AJ54" s="283"/>
      <c r="AK54" s="283"/>
      <c r="AL54" s="0"/>
      <c r="AM54" s="0"/>
      <c r="AN54" s="0"/>
      <c r="AO54" s="0"/>
      <c r="AP54" s="0"/>
      <c r="AQ54" s="0"/>
      <c r="AR54" s="0"/>
      <c r="AS54" s="0"/>
      <c r="AT54" s="0"/>
      <c r="AU54" s="0"/>
      <c r="AV54" s="0"/>
      <c r="AW54" s="0"/>
      <c r="AX54" s="0"/>
      <c r="AY54" s="0"/>
      <c r="AZ54" s="0"/>
      <c r="BA54" s="0"/>
      <c r="BB54" s="0"/>
      <c r="BC54" s="0"/>
      <c r="BD54" s="0"/>
      <c r="BE54" s="0"/>
      <c r="BF54" s="0"/>
      <c r="BG54" s="0"/>
      <c r="BH54" s="0"/>
      <c r="BI54" s="0"/>
      <c r="BJ54" s="0"/>
      <c r="BK54" s="0"/>
      <c r="BL54" s="0"/>
      <c r="BM54" s="0"/>
      <c r="BN54" s="0"/>
      <c r="BO54" s="0"/>
      <c r="BP54" s="0"/>
      <c r="BQ54" s="0"/>
      <c r="BR54" s="0"/>
      <c r="BS54" s="0"/>
      <c r="BT54" s="0"/>
      <c r="BU54" s="0"/>
      <c r="BV54" s="0"/>
      <c r="BW54" s="0"/>
      <c r="BX54" s="0"/>
      <c r="BY54" s="0"/>
      <c r="BZ54" s="0"/>
      <c r="CA54" s="0"/>
      <c r="CB54" s="0"/>
      <c r="CC54" s="0"/>
      <c r="CD54" s="0"/>
      <c r="CE54" s="0"/>
      <c r="CF54" s="0"/>
      <c r="CG54" s="0"/>
      <c r="CH54" s="0"/>
      <c r="CI54" s="0"/>
      <c r="CJ54" s="0"/>
      <c r="CK54" s="0"/>
      <c r="CL54" s="0"/>
      <c r="CM54" s="0"/>
      <c r="CN54" s="0"/>
      <c r="CO54" s="0"/>
      <c r="CP54" s="0"/>
      <c r="CQ54" s="0"/>
      <c r="CR54" s="0"/>
      <c r="CS54" s="0"/>
      <c r="CT54" s="0"/>
      <c r="CU54" s="0"/>
      <c r="CV54" s="0"/>
      <c r="CW54" s="0"/>
      <c r="CX54" s="0"/>
      <c r="CY54" s="0"/>
      <c r="CZ54" s="0"/>
      <c r="DA54" s="0"/>
      <c r="DB54" s="0"/>
      <c r="DC54" s="0"/>
      <c r="DD54" s="0"/>
      <c r="DE54" s="0"/>
      <c r="DF54" s="0"/>
      <c r="DG54" s="0"/>
      <c r="DH54" s="0"/>
      <c r="DI54" s="0"/>
      <c r="DJ54" s="0"/>
      <c r="DK54" s="0"/>
      <c r="DL54" s="0"/>
      <c r="DM54" s="0"/>
      <c r="DN54" s="0"/>
      <c r="DO54" s="0"/>
      <c r="DP54" s="0"/>
      <c r="DQ54" s="0"/>
      <c r="DR54" s="0"/>
      <c r="DS54" s="0"/>
      <c r="DT54" s="0"/>
      <c r="DU54" s="0"/>
      <c r="DV54" s="0"/>
      <c r="DW54" s="0"/>
      <c r="DX54" s="0"/>
      <c r="DY54" s="0"/>
      <c r="DZ54" s="0"/>
      <c r="EA54" s="0"/>
      <c r="EB54" s="0"/>
      <c r="EC54" s="0"/>
      <c r="ED54" s="0"/>
      <c r="EE54" s="0"/>
      <c r="EF54" s="0"/>
      <c r="EG54" s="0"/>
      <c r="EH54" s="0"/>
      <c r="EI54" s="0"/>
    </row>
    <row r="55" s="2" customFormat="1" ht="15.95" customHeight="1">
      <c r="B55" s="326"/>
      <c r="C55" s="306" t="s">
        <v>60</v>
      </c>
      <c r="D55" s="312">
        <v>72.348195556635338465167287720</v>
      </c>
      <c r="E55" s="134">
        <v>54.536363796426728365451397360</v>
      </c>
      <c r="F55" s="134">
        <v>93.15877725250679405289863689</v>
      </c>
      <c r="G55" s="134">
        <v>0.1769993802439322707325332500</v>
      </c>
      <c r="H55" s="134">
        <v>77.661169124768147272066140640</v>
      </c>
      <c r="I55" s="134">
        <v>54.263318678422198863520958850</v>
      </c>
      <c r="J55" s="321">
        <v>233.59062457597147472597178532</v>
      </c>
      <c r="K55" s="134">
        <v>12.920998206337588459206093130</v>
      </c>
      <c r="L55" s="135">
        <v>256.70334259890621747696779166</v>
      </c>
      <c r="M55" s="134">
        <v>-0.7574089837825146560411022700</v>
      </c>
      <c r="N55" s="134">
        <v>90.99633148951710482962935029</v>
      </c>
      <c r="O55" s="313">
        <v>13.782799350618405005743344030</v>
      </c>
      <c r="P55" s="321">
        <v>168.99860187018972941047884073</v>
      </c>
      <c r="Q55" s="134">
        <v>74.504004590702356359109345260</v>
      </c>
      <c r="R55" s="135">
        <v>239.1416951314544282016303893</v>
      </c>
      <c r="S55" s="134">
        <v>-0.5817502127457893017310437900</v>
      </c>
      <c r="T55" s="134">
        <v>70.668814895408532950663809960</v>
      </c>
      <c r="U55" s="313">
        <v>75.525122363474174363471202860</v>
      </c>
      <c r="W55" s="283"/>
      <c r="X55" s="283"/>
      <c r="Y55" s="283"/>
      <c r="Z55" s="283"/>
      <c r="AA55" s="283"/>
      <c r="AB55" s="283"/>
      <c r="AC55" s="283"/>
      <c r="AD55" s="283"/>
      <c r="AE55" s="283"/>
      <c r="AF55" s="283"/>
      <c r="AG55" s="283"/>
      <c r="AH55" s="283"/>
      <c r="AI55" s="283"/>
      <c r="AJ55" s="283"/>
      <c r="AK55" s="283"/>
      <c r="AL55" s="0"/>
      <c r="AM55" s="0"/>
      <c r="AN55" s="0"/>
      <c r="AO55" s="0"/>
      <c r="AP55" s="0"/>
      <c r="AQ55" s="0"/>
      <c r="AR55" s="0"/>
      <c r="AS55" s="0"/>
      <c r="AT55" s="0"/>
      <c r="AU55" s="0"/>
      <c r="AV55" s="0"/>
      <c r="AW55" s="0"/>
      <c r="AX55" s="0"/>
      <c r="AY55" s="0"/>
      <c r="AZ55" s="0"/>
      <c r="BA55" s="0"/>
      <c r="BB55" s="0"/>
      <c r="BC55" s="0"/>
      <c r="BD55" s="0"/>
      <c r="BE55" s="0"/>
      <c r="BF55" s="0"/>
      <c r="BG55" s="0"/>
      <c r="BH55" s="0"/>
      <c r="BI55" s="0"/>
      <c r="BJ55" s="0"/>
      <c r="BK55" s="0"/>
      <c r="BL55" s="0"/>
      <c r="BM55" s="0"/>
      <c r="BN55" s="0"/>
      <c r="BO55" s="0"/>
      <c r="BP55" s="0"/>
      <c r="BQ55" s="0"/>
      <c r="BR55" s="0"/>
      <c r="BS55" s="0"/>
      <c r="BT55" s="0"/>
      <c r="BU55" s="0"/>
      <c r="BV55" s="0"/>
      <c r="BW55" s="0"/>
      <c r="BX55" s="0"/>
      <c r="BY55" s="0"/>
      <c r="BZ55" s="0"/>
      <c r="CA55" s="0"/>
      <c r="CB55" s="0"/>
      <c r="CC55" s="0"/>
      <c r="CD55" s="0"/>
      <c r="CE55" s="0"/>
      <c r="CF55" s="0"/>
      <c r="CG55" s="0"/>
      <c r="CH55" s="0"/>
      <c r="CI55" s="0"/>
      <c r="CJ55" s="0"/>
      <c r="CK55" s="0"/>
      <c r="CL55" s="0"/>
      <c r="CM55" s="0"/>
      <c r="CN55" s="0"/>
      <c r="CO55" s="0"/>
      <c r="CP55" s="0"/>
      <c r="CQ55" s="0"/>
      <c r="CR55" s="0"/>
      <c r="CS55" s="0"/>
      <c r="CT55" s="0"/>
      <c r="CU55" s="0"/>
      <c r="CV55" s="0"/>
      <c r="CW55" s="0"/>
      <c r="CX55" s="0"/>
      <c r="CY55" s="0"/>
      <c r="CZ55" s="0"/>
      <c r="DA55" s="0"/>
      <c r="DB55" s="0"/>
      <c r="DC55" s="0"/>
      <c r="DD55" s="0"/>
      <c r="DE55" s="0"/>
      <c r="DF55" s="0"/>
      <c r="DG55" s="0"/>
      <c r="DH55" s="0"/>
      <c r="DI55" s="0"/>
      <c r="DJ55" s="0"/>
      <c r="DK55" s="0"/>
      <c r="DL55" s="0"/>
      <c r="DM55" s="0"/>
      <c r="DN55" s="0"/>
      <c r="DO55" s="0"/>
      <c r="DP55" s="0"/>
      <c r="DQ55" s="0"/>
      <c r="DR55" s="0"/>
      <c r="DS55" s="0"/>
      <c r="DT55" s="0"/>
      <c r="DU55" s="0"/>
      <c r="DV55" s="0"/>
      <c r="DW55" s="0"/>
      <c r="DX55" s="0"/>
      <c r="DY55" s="0"/>
      <c r="DZ55" s="0"/>
      <c r="EA55" s="0"/>
      <c r="EB55" s="0"/>
      <c r="EC55" s="0"/>
      <c r="ED55" s="0"/>
      <c r="EE55" s="0"/>
      <c r="EF55" s="0"/>
      <c r="EG55" s="0"/>
      <c r="EH55" s="0"/>
      <c r="EI55" s="0"/>
    </row>
    <row r="56" s="2" customFormat="1" ht="15.95" customHeight="1">
      <c r="B56" s="326"/>
      <c r="C56" s="307" t="s">
        <v>44</v>
      </c>
      <c r="D56" s="314">
        <v>82.60719403397060232624907993</v>
      </c>
      <c r="E56" s="159">
        <v>57.568119535148989342350923250</v>
      </c>
      <c r="F56" s="159">
        <v>94.63386044175957164405269482</v>
      </c>
      <c r="G56" s="159">
        <v>0.3320928406922367990627442600</v>
      </c>
      <c r="H56" s="159">
        <v>87.29137081415955825472635487</v>
      </c>
      <c r="I56" s="159">
        <v>57.046579089440884755917582840</v>
      </c>
      <c r="J56" s="322">
        <v>230.13324240987178813304879366</v>
      </c>
      <c r="K56" s="159">
        <v>-4.2205554413946811090187495800</v>
      </c>
      <c r="L56" s="160">
        <v>251.53844210403049468854385818</v>
      </c>
      <c r="M56" s="159">
        <v>-5.5080071106028589977963486300</v>
      </c>
      <c r="N56" s="159">
        <v>91.49028692588228325437639829</v>
      </c>
      <c r="O56" s="315">
        <v>1.362498165019272916681340500</v>
      </c>
      <c r="P56" s="322">
        <v>190.10661409419071177389693493</v>
      </c>
      <c r="Q56" s="159">
        <v>50.917869692204983163564506230</v>
      </c>
      <c r="R56" s="160">
        <v>238.04053825810441705975263271</v>
      </c>
      <c r="S56" s="159">
        <v>-5.1942059671897536264151673900</v>
      </c>
      <c r="T56" s="159">
        <v>79.86312561941044552177060092</v>
      </c>
      <c r="U56" s="315">
        <v>59.186335847760057975815528100</v>
      </c>
      <c r="W56" s="283"/>
      <c r="X56" s="283"/>
      <c r="Y56" s="283"/>
      <c r="Z56" s="283"/>
      <c r="AA56" s="283"/>
      <c r="AB56" s="283"/>
      <c r="AC56" s="283"/>
      <c r="AD56" s="283"/>
      <c r="AE56" s="283"/>
      <c r="AF56" s="283"/>
      <c r="AG56" s="283"/>
      <c r="AH56" s="283"/>
      <c r="AI56" s="283"/>
      <c r="AJ56" s="283"/>
      <c r="AK56" s="283"/>
      <c r="AL56" s="0"/>
      <c r="AM56" s="0"/>
      <c r="AN56" s="0"/>
      <c r="AO56" s="0"/>
      <c r="AP56" s="0"/>
      <c r="AQ56" s="0"/>
      <c r="AR56" s="0"/>
      <c r="AS56" s="0"/>
      <c r="AT56" s="0"/>
      <c r="AU56" s="0"/>
      <c r="AV56" s="0"/>
      <c r="AW56" s="0"/>
      <c r="AX56" s="0"/>
      <c r="AY56" s="0"/>
      <c r="AZ56" s="0"/>
      <c r="BA56" s="0"/>
      <c r="BB56" s="0"/>
      <c r="BC56" s="0"/>
      <c r="BD56" s="0"/>
      <c r="BE56" s="0"/>
      <c r="BF56" s="0"/>
      <c r="BG56" s="0"/>
      <c r="BH56" s="0"/>
      <c r="BI56" s="0"/>
      <c r="BJ56" s="0"/>
      <c r="BK56" s="0"/>
      <c r="BL56" s="0"/>
      <c r="BM56" s="0"/>
      <c r="BN56" s="0"/>
      <c r="BO56" s="0"/>
      <c r="BP56" s="0"/>
      <c r="BQ56" s="0"/>
      <c r="BR56" s="0"/>
      <c r="BS56" s="0"/>
      <c r="BT56" s="0"/>
      <c r="BU56" s="0"/>
      <c r="BV56" s="0"/>
      <c r="BW56" s="0"/>
      <c r="BX56" s="0"/>
      <c r="BY56" s="0"/>
      <c r="BZ56" s="0"/>
      <c r="CA56" s="0"/>
      <c r="CB56" s="0"/>
      <c r="CC56" s="0"/>
      <c r="CD56" s="0"/>
      <c r="CE56" s="0"/>
      <c r="CF56" s="0"/>
      <c r="CG56" s="0"/>
      <c r="CH56" s="0"/>
      <c r="CI56" s="0"/>
      <c r="CJ56" s="0"/>
      <c r="CK56" s="0"/>
      <c r="CL56" s="0"/>
      <c r="CM56" s="0"/>
      <c r="CN56" s="0"/>
      <c r="CO56" s="0"/>
      <c r="CP56" s="0"/>
      <c r="CQ56" s="0"/>
      <c r="CR56" s="0"/>
      <c r="CS56" s="0"/>
      <c r="CT56" s="0"/>
      <c r="CU56" s="0"/>
      <c r="CV56" s="0"/>
      <c r="CW56" s="0"/>
      <c r="CX56" s="0"/>
      <c r="CY56" s="0"/>
      <c r="CZ56" s="0"/>
      <c r="DA56" s="0"/>
      <c r="DB56" s="0"/>
      <c r="DC56" s="0"/>
      <c r="DD56" s="0"/>
      <c r="DE56" s="0"/>
      <c r="DF56" s="0"/>
      <c r="DG56" s="0"/>
      <c r="DH56" s="0"/>
      <c r="DI56" s="0"/>
      <c r="DJ56" s="0"/>
      <c r="DK56" s="0"/>
      <c r="DL56" s="0"/>
      <c r="DM56" s="0"/>
      <c r="DN56" s="0"/>
      <c r="DO56" s="0"/>
      <c r="DP56" s="0"/>
      <c r="DQ56" s="0"/>
      <c r="DR56" s="0"/>
      <c r="DS56" s="0"/>
      <c r="DT56" s="0"/>
      <c r="DU56" s="0"/>
      <c r="DV56" s="0"/>
      <c r="DW56" s="0"/>
      <c r="DX56" s="0"/>
      <c r="DY56" s="0"/>
      <c r="DZ56" s="0"/>
      <c r="EA56" s="0"/>
      <c r="EB56" s="0"/>
      <c r="EC56" s="0"/>
      <c r="ED56" s="0"/>
      <c r="EE56" s="0"/>
      <c r="EF56" s="0"/>
      <c r="EG56" s="0"/>
      <c r="EH56" s="0"/>
      <c r="EI56" s="0"/>
    </row>
    <row r="57" s="2" customFormat="1" ht="15.95" customHeight="1">
      <c r="B57" s="327"/>
      <c r="C57" s="308" t="s">
        <v>45</v>
      </c>
      <c r="D57" s="316">
        <v>72.348195556635338465167287720</v>
      </c>
      <c r="E57" s="317">
        <v>54.536363796426728365451397360</v>
      </c>
      <c r="F57" s="317">
        <v>93.15877725250679405289863689</v>
      </c>
      <c r="G57" s="317">
        <v>0.1769993802439322707325332500</v>
      </c>
      <c r="H57" s="317">
        <v>77.661169124768147272066140640</v>
      </c>
      <c r="I57" s="317">
        <v>54.263318678422198863520958850</v>
      </c>
      <c r="J57" s="323">
        <v>233.59062457597147472597178532</v>
      </c>
      <c r="K57" s="317">
        <v>12.920998206337588459206093130</v>
      </c>
      <c r="L57" s="324">
        <v>256.70334259890621747696779166</v>
      </c>
      <c r="M57" s="317">
        <v>-0.7574089837825146560411022700</v>
      </c>
      <c r="N57" s="317">
        <v>90.99633148951710482962935029</v>
      </c>
      <c r="O57" s="318">
        <v>13.782799350618405005743344030</v>
      </c>
      <c r="P57" s="323">
        <v>168.99860187018972941047884073</v>
      </c>
      <c r="Q57" s="317">
        <v>74.504004590702356359109345260</v>
      </c>
      <c r="R57" s="324">
        <v>239.1416951314544282016303893</v>
      </c>
      <c r="S57" s="317">
        <v>-0.5817502127457893017310437900</v>
      </c>
      <c r="T57" s="317">
        <v>70.668814895408532950663809960</v>
      </c>
      <c r="U57" s="318">
        <v>75.525122363474174363471202860</v>
      </c>
      <c r="W57" s="283"/>
      <c r="X57" s="283"/>
      <c r="Y57" s="283"/>
      <c r="Z57" s="283"/>
      <c r="AA57" s="283"/>
      <c r="AB57" s="283"/>
      <c r="AC57" s="283"/>
      <c r="AD57" s="283"/>
      <c r="AE57" s="283"/>
      <c r="AF57" s="283"/>
      <c r="AG57" s="283"/>
      <c r="AH57" s="283"/>
      <c r="AI57" s="283"/>
      <c r="AJ57" s="283"/>
      <c r="AK57" s="283"/>
      <c r="AL57" s="0"/>
      <c r="AM57" s="0"/>
      <c r="AN57" s="0"/>
      <c r="AO57" s="0"/>
      <c r="AP57" s="0"/>
      <c r="AQ57" s="0"/>
      <c r="AR57" s="0"/>
      <c r="AS57" s="0"/>
      <c r="AT57" s="0"/>
      <c r="AU57" s="0"/>
      <c r="AV57" s="0"/>
      <c r="AW57" s="0"/>
      <c r="AX57" s="0"/>
      <c r="AY57" s="0"/>
      <c r="AZ57" s="0"/>
      <c r="BA57" s="0"/>
      <c r="BB57" s="0"/>
      <c r="BC57" s="0"/>
      <c r="BD57" s="0"/>
      <c r="BE57" s="0"/>
      <c r="BF57" s="0"/>
      <c r="BG57" s="0"/>
      <c r="BH57" s="0"/>
      <c r="BI57" s="0"/>
      <c r="BJ57" s="0"/>
      <c r="BK57" s="0"/>
      <c r="BL57" s="0"/>
      <c r="BM57" s="0"/>
      <c r="BN57" s="0"/>
      <c r="BO57" s="0"/>
      <c r="BP57" s="0"/>
      <c r="BQ57" s="0"/>
      <c r="BR57" s="0"/>
      <c r="BS57" s="0"/>
      <c r="BT57" s="0"/>
      <c r="BU57" s="0"/>
      <c r="BV57" s="0"/>
      <c r="BW57" s="0"/>
      <c r="BX57" s="0"/>
      <c r="BY57" s="0"/>
      <c r="BZ57" s="0"/>
      <c r="CA57" s="0"/>
      <c r="CB57" s="0"/>
      <c r="CC57" s="0"/>
      <c r="CD57" s="0"/>
      <c r="CE57" s="0"/>
      <c r="CF57" s="0"/>
      <c r="CG57" s="0"/>
      <c r="CH57" s="0"/>
      <c r="CI57" s="0"/>
      <c r="CJ57" s="0"/>
      <c r="CK57" s="0"/>
      <c r="CL57" s="0"/>
      <c r="CM57" s="0"/>
      <c r="CN57" s="0"/>
      <c r="CO57" s="0"/>
      <c r="CP57" s="0"/>
      <c r="CQ57" s="0"/>
      <c r="CR57" s="0"/>
      <c r="CS57" s="0"/>
      <c r="CT57" s="0"/>
      <c r="CU57" s="0"/>
      <c r="CV57" s="0"/>
      <c r="CW57" s="0"/>
      <c r="CX57" s="0"/>
      <c r="CY57" s="0"/>
      <c r="CZ57" s="0"/>
      <c r="DA57" s="0"/>
      <c r="DB57" s="0"/>
      <c r="DC57" s="0"/>
      <c r="DD57" s="0"/>
      <c r="DE57" s="0"/>
      <c r="DF57" s="0"/>
      <c r="DG57" s="0"/>
      <c r="DH57" s="0"/>
      <c r="DI57" s="0"/>
      <c r="DJ57" s="0"/>
      <c r="DK57" s="0"/>
      <c r="DL57" s="0"/>
      <c r="DM57" s="0"/>
      <c r="DN57" s="0"/>
      <c r="DO57" s="0"/>
      <c r="DP57" s="0"/>
      <c r="DQ57" s="0"/>
      <c r="DR57" s="0"/>
      <c r="DS57" s="0"/>
      <c r="DT57" s="0"/>
      <c r="DU57" s="0"/>
      <c r="DV57" s="0"/>
      <c r="DW57" s="0"/>
      <c r="DX57" s="0"/>
      <c r="DY57" s="0"/>
      <c r="DZ57" s="0"/>
      <c r="EA57" s="0"/>
      <c r="EB57" s="0"/>
      <c r="EC57" s="0"/>
      <c r="ED57" s="0"/>
      <c r="EE57" s="0"/>
      <c r="EF57" s="0"/>
      <c r="EG57" s="0"/>
      <c r="EH57" s="0"/>
      <c r="EI57" s="0"/>
    </row>
    <row r="58" s="2" customFormat="1" ht="5.1" customHeight="1">
      <c r="B58" s="4"/>
      <c r="C58" s="299"/>
      <c r="D58" s="159"/>
      <c r="E58" s="159"/>
      <c r="F58" s="159"/>
      <c r="G58" s="159"/>
      <c r="H58" s="159"/>
      <c r="I58" s="159"/>
      <c r="J58" s="160"/>
      <c r="K58" s="159"/>
      <c r="L58" s="160"/>
      <c r="M58" s="159"/>
      <c r="N58" s="159"/>
      <c r="O58" s="159"/>
      <c r="P58" s="160"/>
      <c r="Q58" s="159"/>
      <c r="R58" s="160"/>
      <c r="S58" s="159"/>
      <c r="T58" s="159"/>
      <c r="U58" s="159"/>
      <c r="W58" s="283"/>
      <c r="X58" s="283"/>
      <c r="Y58" s="283"/>
      <c r="Z58" s="283"/>
      <c r="AA58" s="283"/>
      <c r="AB58" s="283"/>
      <c r="AC58" s="283"/>
      <c r="AD58" s="283"/>
      <c r="AE58" s="283"/>
      <c r="AF58" s="283"/>
      <c r="AG58" s="283"/>
      <c r="AH58" s="283"/>
      <c r="AI58" s="283"/>
      <c r="AJ58" s="283"/>
      <c r="AK58" s="283"/>
      <c r="AL58" s="0"/>
      <c r="AM58" s="0"/>
      <c r="AN58" s="0"/>
      <c r="AO58" s="0"/>
      <c r="AP58" s="0"/>
      <c r="AQ58" s="0"/>
      <c r="AR58" s="0"/>
      <c r="AS58" s="0"/>
      <c r="AT58" s="0"/>
      <c r="AU58" s="0"/>
      <c r="AV58" s="0"/>
      <c r="AW58" s="0"/>
      <c r="AX58" s="0"/>
      <c r="AY58" s="0"/>
      <c r="AZ58" s="0"/>
      <c r="BA58" s="0"/>
      <c r="BB58" s="0"/>
      <c r="BC58" s="0"/>
      <c r="BD58" s="0"/>
      <c r="BE58" s="0"/>
      <c r="BF58" s="0"/>
      <c r="BG58" s="0"/>
      <c r="BH58" s="0"/>
      <c r="BI58" s="0"/>
      <c r="BJ58" s="0"/>
      <c r="BK58" s="0"/>
      <c r="BL58" s="0"/>
      <c r="BM58" s="0"/>
      <c r="BN58" s="0"/>
      <c r="BO58" s="0"/>
      <c r="BP58" s="0"/>
      <c r="BQ58" s="0"/>
      <c r="BR58" s="0"/>
      <c r="BS58" s="0"/>
      <c r="BT58" s="0"/>
      <c r="BU58" s="0"/>
      <c r="BV58" s="0"/>
      <c r="BW58" s="0"/>
      <c r="BX58" s="0"/>
      <c r="BY58" s="0"/>
      <c r="BZ58" s="0"/>
      <c r="CA58" s="0"/>
      <c r="CB58" s="0"/>
      <c r="CC58" s="0"/>
      <c r="CD58" s="0"/>
      <c r="CE58" s="0"/>
      <c r="CF58" s="0"/>
      <c r="CG58" s="0"/>
      <c r="CH58" s="0"/>
      <c r="CI58" s="0"/>
      <c r="CJ58" s="0"/>
      <c r="CK58" s="0"/>
      <c r="CL58" s="0"/>
      <c r="CM58" s="0"/>
      <c r="CN58" s="0"/>
      <c r="CO58" s="0"/>
      <c r="CP58" s="0"/>
      <c r="CQ58" s="0"/>
      <c r="CR58" s="0"/>
      <c r="CS58" s="0"/>
      <c r="CT58" s="0"/>
      <c r="CU58" s="0"/>
      <c r="CV58" s="0"/>
      <c r="CW58" s="0"/>
      <c r="CX58" s="0"/>
      <c r="CY58" s="0"/>
      <c r="CZ58" s="0"/>
      <c r="DA58" s="0"/>
      <c r="DB58" s="0"/>
      <c r="DC58" s="0"/>
      <c r="DD58" s="0"/>
      <c r="DE58" s="0"/>
      <c r="DF58" s="0"/>
      <c r="DG58" s="0"/>
      <c r="DH58" s="0"/>
      <c r="DI58" s="0"/>
      <c r="DJ58" s="0"/>
      <c r="DK58" s="0"/>
      <c r="DL58" s="0"/>
      <c r="DM58" s="0"/>
      <c r="DN58" s="0"/>
      <c r="DO58" s="0"/>
      <c r="DP58" s="0"/>
      <c r="DQ58" s="0"/>
      <c r="DR58" s="0"/>
      <c r="DS58" s="0"/>
      <c r="DT58" s="0"/>
      <c r="DU58" s="0"/>
      <c r="DV58" s="0"/>
      <c r="DW58" s="0"/>
      <c r="DX58" s="0"/>
      <c r="DY58" s="0"/>
      <c r="DZ58" s="0"/>
      <c r="EA58" s="0"/>
      <c r="EB58" s="0"/>
      <c r="EC58" s="0"/>
      <c r="ED58" s="0"/>
      <c r="EE58" s="0"/>
      <c r="EF58" s="0"/>
      <c r="EG58" s="0"/>
      <c r="EH58" s="0"/>
      <c r="EI58" s="0"/>
    </row>
    <row r="59" s="2" customFormat="1" ht="15.95" customHeight="1">
      <c r="B59" s="1128" t="s">
        <v>59</v>
      </c>
      <c r="C59" s="1128"/>
      <c r="D59" s="528"/>
      <c r="E59" s="529"/>
      <c r="F59" s="529"/>
      <c r="G59" s="529"/>
      <c r="H59" s="529"/>
      <c r="I59" s="529"/>
      <c r="J59" s="529"/>
      <c r="K59" s="529"/>
      <c r="L59" s="529"/>
      <c r="M59" s="529"/>
      <c r="N59" s="529"/>
      <c r="O59" s="529"/>
      <c r="P59" s="529"/>
      <c r="Q59" s="529"/>
      <c r="R59" s="529"/>
      <c r="S59" s="529"/>
      <c r="T59" s="529"/>
      <c r="U59" s="530"/>
      <c r="W59" s="283"/>
      <c r="X59" s="283"/>
      <c r="Y59" s="283"/>
      <c r="Z59" s="283"/>
      <c r="AA59" s="283"/>
      <c r="AB59" s="283"/>
      <c r="AC59" s="283"/>
      <c r="AD59" s="283"/>
      <c r="AE59" s="283"/>
      <c r="AF59" s="283"/>
      <c r="AG59" s="283"/>
      <c r="AH59" s="283"/>
      <c r="AI59" s="283"/>
      <c r="AJ59" s="283"/>
      <c r="AK59" s="283"/>
      <c r="AL59" s="0"/>
      <c r="AM59" s="0"/>
      <c r="AN59" s="0"/>
      <c r="AO59" s="0"/>
      <c r="AP59" s="0"/>
      <c r="AQ59" s="0"/>
      <c r="AR59" s="0"/>
      <c r="AS59" s="0"/>
      <c r="AT59" s="0"/>
      <c r="AU59" s="0"/>
      <c r="AV59" s="0"/>
      <c r="AW59" s="0"/>
      <c r="AX59" s="0"/>
      <c r="AY59" s="0"/>
      <c r="AZ59" s="0"/>
      <c r="BA59" s="0"/>
      <c r="BB59" s="0"/>
      <c r="BC59" s="0"/>
      <c r="BD59" s="0"/>
      <c r="BE59" s="0"/>
      <c r="BF59" s="0"/>
      <c r="BG59" s="0"/>
      <c r="BH59" s="0"/>
      <c r="BI59" s="0"/>
      <c r="BJ59" s="0"/>
      <c r="BK59" s="0"/>
      <c r="BL59" s="0"/>
      <c r="BM59" s="0"/>
      <c r="BN59" s="0"/>
      <c r="BO59" s="0"/>
      <c r="BP59" s="0"/>
      <c r="BQ59" s="0"/>
      <c r="BR59" s="0"/>
      <c r="BS59" s="0"/>
      <c r="BT59" s="0"/>
      <c r="BU59" s="0"/>
      <c r="BV59" s="0"/>
      <c r="BW59" s="0"/>
      <c r="BX59" s="0"/>
      <c r="BY59" s="0"/>
      <c r="BZ59" s="0"/>
      <c r="CA59" s="0"/>
      <c r="CB59" s="0"/>
      <c r="CC59" s="0"/>
      <c r="CD59" s="0"/>
      <c r="CE59" s="0"/>
      <c r="CF59" s="0"/>
      <c r="CG59" s="0"/>
      <c r="CH59" s="0"/>
      <c r="CI59" s="0"/>
      <c r="CJ59" s="0"/>
      <c r="CK59" s="0"/>
      <c r="CL59" s="0"/>
      <c r="CM59" s="0"/>
      <c r="CN59" s="0"/>
      <c r="CO59" s="0"/>
      <c r="CP59" s="0"/>
      <c r="CQ59" s="0"/>
      <c r="CR59" s="0"/>
      <c r="CS59" s="0"/>
      <c r="CT59" s="0"/>
      <c r="CU59" s="0"/>
      <c r="CV59" s="0"/>
      <c r="CW59" s="0"/>
      <c r="CX59" s="0"/>
      <c r="CY59" s="0"/>
      <c r="CZ59" s="0"/>
      <c r="DA59" s="0"/>
      <c r="DB59" s="0"/>
      <c r="DC59" s="0"/>
      <c r="DD59" s="0"/>
      <c r="DE59" s="0"/>
      <c r="DF59" s="0"/>
      <c r="DG59" s="0"/>
      <c r="DH59" s="0"/>
      <c r="DI59" s="0"/>
      <c r="DJ59" s="0"/>
      <c r="DK59" s="0"/>
      <c r="DL59" s="0"/>
      <c r="DM59" s="0"/>
      <c r="DN59" s="0"/>
      <c r="DO59" s="0"/>
      <c r="DP59" s="0"/>
      <c r="DQ59" s="0"/>
      <c r="DR59" s="0"/>
      <c r="DS59" s="0"/>
      <c r="DT59" s="0"/>
      <c r="DU59" s="0"/>
      <c r="DV59" s="0"/>
      <c r="DW59" s="0"/>
      <c r="DX59" s="0"/>
      <c r="DY59" s="0"/>
      <c r="DZ59" s="0"/>
      <c r="EA59" s="0"/>
      <c r="EB59" s="0"/>
      <c r="EC59" s="0"/>
      <c r="ED59" s="0"/>
      <c r="EE59" s="0"/>
      <c r="EF59" s="0"/>
      <c r="EG59" s="0"/>
      <c r="EH59" s="0"/>
      <c r="EI59" s="0"/>
    </row>
    <row r="60" ht="15.95" customHeight="1">
      <c r="B60" s="346" t="s">
        <v>40</v>
      </c>
      <c r="C60" s="350" t="s">
        <v>42</v>
      </c>
      <c r="D60" s="239">
        <v>83.51301276253528809421405764</v>
      </c>
      <c r="E60" s="247">
        <v>65.013361999885137984813844340</v>
      </c>
      <c r="F60" s="247">
        <v>84.64394291378472089958442041</v>
      </c>
      <c r="G60" s="247">
        <v>-1.0586716462479373923854056400</v>
      </c>
      <c r="H60" s="247">
        <v>98.66389712917632201453604095</v>
      </c>
      <c r="I60" s="240">
        <v>66.779004027418119192200081990</v>
      </c>
      <c r="J60" s="328">
        <v>235.06924131123444405299682094</v>
      </c>
      <c r="K60" s="247">
        <v>-6.9873023019353069491936285500</v>
      </c>
      <c r="L60" s="330">
        <v>270.89788233472781803720656618</v>
      </c>
      <c r="M60" s="247">
        <v>0.8146322699750524053213422900</v>
      </c>
      <c r="N60" s="247">
        <v>86.77411550260010545599543889</v>
      </c>
      <c r="O60" s="240">
        <v>-7.7388910679327621195629259700</v>
      </c>
      <c r="P60" s="328">
        <v>196.31340549704609506361733625</v>
      </c>
      <c r="Q60" s="247">
        <v>53.483379558366322679160957510</v>
      </c>
      <c r="R60" s="330">
        <v>229.29864887805871817255586382</v>
      </c>
      <c r="S60" s="247">
        <v>-0.2526636571362968161605475800</v>
      </c>
      <c r="T60" s="247">
        <v>85.61472405423801123589887171</v>
      </c>
      <c r="U60" s="240">
        <v>53.872158581553036762343414350</v>
      </c>
    </row>
    <row r="61" ht="15.95" customHeight="1">
      <c r="B61" s="347" t="s">
        <v>69</v>
      </c>
      <c r="C61" s="306" t="s">
        <v>60</v>
      </c>
      <c r="D61" s="241">
        <v>65.906500547142455756619221150</v>
      </c>
      <c r="E61" s="121">
        <v>75.800470043203443980784764170</v>
      </c>
      <c r="F61" s="121">
        <v>81.32889085965133857124842306</v>
      </c>
      <c r="G61" s="121">
        <v>1.1211993706984850152846710600</v>
      </c>
      <c r="H61" s="121">
        <v>81.03700892820094282270140567</v>
      </c>
      <c r="I61" s="242">
        <v>73.851250912026360239045199720</v>
      </c>
      <c r="J61" s="331">
        <v>177.84633753792047589402387165</v>
      </c>
      <c r="K61" s="121">
        <v>6.5431134733916970828339295400</v>
      </c>
      <c r="L61" s="136">
        <v>189.50646392265170165355196301</v>
      </c>
      <c r="M61" s="121">
        <v>-3.190389192856127187353261200</v>
      </c>
      <c r="N61" s="121">
        <v>93.84710888305615668202541404</v>
      </c>
      <c r="O61" s="242">
        <v>10.054273108935543605189963660</v>
      </c>
      <c r="P61" s="331">
        <v>117.21229742250237712327906465</v>
      </c>
      <c r="Q61" s="121">
        <v>87.30329428488622275745906370</v>
      </c>
      <c r="R61" s="136">
        <v>154.12350521563794131106078219</v>
      </c>
      <c r="S61" s="121">
        <v>-2.1049604457107775455409552300</v>
      </c>
      <c r="T61" s="121">
        <v>76.050890004420677799279878010</v>
      </c>
      <c r="U61" s="242">
        <v>91.33073048202228557488094674</v>
      </c>
    </row>
    <row r="62" ht="15.95" customHeight="1">
      <c r="B62" s="347"/>
      <c r="C62" s="307" t="s">
        <v>44</v>
      </c>
      <c r="D62" s="243">
        <v>73.266995779265046983145114020</v>
      </c>
      <c r="E62" s="156">
        <v>59.630544338361926481224295780</v>
      </c>
      <c r="F62" s="156">
        <v>81.69482370008773072235986452</v>
      </c>
      <c r="G62" s="156">
        <v>2.238836387027414328006527100</v>
      </c>
      <c r="H62" s="156">
        <v>89.68376753983541158684558703</v>
      </c>
      <c r="I62" s="244">
        <v>56.134938521871386580929828310</v>
      </c>
      <c r="J62" s="332">
        <v>175.83809616802006890098666673</v>
      </c>
      <c r="K62" s="156">
        <v>-6.3430917029121206809424075500</v>
      </c>
      <c r="L62" s="186">
        <v>190.0519154894082840060362285</v>
      </c>
      <c r="M62" s="156">
        <v>-3.7345559130546205933236116100</v>
      </c>
      <c r="N62" s="156">
        <v>92.52108599653637248621721204</v>
      </c>
      <c r="O62" s="244">
        <v>-2.7097322560539097463547068800</v>
      </c>
      <c r="P62" s="332">
        <v>128.83129049776327819867193434</v>
      </c>
      <c r="Q62" s="156">
        <v>49.505032525121837111855278300</v>
      </c>
      <c r="R62" s="186">
        <v>155.26257729771182371024421136</v>
      </c>
      <c r="S62" s="156">
        <v>-1.5793301227025569977528007700</v>
      </c>
      <c r="T62" s="156">
        <v>82.97639569046489376481263399</v>
      </c>
      <c r="U62" s="244">
        <v>51.904099729774296054583698870</v>
      </c>
    </row>
    <row r="63" ht="15.95" customHeight="1">
      <c r="B63" s="348"/>
      <c r="C63" s="351" t="s">
        <v>45</v>
      </c>
      <c r="D63" s="245">
        <v>65.906500547142455756619221150</v>
      </c>
      <c r="E63" s="251">
        <v>75.800470043203443980784764170</v>
      </c>
      <c r="F63" s="251">
        <v>81.32889085965133857124842306</v>
      </c>
      <c r="G63" s="251">
        <v>1.1211993706984850152846710600</v>
      </c>
      <c r="H63" s="251">
        <v>81.03700892820094282270140567</v>
      </c>
      <c r="I63" s="246">
        <v>73.851250912026360239045199720</v>
      </c>
      <c r="J63" s="334">
        <v>177.84633753792047589402387165</v>
      </c>
      <c r="K63" s="251">
        <v>6.5431134733916970828339295400</v>
      </c>
      <c r="L63" s="336">
        <v>189.50646392265170165355196301</v>
      </c>
      <c r="M63" s="251">
        <v>-3.190389192856127187353261200</v>
      </c>
      <c r="N63" s="251">
        <v>93.84710888305615668202541404</v>
      </c>
      <c r="O63" s="246">
        <v>10.054273108935543605189963660</v>
      </c>
      <c r="P63" s="334">
        <v>117.21229742250237712327906465</v>
      </c>
      <c r="Q63" s="251">
        <v>87.30329428488622275745906370</v>
      </c>
      <c r="R63" s="336">
        <v>154.12350521563794131106078219</v>
      </c>
      <c r="S63" s="251">
        <v>-2.1049604457107775455409552300</v>
      </c>
      <c r="T63" s="251">
        <v>76.050890004420677799279878010</v>
      </c>
      <c r="U63" s="246">
        <v>91.33073048202228557488094674</v>
      </c>
    </row>
    <row r="64" ht="5.1" customHeight="1">
      <c r="B64" s="4"/>
      <c r="C64" s="4"/>
      <c r="D64" s="156"/>
      <c r="E64" s="156"/>
      <c r="F64" s="156"/>
      <c r="G64" s="156"/>
      <c r="H64" s="156"/>
      <c r="I64" s="156"/>
      <c r="J64" s="156"/>
      <c r="K64" s="156"/>
      <c r="L64" s="156"/>
      <c r="M64" s="156"/>
      <c r="N64" s="156"/>
      <c r="O64" s="156"/>
      <c r="P64" s="156"/>
      <c r="Q64" s="156"/>
      <c r="R64" s="156"/>
      <c r="S64" s="156"/>
      <c r="T64" s="156"/>
      <c r="U64" s="156"/>
    </row>
    <row r="65" s="4" customFormat="1" ht="5.1" customHeight="1">
      <c r="A65" s="4"/>
      <c r="B65" s="4"/>
      <c r="C65" s="4"/>
      <c r="D65" s="156"/>
      <c r="E65" s="156"/>
      <c r="F65" s="156"/>
      <c r="G65" s="156"/>
      <c r="H65" s="156"/>
      <c r="I65" s="156"/>
      <c r="J65" s="156"/>
      <c r="K65" s="156"/>
      <c r="L65" s="156"/>
      <c r="M65" s="156"/>
      <c r="N65" s="156"/>
      <c r="O65" s="156"/>
      <c r="P65" s="156"/>
      <c r="Q65" s="156"/>
      <c r="R65" s="156"/>
      <c r="S65" s="156"/>
      <c r="T65" s="156"/>
      <c r="U65" s="156"/>
      <c r="W65" s="283"/>
      <c r="X65" s="283"/>
      <c r="Y65" s="283"/>
      <c r="Z65" s="283"/>
      <c r="AA65" s="283"/>
      <c r="AB65" s="283"/>
      <c r="AC65" s="283"/>
      <c r="AD65" s="283"/>
      <c r="AE65" s="283"/>
      <c r="AF65" s="283"/>
      <c r="AG65" s="283"/>
      <c r="AH65" s="283"/>
      <c r="AI65" s="283"/>
      <c r="AJ65" s="283"/>
      <c r="AK65" s="283"/>
    </row>
    <row r="66" ht="15.95" customHeight="1">
      <c r="B66" s="349" t="s">
        <v>52</v>
      </c>
      <c r="C66" s="350" t="s">
        <v>42</v>
      </c>
      <c r="D66" s="239">
        <v>89.91902770165044066852852390</v>
      </c>
      <c r="E66" s="247">
        <v>77.953665344509772102177449910</v>
      </c>
      <c r="F66" s="247">
        <v>92.34596998657732677978037011</v>
      </c>
      <c r="G66" s="247">
        <v>-0.5060209535623906692519974800</v>
      </c>
      <c r="H66" s="247">
        <v>97.37190233068140702478658329</v>
      </c>
      <c r="I66" s="240">
        <v>78.858727985391010190050118870</v>
      </c>
      <c r="J66" s="328">
        <v>292.16363692443808914992466714</v>
      </c>
      <c r="K66" s="247">
        <v>-10.313448391380833365750621800</v>
      </c>
      <c r="L66" s="330">
        <v>336.0477655408964165444190112</v>
      </c>
      <c r="M66" s="247">
        <v>-1.7976666730934008701325212400</v>
      </c>
      <c r="N66" s="247">
        <v>86.94110387973470788007734074</v>
      </c>
      <c r="O66" s="240">
        <v>-8.671669429624622946022951160</v>
      </c>
      <c r="P66" s="328">
        <v>262.71070162023490093452440128</v>
      </c>
      <c r="Q66" s="247">
        <v>59.600505908633197471259568400</v>
      </c>
      <c r="R66" s="330">
        <v>310.32656870695994912077986396</v>
      </c>
      <c r="S66" s="247">
        <v>-2.2945910566147310080876337600</v>
      </c>
      <c r="T66" s="247">
        <v>84.65620675499154320936323477</v>
      </c>
      <c r="U66" s="240">
        <v>63.348690348466397717323741940</v>
      </c>
    </row>
    <row r="67" ht="15.95" customHeight="1">
      <c r="B67" s="347" t="s">
        <v>55</v>
      </c>
      <c r="C67" s="306" t="s">
        <v>60</v>
      </c>
      <c r="D67" s="241">
        <v>71.809926976298850681443077490</v>
      </c>
      <c r="E67" s="121">
        <v>60.597174349063346707526061660</v>
      </c>
      <c r="F67" s="121">
        <v>92.14408806889493781791000203</v>
      </c>
      <c r="G67" s="121">
        <v>0.8016658586749240276866006500</v>
      </c>
      <c r="H67" s="121">
        <v>77.932212995159820777982566850</v>
      </c>
      <c r="I67" s="242">
        <v>59.319960618728664753421968350</v>
      </c>
      <c r="J67" s="331">
        <v>233.50369019538724034689133722</v>
      </c>
      <c r="K67" s="121">
        <v>12.278267411074643152856296370</v>
      </c>
      <c r="L67" s="136">
        <v>254.89317424349810010404494199</v>
      </c>
      <c r="M67" s="121">
        <v>-0.3702859268247518386908903200</v>
      </c>
      <c r="N67" s="121">
        <v>91.60845161444864786021127183</v>
      </c>
      <c r="O67" s="242">
        <v>12.695563221841011305612235820</v>
      </c>
      <c r="P67" s="331">
        <v>167.67882941627067638286792564</v>
      </c>
      <c r="Q67" s="121">
        <v>80.31572487027111778439443974</v>
      </c>
      <c r="R67" s="136">
        <v>234.8689909565307175353542722</v>
      </c>
      <c r="S67" s="121">
        <v>0.4284114759953401413204159500</v>
      </c>
      <c r="T67" s="121">
        <v>71.392493633740045785385353370</v>
      </c>
      <c r="U67" s="242">
        <v>79.54652694409156403454226802</v>
      </c>
    </row>
    <row r="68" ht="15.95" customHeight="1">
      <c r="B68" s="347"/>
      <c r="C68" s="307" t="s">
        <v>44</v>
      </c>
      <c r="D68" s="344">
        <v>81.55534171650434460455704177</v>
      </c>
      <c r="E68" s="161">
        <v>61.848821716134162666927510590</v>
      </c>
      <c r="F68" s="161">
        <v>93.65703841193138890263324938</v>
      </c>
      <c r="G68" s="161">
        <v>1.0587003576401328121499598300</v>
      </c>
      <c r="H68" s="161">
        <v>87.07871090029539622474663600</v>
      </c>
      <c r="I68" s="338">
        <v>60.153278385098724946440213750</v>
      </c>
      <c r="J68" s="337">
        <v>231.13489648838744790916809259</v>
      </c>
      <c r="K68" s="161">
        <v>-4.5282498473015160298789852600</v>
      </c>
      <c r="L68" s="162">
        <v>249.92621691952343990530320739</v>
      </c>
      <c r="M68" s="161">
        <v>-5.8015193341587154341498706500</v>
      </c>
      <c r="N68" s="161">
        <v>92.48125280222729850581502059</v>
      </c>
      <c r="O68" s="338">
        <v>1.3516879230504602347195423200</v>
      </c>
      <c r="P68" s="337">
        <v>188.50285465719298378006122069</v>
      </c>
      <c r="Q68" s="161">
        <v>54.519902693914014530003229800</v>
      </c>
      <c r="R68" s="162">
        <v>234.07349298180503411941787077</v>
      </c>
      <c r="S68" s="161">
        <v>-4.8042396824578823941090434200</v>
      </c>
      <c r="T68" s="161">
        <v>80.53148276462284415613485342</v>
      </c>
      <c r="U68" s="338">
        <v>62.318050907399487563352397190</v>
      </c>
    </row>
    <row r="69" ht="15.95" customHeight="1">
      <c r="B69" s="348"/>
      <c r="C69" s="351" t="s">
        <v>45</v>
      </c>
      <c r="D69" s="345">
        <v>71.809926976298850681443077490</v>
      </c>
      <c r="E69" s="340">
        <v>60.597174349063346707526061660</v>
      </c>
      <c r="F69" s="340">
        <v>92.14408806889493781791000203</v>
      </c>
      <c r="G69" s="340">
        <v>0.8016658586749240276866006500</v>
      </c>
      <c r="H69" s="340">
        <v>77.932212995159820777982566850</v>
      </c>
      <c r="I69" s="342">
        <v>59.319960618728664753421968350</v>
      </c>
      <c r="J69" s="339">
        <v>233.50369019538724034689133722</v>
      </c>
      <c r="K69" s="340">
        <v>12.278267411074643152856296370</v>
      </c>
      <c r="L69" s="341">
        <v>254.89317424349810010404494199</v>
      </c>
      <c r="M69" s="340">
        <v>-0.3702859268247518386908903200</v>
      </c>
      <c r="N69" s="340">
        <v>91.60845161444864786021127183</v>
      </c>
      <c r="O69" s="342">
        <v>12.695563221841011305612235820</v>
      </c>
      <c r="P69" s="339">
        <v>167.67882941627067638286792564</v>
      </c>
      <c r="Q69" s="340">
        <v>80.31572487027111778439443974</v>
      </c>
      <c r="R69" s="341">
        <v>234.8689909565307175353542722</v>
      </c>
      <c r="S69" s="340">
        <v>0.4284114759953401413204159500</v>
      </c>
      <c r="T69" s="340">
        <v>71.392493633740045785385353370</v>
      </c>
      <c r="U69" s="342">
        <v>79.54652694409156403454226802</v>
      </c>
    </row>
    <row r="70" ht="5.1" customHeight="1">
      <c r="B70" s="4"/>
      <c r="C70" s="4"/>
      <c r="D70" s="161"/>
      <c r="E70" s="161"/>
      <c r="F70" s="161"/>
      <c r="G70" s="161"/>
      <c r="H70" s="161"/>
      <c r="I70" s="161"/>
      <c r="J70" s="162"/>
      <c r="K70" s="161"/>
      <c r="L70" s="162"/>
      <c r="M70" s="161"/>
      <c r="N70" s="161"/>
      <c r="O70" s="161"/>
      <c r="P70" s="162"/>
      <c r="Q70" s="161"/>
      <c r="R70" s="162"/>
      <c r="S70" s="161"/>
      <c r="T70" s="161"/>
      <c r="U70" s="161"/>
    </row>
    <row r="71" s="4" customFormat="1" ht="5.1" customHeight="1">
      <c r="A71" s="4"/>
      <c r="B71" s="4"/>
      <c r="C71" s="4"/>
      <c r="D71" s="161"/>
      <c r="E71" s="161"/>
      <c r="F71" s="161"/>
      <c r="G71" s="161"/>
      <c r="H71" s="161"/>
      <c r="I71" s="161"/>
      <c r="J71" s="162"/>
      <c r="K71" s="161"/>
      <c r="L71" s="162"/>
      <c r="M71" s="161"/>
      <c r="N71" s="161"/>
      <c r="O71" s="161"/>
      <c r="P71" s="162"/>
      <c r="Q71" s="161"/>
      <c r="R71" s="162"/>
      <c r="S71" s="161"/>
      <c r="T71" s="161"/>
      <c r="U71" s="161"/>
      <c r="W71" s="283"/>
      <c r="X71" s="283"/>
      <c r="Y71" s="283"/>
      <c r="Z71" s="283"/>
      <c r="AA71" s="283"/>
      <c r="AB71" s="283"/>
      <c r="AC71" s="283"/>
      <c r="AD71" s="283"/>
      <c r="AE71" s="283"/>
      <c r="AF71" s="283"/>
      <c r="AG71" s="283"/>
      <c r="AH71" s="283"/>
      <c r="AI71" s="283"/>
      <c r="AJ71" s="283"/>
      <c r="AK71" s="283"/>
    </row>
    <row r="72" ht="15.95" customHeight="1">
      <c r="B72" s="349" t="s">
        <v>12</v>
      </c>
      <c r="C72" s="350" t="s">
        <v>42</v>
      </c>
      <c r="D72" s="239">
        <v>85.16617790811339198435972630</v>
      </c>
      <c r="E72" s="247">
        <v>68.357487922705314009661835750</v>
      </c>
      <c r="F72" s="247">
        <v>86.63156280353765144931240734</v>
      </c>
      <c r="G72" s="247">
        <v>-1.1722167142940456056453023900</v>
      </c>
      <c r="H72" s="247">
        <v>98.30848613599705302762071322</v>
      </c>
      <c r="I72" s="240">
        <v>70.354410799635785396180307900</v>
      </c>
      <c r="J72" s="328">
        <v>250.6255380200860832137733142</v>
      </c>
      <c r="K72" s="247">
        <v>-8.499851195866898020326574740</v>
      </c>
      <c r="L72" s="330">
        <v>288.819769267083677564026909</v>
      </c>
      <c r="M72" s="247">
        <v>-0.851407210058990574273489300</v>
      </c>
      <c r="N72" s="247">
        <v>86.77575591729048265940902421</v>
      </c>
      <c r="O72" s="240">
        <v>-7.7141225816609575818712617300</v>
      </c>
      <c r="P72" s="328">
        <v>213.44819159335288367546432063</v>
      </c>
      <c r="Q72" s="247">
        <v>54.047351972175777970609607260</v>
      </c>
      <c r="R72" s="330">
        <v>250.20907980164613261080721844</v>
      </c>
      <c r="S72" s="247">
        <v>-2.0136435867300200776601475200</v>
      </c>
      <c r="T72" s="247">
        <v>85.30793197535615651451380479</v>
      </c>
      <c r="U72" s="240">
        <v>57.213062727285608214944554200</v>
      </c>
    </row>
    <row r="73" ht="15.95" customHeight="1">
      <c r="B73" s="347"/>
      <c r="C73" s="306" t="s">
        <v>60</v>
      </c>
      <c r="D73" s="241">
        <v>67.588210875882108758821087590</v>
      </c>
      <c r="E73" s="121">
        <v>70.925216791411027384578705630</v>
      </c>
      <c r="F73" s="121">
        <v>84.41048129735362438399583180</v>
      </c>
      <c r="G73" s="121">
        <v>1.0215958928311612728897757300</v>
      </c>
      <c r="H73" s="121">
        <v>80.07087489264332019334334030</v>
      </c>
      <c r="I73" s="242">
        <v>69.196710149716083298173264880</v>
      </c>
      <c r="J73" s="331">
        <v>194.69180690332882938213978627</v>
      </c>
      <c r="K73" s="121">
        <v>8.093746079968039254002769300</v>
      </c>
      <c r="L73" s="136">
        <v>209.84412766832981842497813898</v>
      </c>
      <c r="M73" s="121">
        <v>-2.1624990568232373085480349700</v>
      </c>
      <c r="N73" s="121">
        <v>92.77924956329963870739255331</v>
      </c>
      <c r="O73" s="242">
        <v>10.482938584815265908631220910</v>
      </c>
      <c r="P73" s="331">
        <v>131.58870900788709007887090079</v>
      </c>
      <c r="Q73" s="121">
        <v>84.75946982514273021582185234</v>
      </c>
      <c r="R73" s="136">
        <v>177.13043813907040357770879014</v>
      </c>
      <c r="S73" s="121">
        <v>-1.1629951655390948283907187400</v>
      </c>
      <c r="T73" s="121">
        <v>74.289156844162977704157416760</v>
      </c>
      <c r="U73" s="242">
        <v>86.93349736223871785706726584</v>
      </c>
    </row>
    <row r="74" ht="15.95" customHeight="1">
      <c r="B74" s="347"/>
      <c r="C74" s="307" t="s">
        <v>44</v>
      </c>
      <c r="D74" s="243">
        <v>75.609354413702239789196310940</v>
      </c>
      <c r="E74" s="156">
        <v>60.300279329608938547486033540</v>
      </c>
      <c r="F74" s="156">
        <v>85.07544959691311238200234273</v>
      </c>
      <c r="G74" s="156">
        <v>1.8687347881688049172888907300</v>
      </c>
      <c r="H74" s="156">
        <v>88.87329396663647898765741157</v>
      </c>
      <c r="I74" s="244">
        <v>57.359644902771939715299624950</v>
      </c>
      <c r="J74" s="332">
        <v>192.69440209104770202570246134</v>
      </c>
      <c r="K74" s="156">
        <v>-5.6143334766376459539165373800</v>
      </c>
      <c r="L74" s="186">
        <v>208.67974042277476310034826274</v>
      </c>
      <c r="M74" s="156">
        <v>-4.5891566709456985217997879200</v>
      </c>
      <c r="N74" s="156">
        <v>92.33977467130179403698265720</v>
      </c>
      <c r="O74" s="244">
        <v>-1.0744866829824601622611505700</v>
      </c>
      <c r="P74" s="332">
        <v>145.6949934123847167325428195</v>
      </c>
      <c r="Q74" s="156">
        <v>51.300487084063047285464098080</v>
      </c>
      <c r="R74" s="186">
        <v>177.53522738234686143457589747</v>
      </c>
      <c r="S74" s="156">
        <v>-2.806181049970425283500019100</v>
      </c>
      <c r="T74" s="156">
        <v>82.06539939175577691655249229</v>
      </c>
      <c r="U74" s="244">
        <v>55.668836473903167551580318220</v>
      </c>
    </row>
    <row r="75" ht="15.95" customHeight="1">
      <c r="B75" s="348"/>
      <c r="C75" s="351" t="s">
        <v>45</v>
      </c>
      <c r="D75" s="245">
        <v>67.588210875882108758821087590</v>
      </c>
      <c r="E75" s="251">
        <v>70.925216791411027384578705630</v>
      </c>
      <c r="F75" s="251">
        <v>84.41048129735362438399583180</v>
      </c>
      <c r="G75" s="251">
        <v>1.0215958928311612728897757300</v>
      </c>
      <c r="H75" s="251">
        <v>80.07087489264332019334334030</v>
      </c>
      <c r="I75" s="246">
        <v>69.196710149716083298173264880</v>
      </c>
      <c r="J75" s="334">
        <v>194.69180690332882938213978627</v>
      </c>
      <c r="K75" s="251">
        <v>8.093746079968039254002769300</v>
      </c>
      <c r="L75" s="336">
        <v>209.84412766832981842497813898</v>
      </c>
      <c r="M75" s="251">
        <v>-2.1624990568232373085480349700</v>
      </c>
      <c r="N75" s="251">
        <v>92.77924956329963870739255331</v>
      </c>
      <c r="O75" s="246">
        <v>10.482938584815265908631220910</v>
      </c>
      <c r="P75" s="334">
        <v>131.58870900788709007887090079</v>
      </c>
      <c r="Q75" s="251">
        <v>84.75946982514273021582185234</v>
      </c>
      <c r="R75" s="336">
        <v>177.13043813907040357770879014</v>
      </c>
      <c r="S75" s="251">
        <v>-1.1629951655390948283907187400</v>
      </c>
      <c r="T75" s="251">
        <v>74.289156844162977704157416760</v>
      </c>
      <c r="U75" s="246">
        <v>86.93349736223871785706726584</v>
      </c>
    </row>
    <row r="76" ht="9.95" customHeight="1"/>
    <row r="77" ht="24" customHeight="1">
      <c r="B77" s="1067" t="s">
        <v>138</v>
      </c>
      <c r="C77" s="1067"/>
      <c r="D77" s="1067"/>
      <c r="E77" s="1067"/>
      <c r="F77" s="1067"/>
      <c r="G77" s="1067"/>
      <c r="H77" s="1067"/>
      <c r="I77" s="1067"/>
      <c r="J77" s="1067"/>
      <c r="K77" s="1067"/>
      <c r="L77" s="1067"/>
      <c r="M77" s="1067"/>
      <c r="N77" s="1067"/>
      <c r="O77" s="1067"/>
      <c r="P77" s="1067"/>
      <c r="Q77" s="1067"/>
      <c r="R77" s="1067"/>
      <c r="S77" s="1067"/>
      <c r="T77" s="1067"/>
      <c r="U77" s="1067"/>
    </row>
    <row r="78" ht="9.95" customHeight="1">
      <c r="S78" s="55"/>
    </row>
    <row r="79" s="236" customFormat="1">
      <c r="A79" s="236"/>
    </row>
    <row r="80" s="236" customFormat="1"/>
    <row r="81" s="236" customFormat="1"/>
    <row r="82" s="236" customFormat="1"/>
    <row r="83" s="236" customFormat="1"/>
    <row r="84" s="236" customFormat="1"/>
    <row r="85" s="236" customFormat="1"/>
    <row r="86" s="236" customFormat="1"/>
    <row r="87" s="236" customFormat="1"/>
    <row r="88" s="236" customFormat="1"/>
    <row r="89" s="236" customFormat="1"/>
    <row r="90" s="236" customFormat="1"/>
    <row r="91" s="236" customFormat="1"/>
    <row r="92" s="236" customFormat="1"/>
    <row r="93" s="236" customFormat="1"/>
    <row r="94" s="236" customFormat="1"/>
    <row r="95" s="236" customFormat="1"/>
    <row r="96" s="236" customFormat="1"/>
    <row r="97" s="236" customFormat="1"/>
    <row r="98" s="236" customFormat="1"/>
    <row r="99" s="236" customFormat="1"/>
    <row r="100" s="236" customFormat="1"/>
    <row r="101" s="236" customFormat="1"/>
    <row r="102" s="236" customFormat="1"/>
    <row r="103" s="236" customFormat="1"/>
    <row r="104" s="236" customFormat="1"/>
    <row r="105" s="236" customFormat="1"/>
    <row r="106" s="236" customFormat="1"/>
    <row r="107" s="236" customFormat="1"/>
    <row r="108" s="236" customFormat="1"/>
    <row r="109" s="236" customFormat="1"/>
  </sheetData>
  <mergeCells count="15">
    <mergeCell ref="O3:U3"/>
    <mergeCell ref="B59:C59"/>
    <mergeCell ref="P16:Q16"/>
    <mergeCell ref="R16:S16"/>
    <mergeCell ref="D15:I15"/>
    <mergeCell ref="J15:O15"/>
    <mergeCell ref="P15:U15"/>
    <mergeCell ref="D16:E16"/>
    <mergeCell ref="F16:G16"/>
    <mergeCell ref="H16:I16"/>
    <mergeCell ref="B77:U77"/>
    <mergeCell ref="J16:K16"/>
    <mergeCell ref="T16:U16"/>
    <mergeCell ref="L16:M16"/>
    <mergeCell ref="N16:O16"/>
  </mergeCells>
  <phoneticPr fontId="12" type="noConversion"/>
  <printOptions horizontalCentered="1" verticalCentered="1"/>
  <pageMargins left="0.25" right="0.25" top="0.25" bottom="0.25" header="0" footer="0"/>
  <pageSetup scale="53" fitToWidth="1" fitToHeight="1" orientation="landscape" r:id="rId1"/>
  <headerFooter alignWithMargins="0">
    <oddHeader/>
    <oddFooter/>
  </headerFooter>
  <rowBreaks count="1" manualBreakCount="1">
    <brk id="79" max="16383" man="1"/>
  </rowBreaks>
  <colBreaks count="1" manualBreakCount="1">
    <brk id="23" max="1048575" man="1"/>
  </colBreaks>
  <drawing r:id="rId91"/>
</worksheet>
</file>

<file path=xl/worksheets/sheet15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8">
    <pageSetUpPr fitToPage="1"/>
  </sheetPr>
  <dimension ref="A1:AW94"/>
  <sheetViews>
    <sheetView showGridLines="0" zoomScale="55" zoomScaleNormal="75" workbookViewId="0"/>
  </sheetViews>
  <sheetFormatPr defaultRowHeight="12.75"/>
  <cols>
    <col min="1" max="1" width="2.140625" customWidth="1"/>
    <col min="2" max="2" width="23" customWidth="1"/>
    <col min="3" max="33" width="10.28515625" customWidth="1"/>
    <col min="34" max="34" width="2.7109375" customWidth="1"/>
    <col min="35" max="38" width="9.28515625" style="237" customWidth="1"/>
    <col min="39" max="49" width="9.140625" style="237" customWidth="1"/>
  </cols>
  <sheetData>
    <row r="1" ht="39.95" customHeight="1">
      <c r="A1" s="7"/>
      <c r="B1" s="662" t="s">
        <v>225</v>
      </c>
      <c r="AA1" s="1019"/>
      <c r="AB1" s="1019"/>
      <c r="AC1" s="1019"/>
      <c r="AD1" s="1019"/>
      <c r="AE1" s="1019"/>
      <c r="AF1" s="1019"/>
      <c r="AG1" s="1019"/>
      <c r="AH1"/>
    </row>
    <row r="2" ht="21.95" customHeight="1">
      <c r="A2" s="6"/>
      <c r="B2" s="1020" t="s">
        <v>258</v>
      </c>
      <c r="C2" s="1020"/>
      <c r="D2" s="1020"/>
      <c r="E2" s="1020"/>
      <c r="F2" s="1020"/>
      <c r="G2" s="1020"/>
      <c r="H2" s="1020"/>
      <c r="I2" s="1020"/>
      <c r="J2" s="1020"/>
      <c r="K2" s="1020"/>
      <c r="L2" s="1020"/>
      <c r="M2" s="1020"/>
      <c r="N2" s="1020"/>
      <c r="O2" s="1020"/>
      <c r="P2" s="1020"/>
      <c r="Q2" s="1020"/>
      <c r="R2" s="1020"/>
      <c r="S2" s="1020"/>
      <c r="T2" s="1020"/>
      <c r="U2" s="1020"/>
      <c r="V2" s="1020"/>
      <c r="W2" s="1020"/>
      <c r="X2" s="1020"/>
      <c r="Y2" s="1020"/>
      <c r="Z2" s="1020"/>
      <c r="AA2" s="1020"/>
      <c r="AB2" s="1020"/>
      <c r="AC2" s="1020"/>
      <c r="AD2" s="1020"/>
      <c r="AE2" s="1020"/>
      <c r="AF2" s="1020"/>
      <c r="AG2" s="1020"/>
    </row>
    <row r="3" ht="21.95" customHeight="1">
      <c r="A3" s="6"/>
      <c r="B3" s="1020" t="s">
        <v>259</v>
      </c>
      <c r="C3" s="1020"/>
      <c r="D3" s="1020"/>
      <c r="E3" s="1020"/>
      <c r="F3" s="1020"/>
      <c r="G3" s="1020"/>
      <c r="H3" s="1020"/>
      <c r="I3" s="1020"/>
      <c r="J3" s="1020"/>
      <c r="K3" s="1020"/>
      <c r="L3" s="1020"/>
      <c r="M3" s="1020"/>
      <c r="N3" s="1020"/>
      <c r="O3" s="1020"/>
      <c r="P3" s="1020"/>
      <c r="Q3" s="1020"/>
      <c r="R3" s="1020"/>
      <c r="S3" s="1020"/>
      <c r="T3" s="1020"/>
      <c r="U3" s="1021"/>
      <c r="V3" s="1021"/>
      <c r="W3" s="1021"/>
      <c r="X3" s="1021"/>
      <c r="Y3" s="1021"/>
      <c r="Z3" s="1021"/>
      <c r="AA3" s="1021"/>
      <c r="AB3" s="1021"/>
      <c r="AC3" s="1021"/>
      <c r="AD3" s="1021"/>
      <c r="AE3" s="1021"/>
      <c r="AF3" s="1021"/>
      <c r="AG3" s="1021"/>
    </row>
    <row r="4" ht="21.95" customHeight="1">
      <c r="A4" s="6"/>
      <c r="B4" s="1020" t="s">
        <v>367</v>
      </c>
      <c r="C4" s="1020"/>
      <c r="D4" s="1020"/>
      <c r="E4" s="1020"/>
      <c r="F4" s="1020"/>
      <c r="G4" s="1020"/>
      <c r="H4" s="1020"/>
      <c r="I4" s="1020"/>
      <c r="J4" s="1020"/>
      <c r="K4" s="1020"/>
      <c r="L4" s="1020"/>
      <c r="M4" s="1020"/>
      <c r="N4" s="1020"/>
      <c r="O4" s="1020"/>
      <c r="P4" s="1020"/>
      <c r="Q4" s="1020"/>
      <c r="R4" s="1020"/>
      <c r="S4" s="1020"/>
      <c r="T4" s="1020"/>
      <c r="U4" s="1020"/>
      <c r="V4" s="1020"/>
      <c r="W4" s="1020"/>
      <c r="X4" s="1020"/>
      <c r="Y4" s="1020"/>
      <c r="Z4" s="1020"/>
      <c r="AA4" s="1020"/>
      <c r="AB4" s="1020"/>
      <c r="AC4" s="1020"/>
      <c r="AD4" s="1020"/>
      <c r="AE4" s="1020"/>
      <c r="AF4" s="1020"/>
      <c r="AG4" s="1020"/>
      <c r="AH4" s="4"/>
    </row>
    <row r="5" ht="21.95" customHeight="1">
      <c r="A5" s="6"/>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row>
    <row r="6" ht="21.95" customHeight="1">
      <c r="A6" s="6"/>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row>
    <row r="7" ht="21.95" customHeight="1">
      <c r="A7" s="6"/>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row>
    <row r="8" ht="21.95" customHeight="1">
      <c r="A8" s="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row>
    <row r="9" ht="21.95" customHeight="1">
      <c r="A9" s="6"/>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row>
    <row r="10" ht="21.95" customHeight="1">
      <c r="A10" s="6"/>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row>
    <row r="11" ht="21.95" customHeight="1">
      <c r="A11" s="6"/>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row>
    <row r="12" ht="21.95" customHeight="1">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row>
    <row r="13" ht="21.95" customHeight="1">
      <c r="A13" s="6"/>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row>
    <row r="14" ht="21.95" customHeight="1">
      <c r="A14" s="6"/>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row>
    <row r="15" ht="21.95" customHeight="1">
      <c r="A15" s="6"/>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row>
    <row r="16" ht="21.95" customHeight="1">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row>
    <row r="17" ht="21.95" customHeight="1">
      <c r="A17" s="6"/>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row>
    <row r="18" ht="21.95" customHeight="1">
      <c r="AE18"/>
      <c r="AF18"/>
      <c r="AG18"/>
    </row>
    <row r="19" ht="21.95" customHeight="1">
      <c r="AE19"/>
      <c r="AF19"/>
      <c r="AG19"/>
    </row>
    <row r="20" ht="30" customHeight="1">
      <c r="AE20"/>
      <c r="AF20"/>
      <c r="AG20"/>
    </row>
    <row r="21" ht="31.5" customHeight="1">
      <c r="AE21"/>
      <c r="AF21"/>
      <c r="AG21"/>
    </row>
    <row r="22" ht="30" customHeight="1">
      <c r="A22" s="8"/>
      <c r="B22" s="25"/>
      <c r="X22" s="1022"/>
      <c r="Y22" s="1022"/>
      <c r="Z22" s="1022"/>
      <c r="AA22" s="1022"/>
      <c r="AB22" s="1022"/>
      <c r="AC22" s="1022"/>
      <c r="AD22" s="1022"/>
      <c r="AE22"/>
      <c r="AF22"/>
      <c r="AG22"/>
    </row>
    <row r="23" s="82" customFormat="1" ht="21.95" customHeight="1">
      <c r="B23" s="25"/>
      <c r="C23" s="41" t="s">
        <v>343</v>
      </c>
      <c r="D23" s="41" t="s">
        <v>345</v>
      </c>
      <c r="E23" s="41" t="s">
        <v>346</v>
      </c>
      <c r="F23" s="41" t="s">
        <v>347</v>
      </c>
      <c r="G23" s="41" t="s">
        <v>348</v>
      </c>
      <c r="H23" s="41" t="s">
        <v>349</v>
      </c>
      <c r="I23" s="41" t="s">
        <v>350</v>
      </c>
      <c r="J23" s="41" t="s">
        <v>343</v>
      </c>
      <c r="K23" s="41" t="s">
        <v>345</v>
      </c>
      <c r="L23" s="41" t="s">
        <v>346</v>
      </c>
      <c r="M23" s="41" t="s">
        <v>347</v>
      </c>
      <c r="N23" s="41" t="s">
        <v>348</v>
      </c>
      <c r="O23" s="41" t="s">
        <v>349</v>
      </c>
      <c r="P23" s="41" t="s">
        <v>350</v>
      </c>
      <c r="Q23" s="41" t="s">
        <v>343</v>
      </c>
      <c r="R23" s="41" t="s">
        <v>345</v>
      </c>
      <c r="S23" s="41" t="s">
        <v>346</v>
      </c>
      <c r="T23" s="41" t="s">
        <v>347</v>
      </c>
      <c r="U23" s="41" t="s">
        <v>348</v>
      </c>
      <c r="V23" s="41" t="s">
        <v>349</v>
      </c>
      <c r="W23" s="41" t="s">
        <v>350</v>
      </c>
      <c r="X23" s="41" t="s">
        <v>343</v>
      </c>
      <c r="Y23" s="41" t="s">
        <v>345</v>
      </c>
      <c r="Z23" s="41" t="s">
        <v>346</v>
      </c>
      <c r="AA23" s="41" t="s">
        <v>347</v>
      </c>
      <c r="AB23" s="41" t="s">
        <v>348</v>
      </c>
      <c r="AC23" s="41" t="s">
        <v>349</v>
      </c>
      <c r="AD23" s="41" t="s">
        <v>350</v>
      </c>
      <c r="AE23" s="41" t="s">
        <v>343</v>
      </c>
      <c r="AF23" s="41" t="s">
        <v>345</v>
      </c>
      <c r="AG23" s="41" t="s">
        <v>346</v>
      </c>
      <c r="AH23" s="93"/>
      <c r="AI23" s="237"/>
      <c r="AJ23" s="237"/>
      <c r="AK23" s="237"/>
      <c r="AL23" s="237"/>
      <c r="AM23" s="237"/>
      <c r="AN23" s="237"/>
      <c r="AO23" s="237"/>
      <c r="AP23" s="237"/>
      <c r="AQ23" s="237"/>
      <c r="AR23" s="237"/>
      <c r="AS23" s="237"/>
      <c r="AT23" s="237"/>
      <c r="AU23" s="237"/>
      <c r="AV23" s="237"/>
      <c r="AW23" s="237"/>
    </row>
    <row r="24" s="35" customFormat="1" ht="20.1" customHeight="1">
      <c r="B24" s="983" t="s">
        <v>22</v>
      </c>
      <c r="C24" s="352" t="s">
        <v>344</v>
      </c>
      <c r="D24" s="353"/>
      <c r="E24" s="353"/>
      <c r="F24" s="353"/>
      <c r="G24" s="353"/>
      <c r="H24" s="353"/>
      <c r="I24" s="353"/>
      <c r="J24" s="353"/>
      <c r="K24" s="353"/>
      <c r="L24" s="353"/>
      <c r="M24" s="353"/>
      <c r="N24" s="353"/>
      <c r="O24" s="353"/>
      <c r="P24" s="353"/>
      <c r="Q24" s="353"/>
      <c r="R24" s="353"/>
      <c r="S24" s="354"/>
      <c r="T24" s="354"/>
      <c r="U24" s="354"/>
      <c r="V24" s="354"/>
      <c r="W24" s="354"/>
      <c r="X24" s="354"/>
      <c r="Y24" s="354"/>
      <c r="Z24" s="354"/>
      <c r="AA24" s="354"/>
      <c r="AB24" s="354"/>
      <c r="AC24" s="354"/>
      <c r="AD24" s="354"/>
      <c r="AE24" s="354"/>
      <c r="AF24" s="354"/>
      <c r="AG24" s="355"/>
      <c r="AH24" s="531"/>
      <c r="AI24" s="237"/>
      <c r="AJ24" s="237"/>
      <c r="AK24" s="237"/>
      <c r="AL24" s="237"/>
      <c r="AM24" s="237"/>
      <c r="AN24" s="237"/>
      <c r="AO24" s="237"/>
      <c r="AP24" s="237"/>
      <c r="AQ24" s="237"/>
      <c r="AR24" s="237"/>
      <c r="AS24" s="237"/>
      <c r="AT24" s="237"/>
      <c r="AU24" s="237"/>
      <c r="AV24" s="237"/>
      <c r="AW24" s="237"/>
    </row>
    <row r="25" s="36" customFormat="1" ht="20.1" customHeight="1">
      <c r="B25" s="983"/>
      <c r="C25" s="356">
        <v>1</v>
      </c>
      <c r="D25" s="357">
        <v>2</v>
      </c>
      <c r="E25" s="357">
        <v>3</v>
      </c>
      <c r="F25" s="357">
        <v>4</v>
      </c>
      <c r="G25" s="357">
        <v>5</v>
      </c>
      <c r="H25" s="357">
        <v>6</v>
      </c>
      <c r="I25" s="357">
        <v>7</v>
      </c>
      <c r="J25" s="357">
        <v>8</v>
      </c>
      <c r="K25" s="357">
        <v>9</v>
      </c>
      <c r="L25" s="357">
        <v>10</v>
      </c>
      <c r="M25" s="357">
        <v>11</v>
      </c>
      <c r="N25" s="357">
        <v>12</v>
      </c>
      <c r="O25" s="357">
        <v>13</v>
      </c>
      <c r="P25" s="357">
        <v>14</v>
      </c>
      <c r="Q25" s="357">
        <v>15</v>
      </c>
      <c r="R25" s="357">
        <v>16</v>
      </c>
      <c r="S25" s="357">
        <v>17</v>
      </c>
      <c r="T25" s="357">
        <v>18</v>
      </c>
      <c r="U25" s="357">
        <v>19</v>
      </c>
      <c r="V25" s="357">
        <v>20</v>
      </c>
      <c r="W25" s="357">
        <v>21</v>
      </c>
      <c r="X25" s="357">
        <v>22</v>
      </c>
      <c r="Y25" s="357">
        <v>23</v>
      </c>
      <c r="Z25" s="357">
        <v>24</v>
      </c>
      <c r="AA25" s="357">
        <v>25</v>
      </c>
      <c r="AB25" s="357">
        <v>26</v>
      </c>
      <c r="AC25" s="357">
        <v>27</v>
      </c>
      <c r="AD25" s="357">
        <v>28</v>
      </c>
      <c r="AE25" s="357">
        <v>29</v>
      </c>
      <c r="AF25" s="357">
        <v>30</v>
      </c>
      <c r="AG25" s="358">
        <v>31</v>
      </c>
      <c r="AH25" s="531"/>
      <c r="AI25" s="237"/>
      <c r="AJ25" s="237"/>
      <c r="AK25" s="237"/>
      <c r="AL25" s="237"/>
      <c r="AM25" s="237"/>
      <c r="AN25" s="237"/>
      <c r="AO25" s="237"/>
      <c r="AP25" s="237"/>
      <c r="AQ25" s="237"/>
      <c r="AR25" s="237"/>
      <c r="AS25" s="237"/>
      <c r="AT25" s="237"/>
      <c r="AU25" s="237"/>
      <c r="AV25" s="237"/>
      <c r="AW25" s="237"/>
    </row>
    <row r="26" ht="24.95" customHeight="1">
      <c r="B26" s="265" t="s">
        <v>19</v>
      </c>
      <c r="C26" s="575">
        <v>64.393939393939393939393939390</v>
      </c>
      <c r="D26" s="576">
        <v>72.727272727272727272727272730</v>
      </c>
      <c r="E26" s="576">
        <v>83.33333333333333333333333333</v>
      </c>
      <c r="F26" s="576">
        <v>87.87878787878787878787878788</v>
      </c>
      <c r="G26" s="576">
        <v>90.90909090909090909090909091</v>
      </c>
      <c r="H26" s="576">
        <v>94.69696969696969696969696970</v>
      </c>
      <c r="I26" s="576">
        <v>93.18181818181818181818181818</v>
      </c>
      <c r="J26" s="576">
        <v>83.33333333333333333333333333</v>
      </c>
      <c r="K26" s="576">
        <v>86.36363636363636363636363636</v>
      </c>
      <c r="L26" s="576">
        <v>78.030303030303030303030303030</v>
      </c>
      <c r="M26" s="576">
        <v>84.84848484848484848484848485</v>
      </c>
      <c r="N26" s="576">
        <v>97.72727272727272727272727273</v>
      </c>
      <c r="O26" s="576">
        <v>97.72727272727272727272727273</v>
      </c>
      <c r="P26" s="576">
        <v>96.96969696969696969696969697</v>
      </c>
      <c r="Q26" s="576">
        <v>75.00</v>
      </c>
      <c r="R26" s="576">
        <v>73.484848484848484848484848480</v>
      </c>
      <c r="S26" s="576">
        <v>68.181818181818181818181818180</v>
      </c>
      <c r="T26" s="576">
        <v>63.636363636363636363636363640</v>
      </c>
      <c r="U26" s="576">
        <v>78.030303030303030303030303030</v>
      </c>
      <c r="V26" s="576">
        <v>74.242424242424242424242424240</v>
      </c>
      <c r="W26" s="576">
        <v>79.54545454545454545454545455</v>
      </c>
      <c r="X26" s="576">
        <v>93.18181818181818181818181818</v>
      </c>
      <c r="Y26" s="576">
        <v>90.15151515151515151515151515</v>
      </c>
      <c r="Z26" s="576">
        <v>89.39393939393939393939393939</v>
      </c>
      <c r="AA26" s="576">
        <v>81.81818181818181818181818182</v>
      </c>
      <c r="AB26" s="576">
        <v>88.63636363636363636363636364</v>
      </c>
      <c r="AC26" s="576">
        <v>85.60606060606060606060606061</v>
      </c>
      <c r="AD26" s="576">
        <v>96.96969696969696969696969697</v>
      </c>
      <c r="AE26" s="576">
        <v>95.45454545454545454545454545</v>
      </c>
      <c r="AF26" s="576">
        <v>98.48484848484848484848484848</v>
      </c>
      <c r="AG26" s="577">
        <v>94.69696969696969696969696970</v>
      </c>
      <c r="AH26" s="344"/>
    </row>
    <row r="27" ht="24.95" customHeight="1">
      <c r="B27" s="38" t="s">
        <v>35</v>
      </c>
      <c r="C27" s="273">
        <v>83.20126782884310618066561014</v>
      </c>
      <c r="D27" s="92">
        <v>83.35974643423137876386687797</v>
      </c>
      <c r="E27" s="92">
        <v>92.39302694136291600633914422</v>
      </c>
      <c r="F27" s="92">
        <v>95.72107765451664025356576862</v>
      </c>
      <c r="G27" s="92">
        <v>98.25673534072900158478605388</v>
      </c>
      <c r="H27" s="92">
        <v>95.56259904912836767036450079</v>
      </c>
      <c r="I27" s="92">
        <v>91.60063391442155309033280507</v>
      </c>
      <c r="J27" s="92">
        <v>84.94453248811410459587955626</v>
      </c>
      <c r="K27" s="92">
        <v>82.09191759112519809825673534</v>
      </c>
      <c r="L27" s="92">
        <v>76.228209191759112519809825670</v>
      </c>
      <c r="M27" s="92">
        <v>71.632329635499207606973058640</v>
      </c>
      <c r="N27" s="92">
        <v>90.01584786053882725832012678</v>
      </c>
      <c r="O27" s="92">
        <v>93.02694136291600633914421553</v>
      </c>
      <c r="P27" s="92">
        <v>95.40412044374009508716323296</v>
      </c>
      <c r="Q27" s="92">
        <v>73.375594294770206022187004750</v>
      </c>
      <c r="R27" s="92">
        <v>74.960380348652931854199683040</v>
      </c>
      <c r="S27" s="92">
        <v>72.424722662440570522979397780</v>
      </c>
      <c r="T27" s="92">
        <v>74.009508716323296354992076070</v>
      </c>
      <c r="U27" s="92">
        <v>77.337559429477020602218700480</v>
      </c>
      <c r="V27" s="92">
        <v>81.45800316957210776545166403</v>
      </c>
      <c r="W27" s="92">
        <v>88.43106180665610142630744849</v>
      </c>
      <c r="X27" s="92">
        <v>81.14104595879556259904912837</v>
      </c>
      <c r="Y27" s="92">
        <v>79.080824088748019017432646590</v>
      </c>
      <c r="Z27" s="92">
        <v>85.41996830427892234548335975</v>
      </c>
      <c r="AA27" s="92">
        <v>90.80824088748019017432646593</v>
      </c>
      <c r="AB27" s="92">
        <v>95.40412044374009508716323296</v>
      </c>
      <c r="AC27" s="92">
        <v>94.45324881141045958795562599</v>
      </c>
      <c r="AD27" s="92">
        <v>99.04912836767036450079239303</v>
      </c>
      <c r="AE27" s="92">
        <v>94.45324881141045958795562599</v>
      </c>
      <c r="AF27" s="92">
        <v>91.91759112519809825673534073</v>
      </c>
      <c r="AG27" s="274">
        <v>99.20760697305863708399366086</v>
      </c>
      <c r="AH27" s="344"/>
    </row>
    <row r="28" ht="24.95" customHeight="1">
      <c r="A28" s="23"/>
      <c r="B28" s="40" t="s">
        <v>100</v>
      </c>
      <c r="C28" s="583">
        <v>77.395382395382395382395382390</v>
      </c>
      <c r="D28" s="584">
        <v>87.24507431731766332526788801</v>
      </c>
      <c r="E28" s="584">
        <v>90.19439679817038307604345339</v>
      </c>
      <c r="F28" s="584">
        <v>91.80714429058799919727072045</v>
      </c>
      <c r="G28" s="584">
        <v>92.52199413489736070381231672</v>
      </c>
      <c r="H28" s="584">
        <v>99.09417558671290014573596664</v>
      </c>
      <c r="I28" s="584">
        <v>101.72617175212330921673482227</v>
      </c>
      <c r="J28" s="584">
        <v>98.10323383084577114427860696</v>
      </c>
      <c r="K28" s="584">
        <v>105.20358020358020358020358020</v>
      </c>
      <c r="L28" s="584">
        <v>102.36407736407736407736407737</v>
      </c>
      <c r="M28" s="584">
        <v>118.44998659157951193349423438</v>
      </c>
      <c r="N28" s="584">
        <v>108.56674135723431498079385404</v>
      </c>
      <c r="O28" s="584">
        <v>105.05265603221310205978008363</v>
      </c>
      <c r="P28" s="584">
        <v>101.64099466425047820396657606</v>
      </c>
      <c r="Q28" s="584">
        <v>102.21382289416846652267818575</v>
      </c>
      <c r="R28" s="584">
        <v>98.03158434236658338138253571</v>
      </c>
      <c r="S28" s="584">
        <v>94.14163517008155957827730257</v>
      </c>
      <c r="T28" s="584">
        <v>85.98403737590033093245084680</v>
      </c>
      <c r="U28" s="584">
        <v>100.89574018877297565822155985</v>
      </c>
      <c r="V28" s="584">
        <v>91.14196439099162834571394882</v>
      </c>
      <c r="W28" s="584">
        <v>89.95193874226132290648419682</v>
      </c>
      <c r="X28" s="584">
        <v>114.83931107954545454545454545</v>
      </c>
      <c r="Y28" s="584">
        <v>113.99921054229671464140402016</v>
      </c>
      <c r="Z28" s="584">
        <v>104.65227413279361331309383257</v>
      </c>
      <c r="AA28" s="584">
        <v>90.09995240361732508329366968</v>
      </c>
      <c r="AB28" s="584">
        <v>92.90622168529145273331319844</v>
      </c>
      <c r="AC28" s="584">
        <v>90.63326215171852755745373196</v>
      </c>
      <c r="AD28" s="584">
        <v>97.90060606060606060606060606</v>
      </c>
      <c r="AE28" s="584">
        <v>101.06009762050030506406345332</v>
      </c>
      <c r="AF28" s="584">
        <v>107.14472309299895506792058516</v>
      </c>
      <c r="AG28" s="585">
        <v>95.45333526962919934165940556</v>
      </c>
      <c r="AH28" s="344"/>
    </row>
    <row r="29" ht="24.95" customHeight="1">
      <c r="B29" s="25" t="s">
        <v>70</v>
      </c>
      <c r="R29" s="4"/>
      <c r="S29" s="4"/>
      <c r="T29" s="4"/>
      <c r="U29" s="4"/>
      <c r="V29" s="4"/>
      <c r="W29" s="4"/>
      <c r="X29" s="4"/>
      <c r="Y29" s="4"/>
      <c r="Z29" s="4"/>
      <c r="AA29" s="4"/>
      <c r="AB29" s="4"/>
      <c r="AC29" s="4"/>
      <c r="AD29" s="4"/>
      <c r="AE29" s="4"/>
      <c r="AF29" s="4"/>
      <c r="AG29" s="4"/>
      <c r="AH29" s="4"/>
    </row>
    <row r="30" ht="24.95" customHeight="1">
      <c r="B30" s="37" t="s">
        <v>19</v>
      </c>
      <c r="C30" s="575">
        <v>23.982360922659430122116689280</v>
      </c>
      <c r="D30" s="576">
        <v>118.18181818181818181818181821</v>
      </c>
      <c r="E30" s="576">
        <v>133.69565217391304347826086959</v>
      </c>
      <c r="F30" s="576">
        <v>88.93939393939393939393939393</v>
      </c>
      <c r="G30" s="576">
        <v>48.446490218642117376294591490</v>
      </c>
      <c r="H30" s="576">
        <v>72.055057618437900128040973120</v>
      </c>
      <c r="I30" s="576">
        <v>76.771390374331550802139037420</v>
      </c>
      <c r="J30" s="576">
        <v>79.166666666666666666666666650</v>
      </c>
      <c r="K30" s="576">
        <v>74.076704545454545454545454550</v>
      </c>
      <c r="L30" s="576">
        <v>79.74837662337662337662337663</v>
      </c>
      <c r="M30" s="576">
        <v>85.51617873651771956856702621</v>
      </c>
      <c r="N30" s="576">
        <v>137.86449399656946826758147514</v>
      </c>
      <c r="O30" s="576">
        <v>147.19251336898395721925133693</v>
      </c>
      <c r="P30" s="576">
        <v>166.15087040618955512572533848</v>
      </c>
      <c r="Q30" s="576">
        <v>135.97560975609756097560975607</v>
      </c>
      <c r="R30" s="576">
        <v>75.547138047138047138047138020</v>
      </c>
      <c r="S30" s="576">
        <v>46.590909090909090909090909080</v>
      </c>
      <c r="T30" s="576">
        <v>41.536050156739811912225705340</v>
      </c>
      <c r="U30" s="576">
        <v>67.765151515151515151515151510</v>
      </c>
      <c r="V30" s="576">
        <v>133.59201773835920177383592014</v>
      </c>
      <c r="W30" s="576">
        <v>68.219076005961251862891207170</v>
      </c>
      <c r="X30" s="576">
        <v>50.255681818181818181818181820</v>
      </c>
      <c r="Y30" s="576">
        <v>40.115005476451259583789704260</v>
      </c>
      <c r="Z30" s="576">
        <v>40.631929046563192904656319290</v>
      </c>
      <c r="AA30" s="576">
        <v>27.163198247535596933187294630</v>
      </c>
      <c r="AB30" s="576">
        <v>22.947214076246334310850439890</v>
      </c>
      <c r="AC30" s="576">
        <v>25.490702479338842975206611580</v>
      </c>
      <c r="AD30" s="576">
        <v>30.303030303030303030303030310</v>
      </c>
      <c r="AE30" s="576">
        <v>41.536050156739811912225705320</v>
      </c>
      <c r="AF30" s="576">
        <v>25.787578757875787578757875790</v>
      </c>
      <c r="AG30" s="577">
        <v>50.813692480359147025813692480</v>
      </c>
      <c r="AH30" s="344"/>
    </row>
    <row r="31" ht="24.95" customHeight="1">
      <c r="B31" s="38" t="s">
        <v>35</v>
      </c>
      <c r="C31" s="273">
        <v>5.4216867469879518072289156600</v>
      </c>
      <c r="D31" s="92">
        <v>7.1283095723014256619144602900</v>
      </c>
      <c r="E31" s="92">
        <v>3.9215686274509803921568627500</v>
      </c>
      <c r="F31" s="92">
        <v>-1.1456628477905073649754500800</v>
      </c>
      <c r="G31" s="92">
        <v>1.6393442622950819672131147600</v>
      </c>
      <c r="H31" s="92">
        <v>-0.985221674876847290640394100</v>
      </c>
      <c r="I31" s="92">
        <v>-4.3046357615894039735099337700</v>
      </c>
      <c r="J31" s="92">
        <v>-5.4673721340388007054673721300</v>
      </c>
      <c r="K31" s="92">
        <v>2.9821073558648111332007952300</v>
      </c>
      <c r="L31" s="92">
        <v>2.1231422505307855626326963800</v>
      </c>
      <c r="M31" s="92">
        <v>-0.2207505518763796909492273700</v>
      </c>
      <c r="N31" s="92">
        <v>11.372549019607843137254901960</v>
      </c>
      <c r="O31" s="92">
        <v>7.3126142595978062157221206500</v>
      </c>
      <c r="P31" s="92">
        <v>6.360424028268551236749116600</v>
      </c>
      <c r="Q31" s="92">
        <v>-13.295880149812734082397003750</v>
      </c>
      <c r="R31" s="92">
        <v>-0.210970464135021097046413500</v>
      </c>
      <c r="S31" s="92">
        <v>-2.1413276231263383297644539600</v>
      </c>
      <c r="T31" s="92">
        <v>-11.047619047619047619047619040</v>
      </c>
      <c r="U31" s="92">
        <v>-6.5134099616858237547892720300</v>
      </c>
      <c r="V31" s="92">
        <v>-2.4667931688804554079696394600</v>
      </c>
      <c r="W31" s="92">
        <v>-3.12500</v>
      </c>
      <c r="X31" s="92">
        <v>-8.078994614003590664272890490</v>
      </c>
      <c r="Y31" s="92">
        <v>-9.764918625678119349005424960</v>
      </c>
      <c r="Z31" s="92">
        <v>-3.4050179211469534050179211400</v>
      </c>
      <c r="AA31" s="92">
        <v>-1.8835616438356164383561643800</v>
      </c>
      <c r="AB31" s="92">
        <v>0.3333333333333333333333333300</v>
      </c>
      <c r="AC31" s="92">
        <v>-4.3338683788121990369181380400</v>
      </c>
      <c r="AD31" s="92">
        <v>0.1602564102564102564102564100</v>
      </c>
      <c r="AE31" s="92">
        <v>-0.9966777408637873754152823900</v>
      </c>
      <c r="AF31" s="92">
        <v>-7.200</v>
      </c>
      <c r="AG31" s="274">
        <v>11.785714285714285714285714290</v>
      </c>
      <c r="AH31" s="344"/>
    </row>
    <row r="32" ht="24.95" customHeight="1">
      <c r="A32" s="23"/>
      <c r="B32" s="40" t="s">
        <v>100</v>
      </c>
      <c r="C32" s="583">
        <v>17.606125218065516572979259540</v>
      </c>
      <c r="D32" s="584">
        <v>103.66401659177324576564120293</v>
      </c>
      <c r="E32" s="584">
        <v>124.87694831829368334700574240</v>
      </c>
      <c r="F32" s="584">
        <v>91.12908890226771021473008226</v>
      </c>
      <c r="G32" s="584">
        <v>46.052191989309179999257581940</v>
      </c>
      <c r="H32" s="584">
        <v>73.767048241506933960160783820</v>
      </c>
      <c r="I32" s="584">
        <v>84.72304461262328146105878651</v>
      </c>
      <c r="J32" s="584">
        <v>89.52891791044776119402985071</v>
      </c>
      <c r="K32" s="584">
        <v>69.035873332748332748332748330</v>
      </c>
      <c r="L32" s="584">
        <v>76.011404136404136404136404180</v>
      </c>
      <c r="M32" s="584">
        <v>85.92661276027107735522314797</v>
      </c>
      <c r="N32" s="584">
        <v>113.57551397579300847969463436</v>
      </c>
      <c r="O32" s="584">
        <v>130.34804908489646439340797493</v>
      </c>
      <c r="P32" s="584">
        <v>150.23487151146725614810721191</v>
      </c>
      <c r="Q32" s="584">
        <v>172.16193436232418479692356313</v>
      </c>
      <c r="R32" s="584">
        <v>75.918273645546372819100091800</v>
      </c>
      <c r="S32" s="584">
        <v>49.798587626815197931171672970</v>
      </c>
      <c r="T32" s="584">
        <v>59.114403281131480201110268310</v>
      </c>
      <c r="U32" s="584">
        <v>79.45370715350223546944858420</v>
      </c>
      <c r="V32" s="584">
        <v>139.49998705859007652687068072</v>
      </c>
      <c r="W32" s="584">
        <v>73.645497812605163213307052560</v>
      </c>
      <c r="X32" s="584">
        <v>63.461747602982954545454545480</v>
      </c>
      <c r="Y32" s="584">
        <v>55.277751560075243586845103120</v>
      </c>
      <c r="Z32" s="584">
        <v>45.589269773622006754727692330</v>
      </c>
      <c r="AA32" s="584">
        <v>29.604376573404517642201361360</v>
      </c>
      <c r="AB32" s="584">
        <v>22.538751571009635525764558050</v>
      </c>
      <c r="AC32" s="584">
        <v>31.175683967496810693882078890</v>
      </c>
      <c r="AD32" s="584">
        <v>30.094545454545454545454545460</v>
      </c>
      <c r="AE32" s="584">
        <v>42.960909722076118743556836590</v>
      </c>
      <c r="AF32" s="584">
        <v>35.546959868400633166764952360</v>
      </c>
      <c r="AG32" s="585">
        <v>34.913207330672719384114485280</v>
      </c>
      <c r="AH32" s="344"/>
    </row>
    <row r="33" ht="30" customHeight="1">
      <c r="A33" s="8"/>
      <c r="B33" s="25"/>
      <c r="X33" s="1022"/>
      <c r="Y33" s="1022"/>
      <c r="Z33" s="1022"/>
      <c r="AA33" s="1022"/>
      <c r="AB33" s="1022"/>
      <c r="AC33" s="1022"/>
      <c r="AD33" s="1022"/>
      <c r="AE33"/>
      <c r="AF33"/>
      <c r="AG33" s="4"/>
      <c r="AH33" s="4"/>
    </row>
    <row r="34" s="35" customFormat="1" ht="20.1" customHeight="1">
      <c r="B34" s="983" t="s">
        <v>9</v>
      </c>
      <c r="C34" s="352" t="s">
        <v>344</v>
      </c>
      <c r="D34" s="353"/>
      <c r="E34" s="353"/>
      <c r="F34" s="353"/>
      <c r="G34" s="353"/>
      <c r="H34" s="353"/>
      <c r="I34" s="353"/>
      <c r="J34" s="353"/>
      <c r="K34" s="353"/>
      <c r="L34" s="353"/>
      <c r="M34" s="353"/>
      <c r="N34" s="353"/>
      <c r="O34" s="353"/>
      <c r="P34" s="353"/>
      <c r="Q34" s="353"/>
      <c r="R34" s="353"/>
      <c r="S34" s="354"/>
      <c r="T34" s="354"/>
      <c r="U34" s="354"/>
      <c r="V34" s="354"/>
      <c r="W34" s="354"/>
      <c r="X34" s="354"/>
      <c r="Y34" s="354"/>
      <c r="Z34" s="354"/>
      <c r="AA34" s="354"/>
      <c r="AB34" s="354"/>
      <c r="AC34" s="354"/>
      <c r="AD34" s="354"/>
      <c r="AE34" s="354"/>
      <c r="AF34" s="354"/>
      <c r="AG34" s="355"/>
      <c r="AH34" s="531"/>
      <c r="AI34" s="237"/>
      <c r="AJ34" s="237"/>
      <c r="AK34" s="237"/>
      <c r="AL34" s="237"/>
      <c r="AM34" s="237"/>
      <c r="AN34" s="237"/>
      <c r="AO34" s="237"/>
      <c r="AP34" s="237"/>
      <c r="AQ34" s="237"/>
      <c r="AR34" s="237"/>
      <c r="AS34" s="237"/>
      <c r="AT34" s="237"/>
      <c r="AU34" s="237"/>
      <c r="AV34" s="237"/>
      <c r="AW34" s="237"/>
    </row>
    <row r="35" s="36" customFormat="1" ht="20.1" customHeight="1">
      <c r="B35" s="983"/>
      <c r="C35" s="356">
        <v>1</v>
      </c>
      <c r="D35" s="357">
        <v>2</v>
      </c>
      <c r="E35" s="357">
        <v>3</v>
      </c>
      <c r="F35" s="357">
        <v>4</v>
      </c>
      <c r="G35" s="357">
        <v>5</v>
      </c>
      <c r="H35" s="357">
        <v>6</v>
      </c>
      <c r="I35" s="357">
        <v>7</v>
      </c>
      <c r="J35" s="357">
        <v>8</v>
      </c>
      <c r="K35" s="357">
        <v>9</v>
      </c>
      <c r="L35" s="357">
        <v>10</v>
      </c>
      <c r="M35" s="357">
        <v>11</v>
      </c>
      <c r="N35" s="357">
        <v>12</v>
      </c>
      <c r="O35" s="357">
        <v>13</v>
      </c>
      <c r="P35" s="357">
        <v>14</v>
      </c>
      <c r="Q35" s="357">
        <v>15</v>
      </c>
      <c r="R35" s="357">
        <v>16</v>
      </c>
      <c r="S35" s="357">
        <v>17</v>
      </c>
      <c r="T35" s="357">
        <v>18</v>
      </c>
      <c r="U35" s="357">
        <v>19</v>
      </c>
      <c r="V35" s="357">
        <v>20</v>
      </c>
      <c r="W35" s="357">
        <v>21</v>
      </c>
      <c r="X35" s="357">
        <v>22</v>
      </c>
      <c r="Y35" s="357">
        <v>23</v>
      </c>
      <c r="Z35" s="357">
        <v>24</v>
      </c>
      <c r="AA35" s="357">
        <v>25</v>
      </c>
      <c r="AB35" s="357">
        <v>26</v>
      </c>
      <c r="AC35" s="357">
        <v>27</v>
      </c>
      <c r="AD35" s="357">
        <v>28</v>
      </c>
      <c r="AE35" s="357">
        <v>29</v>
      </c>
      <c r="AF35" s="357">
        <v>30</v>
      </c>
      <c r="AG35" s="358">
        <v>31</v>
      </c>
      <c r="AH35" s="531"/>
      <c r="AI35" s="237"/>
      <c r="AJ35" s="237"/>
      <c r="AK35" s="237"/>
      <c r="AL35" s="237"/>
      <c r="AM35" s="237"/>
      <c r="AN35" s="237"/>
      <c r="AO35" s="237"/>
      <c r="AP35" s="237"/>
      <c r="AQ35" s="237"/>
      <c r="AR35" s="237"/>
      <c r="AS35" s="237"/>
      <c r="AT35" s="237"/>
      <c r="AU35" s="237"/>
      <c r="AV35" s="237"/>
      <c r="AW35" s="237"/>
    </row>
    <row r="36" ht="24.95" customHeight="1">
      <c r="B36" s="265" t="s">
        <v>19</v>
      </c>
      <c r="C36" s="580">
        <v>197.37647058823529411764705882</v>
      </c>
      <c r="D36" s="581">
        <v>205.80208333333333333333333333</v>
      </c>
      <c r="E36" s="581">
        <v>285.31818181818181818181818182</v>
      </c>
      <c r="F36" s="581">
        <v>356.81034482758620689655172414</v>
      </c>
      <c r="G36" s="581">
        <v>482.76666666666666666666666667</v>
      </c>
      <c r="H36" s="581">
        <v>467.960000000</v>
      </c>
      <c r="I36" s="581">
        <v>376.9512195121951219512195122</v>
      </c>
      <c r="J36" s="581">
        <v>154.53636363636363636363636364</v>
      </c>
      <c r="K36" s="581">
        <v>141.28070175438596491228070175</v>
      </c>
      <c r="L36" s="581">
        <v>136.55339805825242718446601942</v>
      </c>
      <c r="M36" s="581">
        <v>135.26785714285714285714285714</v>
      </c>
      <c r="N36" s="581">
        <v>158.05426356589147286821705426</v>
      </c>
      <c r="O36" s="581">
        <v>167.36434108527131782945736434</v>
      </c>
      <c r="P36" s="581">
        <v>168.429687500</v>
      </c>
      <c r="Q36" s="581">
        <v>130.5959595959595959595959596</v>
      </c>
      <c r="R36" s="581">
        <v>124.92783505154639175257731959</v>
      </c>
      <c r="S36" s="581">
        <v>136.22222222222222222222222222</v>
      </c>
      <c r="T36" s="581">
        <v>131.20238095238095238095238095</v>
      </c>
      <c r="U36" s="581">
        <v>134.44660194174757281553398058</v>
      </c>
      <c r="V36" s="581">
        <v>191.87755102040816326530612245</v>
      </c>
      <c r="W36" s="581">
        <v>207.59047619047619047619047619</v>
      </c>
      <c r="X36" s="581">
        <v>191.27642276422764227642276423</v>
      </c>
      <c r="Y36" s="581">
        <v>188.84033613445378151260504202</v>
      </c>
      <c r="Z36" s="581">
        <v>216.22881355932203389830508475</v>
      </c>
      <c r="AA36" s="581">
        <v>244.10185185185185185185185185</v>
      </c>
      <c r="AB36" s="581">
        <v>285.41880341880341880341880342</v>
      </c>
      <c r="AC36" s="581">
        <v>357.05309734513274336283185841</v>
      </c>
      <c r="AD36" s="581">
        <v>376.820312500</v>
      </c>
      <c r="AE36" s="581">
        <v>345.92063492063492063492063492</v>
      </c>
      <c r="AF36" s="581">
        <v>398.24615384615384615384615385</v>
      </c>
      <c r="AG36" s="582">
        <v>454.024000000</v>
      </c>
      <c r="AH36" s="344"/>
    </row>
    <row r="37" ht="24.95" customHeight="1">
      <c r="B37" s="38" t="s">
        <v>35</v>
      </c>
      <c r="C37" s="278">
        <v>221.0152380952380952380952381</v>
      </c>
      <c r="D37" s="94">
        <v>264.75737642585551330798479088</v>
      </c>
      <c r="E37" s="94">
        <v>359.51572898799313893653516293</v>
      </c>
      <c r="F37" s="94">
        <v>435.33923841059602649006622517</v>
      </c>
      <c r="G37" s="94">
        <v>515.49245161290322580645161292</v>
      </c>
      <c r="H37" s="94">
        <v>490.81273631840796019900497514</v>
      </c>
      <c r="I37" s="94">
        <v>420.36657439446366782006920416</v>
      </c>
      <c r="J37" s="94">
        <v>195.42126865671641791044776119</v>
      </c>
      <c r="K37" s="94">
        <v>150.80486486486486486486486486</v>
      </c>
      <c r="L37" s="94">
        <v>153.78688149688149688149688151</v>
      </c>
      <c r="M37" s="94">
        <v>157.47123893805309734513274336</v>
      </c>
      <c r="N37" s="94">
        <v>178.19288732394366197183098592</v>
      </c>
      <c r="O37" s="94">
        <v>212.55860306643952299829642249</v>
      </c>
      <c r="P37" s="94">
        <v>218.7387541528239202657807309</v>
      </c>
      <c r="Q37" s="94">
        <v>166.4896976241900647948164147</v>
      </c>
      <c r="R37" s="94">
        <v>133.96676532769556025369978858</v>
      </c>
      <c r="S37" s="94">
        <v>143.99229759299781181619256018</v>
      </c>
      <c r="T37" s="94">
        <v>141.02997858672376873661670235</v>
      </c>
      <c r="U37" s="94">
        <v>150.55077868852459016393442622</v>
      </c>
      <c r="V37" s="94">
        <v>195.45729571984435797665369649</v>
      </c>
      <c r="W37" s="94">
        <v>224.55510752688172043010752689</v>
      </c>
      <c r="X37" s="94">
        <v>205.27291015625</v>
      </c>
      <c r="Y37" s="94">
        <v>190.78228456913827655310621243</v>
      </c>
      <c r="Z37" s="94">
        <v>199.71254174397031539888682745</v>
      </c>
      <c r="AA37" s="94">
        <v>224.87668411867364746945898778</v>
      </c>
      <c r="AB37" s="94">
        <v>296.52503322259136212624584719</v>
      </c>
      <c r="AC37" s="94">
        <v>418.80422818791946308724832215</v>
      </c>
      <c r="AD37" s="94">
        <v>475.07267199999999999999999998</v>
      </c>
      <c r="AE37" s="94">
        <v>467.28667785234899328859060403</v>
      </c>
      <c r="AF37" s="94">
        <v>482.5597758620689655172413793</v>
      </c>
      <c r="AG37" s="279">
        <v>534.03699680511182108626198081</v>
      </c>
      <c r="AH37" s="344"/>
    </row>
    <row r="38" ht="24.95" customHeight="1">
      <c r="A38" s="23"/>
      <c r="B38" s="40" t="s">
        <v>101</v>
      </c>
      <c r="C38" s="583">
        <v>89.30446257428794344002542887</v>
      </c>
      <c r="D38" s="584">
        <v>77.732332187151571970357919580</v>
      </c>
      <c r="E38" s="584">
        <v>79.36180779108851734849915078</v>
      </c>
      <c r="F38" s="584">
        <v>81.96144830185414091146747527</v>
      </c>
      <c r="G38" s="584">
        <v>93.65154914609473125582932516</v>
      </c>
      <c r="H38" s="584">
        <v>95.34389908260600551263535271</v>
      </c>
      <c r="I38" s="584">
        <v>89.67202495945159599860069324</v>
      </c>
      <c r="J38" s="584">
        <v>79.078579674880433478868929270</v>
      </c>
      <c r="K38" s="584">
        <v>93.68444571134131994011208264</v>
      </c>
      <c r="L38" s="584">
        <v>88.79391839480239951328296258</v>
      </c>
      <c r="M38" s="584">
        <v>85.90003994067104341490730352</v>
      </c>
      <c r="N38" s="584">
        <v>88.69841324169049738903293869</v>
      </c>
      <c r="O38" s="584">
        <v>78.737975631575910574329214240</v>
      </c>
      <c r="P38" s="584">
        <v>77.000387129536721128444533990</v>
      </c>
      <c r="Q38" s="584">
        <v>78.440865386606780524875587280</v>
      </c>
      <c r="R38" s="584">
        <v>93.25285621845158544729006053</v>
      </c>
      <c r="S38" s="584">
        <v>94.60382569021980806710357038</v>
      </c>
      <c r="T38" s="584">
        <v>93.03155418952324556551640866</v>
      </c>
      <c r="U38" s="584">
        <v>89.30315944755420674466158622</v>
      </c>
      <c r="V38" s="584">
        <v>98.16852848278062462355550208</v>
      </c>
      <c r="W38" s="584">
        <v>92.44522579635616763988873716</v>
      </c>
      <c r="X38" s="584">
        <v>93.18152240284970555635914125</v>
      </c>
      <c r="Y38" s="584">
        <v>98.98211281038478948481908678</v>
      </c>
      <c r="Z38" s="584">
        <v>108.27002233866986211089151763</v>
      </c>
      <c r="AA38" s="584">
        <v>108.54920456005681384974003290</v>
      </c>
      <c r="AB38" s="584">
        <v>96.25453888898113016383971865</v>
      </c>
      <c r="AC38" s="584">
        <v>85.25537072298164775145528088</v>
      </c>
      <c r="AD38" s="584">
        <v>79.31845688231883815872279852</v>
      </c>
      <c r="AE38" s="584">
        <v>74.027497747311612059715544180</v>
      </c>
      <c r="AF38" s="584">
        <v>82.52783878115554909428614623</v>
      </c>
      <c r="AG38" s="585">
        <v>85.01733076850642385284239799</v>
      </c>
      <c r="AH38" s="344"/>
    </row>
    <row r="39" ht="24.95" customHeight="1">
      <c r="B39" s="25" t="s">
        <v>70</v>
      </c>
      <c r="S39" s="4"/>
      <c r="T39" s="4"/>
      <c r="U39" s="4"/>
      <c r="V39" s="4"/>
      <c r="W39" s="4"/>
      <c r="X39" s="4"/>
      <c r="Y39" s="4"/>
      <c r="Z39" s="4"/>
      <c r="AA39" s="4"/>
      <c r="AB39" s="4"/>
      <c r="AC39" s="4"/>
      <c r="AD39" s="4"/>
      <c r="AE39" s="4"/>
      <c r="AF39" s="4"/>
      <c r="AG39" s="4"/>
      <c r="AH39" s="4"/>
    </row>
    <row r="40" ht="24.95" customHeight="1">
      <c r="B40" s="37" t="s">
        <v>19</v>
      </c>
      <c r="C40" s="575">
        <v>-5.8707130086713310137208844700</v>
      </c>
      <c r="D40" s="576">
        <v>2.889077820408479634151067700</v>
      </c>
      <c r="E40" s="576">
        <v>-16.483382986723743962051311720</v>
      </c>
      <c r="F40" s="576">
        <v>-14.097501445890488669476352430</v>
      </c>
      <c r="G40" s="576">
        <v>12.999812351238975635289818570</v>
      </c>
      <c r="H40" s="576">
        <v>9.131745771062571850878633600</v>
      </c>
      <c r="I40" s="576">
        <v>10.091839225311464556470071850</v>
      </c>
      <c r="J40" s="576">
        <v>-19.991528016379168333607888360</v>
      </c>
      <c r="K40" s="576">
        <v>-15.810382567218791858603678660</v>
      </c>
      <c r="L40" s="576">
        <v>-15.512205377724716359185757510</v>
      </c>
      <c r="M40" s="576">
        <v>-17.562198415157820177962725220</v>
      </c>
      <c r="N40" s="576">
        <v>12.956795698385221979712835430</v>
      </c>
      <c r="O40" s="576">
        <v>-21.091047468347626797611855590</v>
      </c>
      <c r="P40" s="576">
        <v>-21.419542262259281318244987100</v>
      </c>
      <c r="Q40" s="576">
        <v>-24.786706792606497621246883780</v>
      </c>
      <c r="R40" s="576">
        <v>-23.582882954423367074771462870</v>
      </c>
      <c r="S40" s="576">
        <v>-17.315798347664812004720957680</v>
      </c>
      <c r="T40" s="576">
        <v>-18.315391850170725224396327880</v>
      </c>
      <c r="U40" s="576">
        <v>-13.073317710077000334784064280</v>
      </c>
      <c r="V40" s="576">
        <v>-13.07204870898635697372871800</v>
      </c>
      <c r="W40" s="576">
        <v>-9.186610387126738245499002810</v>
      </c>
      <c r="X40" s="576">
        <v>-6.1335184570101129793042501600</v>
      </c>
      <c r="Y40" s="576">
        <v>-9.952040105942411435446291580</v>
      </c>
      <c r="Z40" s="576">
        <v>-5.637239425947808516971703300</v>
      </c>
      <c r="AA40" s="576">
        <v>-16.372420424717448698956933570</v>
      </c>
      <c r="AB40" s="576">
        <v>-12.810574438481415225601272110</v>
      </c>
      <c r="AC40" s="576">
        <v>-15.526743288601781331516282560</v>
      </c>
      <c r="AD40" s="576">
        <v>-13.886045515139973338411731100</v>
      </c>
      <c r="AE40" s="576">
        <v>-8.669897917895004566526780660</v>
      </c>
      <c r="AF40" s="576">
        <v>3.7500620043373274047266154400</v>
      </c>
      <c r="AG40" s="577">
        <v>66.113844347079813903066985860</v>
      </c>
      <c r="AH40" s="344"/>
    </row>
    <row r="41" ht="24.95" customHeight="1">
      <c r="B41" s="38" t="s">
        <v>35</v>
      </c>
      <c r="C41" s="273">
        <v>-4.2477206734572243422441863900</v>
      </c>
      <c r="D41" s="92">
        <v>0.055888241331888558076923500</v>
      </c>
      <c r="E41" s="92">
        <v>1.2009357600605930865654911800</v>
      </c>
      <c r="F41" s="92">
        <v>0.4744551647954224720102385600</v>
      </c>
      <c r="G41" s="92">
        <v>4.4139000589295995657873099900</v>
      </c>
      <c r="H41" s="92">
        <v>-4.648362640185813059661117200</v>
      </c>
      <c r="I41" s="92">
        <v>-7.950288017468663169961362430</v>
      </c>
      <c r="J41" s="92">
        <v>-25.460400987307042027820949340</v>
      </c>
      <c r="K41" s="92">
        <v>-12.032973029389631307735005940</v>
      </c>
      <c r="L41" s="92">
        <v>-2.4725845801943677788854058400</v>
      </c>
      <c r="M41" s="92">
        <v>5.8029593292071624949499165700</v>
      </c>
      <c r="N41" s="92">
        <v>21.264051643840872248987795080</v>
      </c>
      <c r="O41" s="92">
        <v>8.776273824749516651541723260</v>
      </c>
      <c r="P41" s="92">
        <v>9.847777733857115237236279640</v>
      </c>
      <c r="Q41" s="92">
        <v>11.850484564854919897149165910</v>
      </c>
      <c r="R41" s="92">
        <v>-10.604645632803750422861330350</v>
      </c>
      <c r="S41" s="92">
        <v>0.2120842673156352032580886900</v>
      </c>
      <c r="T41" s="92">
        <v>-4.2401644636390720717185786600</v>
      </c>
      <c r="U41" s="92">
        <v>-2.5666650688739576750077109900</v>
      </c>
      <c r="V41" s="92">
        <v>-8.141887336822689154991557530</v>
      </c>
      <c r="W41" s="92">
        <v>-1.824727569994825743749203600</v>
      </c>
      <c r="X41" s="92">
        <v>-3.9730844174314908488593083200</v>
      </c>
      <c r="Y41" s="92">
        <v>-8.421066795562526917363609590</v>
      </c>
      <c r="Z41" s="92">
        <v>-13.484859878866383628814823930</v>
      </c>
      <c r="AA41" s="92">
        <v>-21.466870730376247144637934850</v>
      </c>
      <c r="AB41" s="92">
        <v>-19.620559779700850506344330760</v>
      </c>
      <c r="AC41" s="92">
        <v>-14.353046219617574574911390650</v>
      </c>
      <c r="AD41" s="92">
        <v>-5.2062742158681911327319734400</v>
      </c>
      <c r="AE41" s="92">
        <v>-1.8946582290673385662637105400</v>
      </c>
      <c r="AF41" s="92">
        <v>-8.049927719224011928553095410</v>
      </c>
      <c r="AG41" s="274">
        <v>85.13422552648703160231455561</v>
      </c>
      <c r="AH41" s="344"/>
    </row>
    <row r="42" ht="24.95" customHeight="1">
      <c r="A42" s="23"/>
      <c r="B42" s="40" t="s">
        <v>101</v>
      </c>
      <c r="C42" s="583">
        <v>-1.6949908102753738451067118600</v>
      </c>
      <c r="D42" s="584">
        <v>2.83160704369843813786668200</v>
      </c>
      <c r="E42" s="584">
        <v>-17.474461687501049182906924730</v>
      </c>
      <c r="F42" s="584">
        <v>-14.503145686916531107336050940</v>
      </c>
      <c r="G42" s="584">
        <v>8.222959095928434051226319480</v>
      </c>
      <c r="H42" s="584">
        <v>14.451884406817739830298753400</v>
      </c>
      <c r="I42" s="584">
        <v>19.600416833682280856039829770</v>
      </c>
      <c r="J42" s="584">
        <v>7.336869319617090984082654600</v>
      </c>
      <c r="K42" s="584">
        <v>-4.2941198172937986560392727700</v>
      </c>
      <c r="L42" s="584">
        <v>-13.370210562231605954315223230</v>
      </c>
      <c r="M42" s="584">
        <v>-22.083652378440585298375135290</v>
      </c>
      <c r="N42" s="584">
        <v>-6.850551200329767696123132200</v>
      </c>
      <c r="O42" s="584">
        <v>-27.457569783293613467690448990</v>
      </c>
      <c r="P42" s="584">
        <v>-28.464226260336289597173651670</v>
      </c>
      <c r="Q42" s="584">
        <v>-32.755505262221605145282806380</v>
      </c>
      <c r="R42" s="584">
        <v>-14.517798395105416131483764100</v>
      </c>
      <c r="S42" s="584">
        <v>-17.490787406661294210597332030</v>
      </c>
      <c r="T42" s="584">
        <v>-14.698466541525287318346720300</v>
      </c>
      <c r="U42" s="584">
        <v>-10.783427097748440690236998170</v>
      </c>
      <c r="V42" s="584">
        <v>-5.3671485612179317613184983800</v>
      </c>
      <c r="W42" s="584">
        <v>-7.4987139173773357657248519500</v>
      </c>
      <c r="X42" s="584">
        <v>-2.2498213406854437502751663600</v>
      </c>
      <c r="Y42" s="584">
        <v>-1.6717527239176236013967858700</v>
      </c>
      <c r="Z42" s="584">
        <v>9.070805921288204429161321240</v>
      </c>
      <c r="AA42" s="584">
        <v>6.4870079074122772794293327700</v>
      </c>
      <c r="AB42" s="584">
        <v>8.472297545933432535085894510</v>
      </c>
      <c r="AC42" s="584">
        <v>-1.3703897420494644448386457900</v>
      </c>
      <c r="AD42" s="584">
        <v>-9.156482907990889851230730710</v>
      </c>
      <c r="AE42" s="584">
        <v>-6.9060864235581120239035540500</v>
      </c>
      <c r="AF42" s="584">
        <v>12.833040182425571087609916480</v>
      </c>
      <c r="AG42" s="585">
        <v>-10.273833012408602050992390830</v>
      </c>
      <c r="AH42" s="344"/>
    </row>
    <row r="43" ht="30" customHeight="1">
      <c r="A43" s="8"/>
      <c r="B43" s="25"/>
      <c r="X43" s="1022"/>
      <c r="Y43" s="1022"/>
      <c r="Z43" s="1022"/>
      <c r="AA43" s="1022"/>
      <c r="AB43" s="1022"/>
      <c r="AC43" s="1022"/>
      <c r="AD43" s="1022"/>
      <c r="AE43"/>
      <c r="AF43"/>
      <c r="AG43" s="4"/>
      <c r="AH43" s="4"/>
    </row>
    <row r="44" s="35" customFormat="1" ht="20.1" customHeight="1">
      <c r="B44" s="983" t="s">
        <v>10</v>
      </c>
      <c r="C44" s="352" t="s">
        <v>344</v>
      </c>
      <c r="D44" s="353"/>
      <c r="E44" s="353"/>
      <c r="F44" s="353"/>
      <c r="G44" s="353"/>
      <c r="H44" s="353"/>
      <c r="I44" s="353"/>
      <c r="J44" s="353"/>
      <c r="K44" s="353"/>
      <c r="L44" s="353"/>
      <c r="M44" s="353"/>
      <c r="N44" s="353"/>
      <c r="O44" s="353"/>
      <c r="P44" s="353"/>
      <c r="Q44" s="353"/>
      <c r="R44" s="353"/>
      <c r="S44" s="354"/>
      <c r="T44" s="354"/>
      <c r="U44" s="354"/>
      <c r="V44" s="354"/>
      <c r="W44" s="354"/>
      <c r="X44" s="354"/>
      <c r="Y44" s="354"/>
      <c r="Z44" s="354"/>
      <c r="AA44" s="354"/>
      <c r="AB44" s="354"/>
      <c r="AC44" s="354"/>
      <c r="AD44" s="354"/>
      <c r="AE44" s="354"/>
      <c r="AF44" s="354"/>
      <c r="AG44" s="355"/>
      <c r="AH44" s="531"/>
      <c r="AI44" s="237"/>
      <c r="AJ44" s="237"/>
      <c r="AK44" s="237"/>
      <c r="AL44" s="237"/>
      <c r="AM44" s="237"/>
      <c r="AN44" s="237"/>
      <c r="AO44" s="237"/>
      <c r="AP44" s="237"/>
      <c r="AQ44" s="237"/>
      <c r="AR44" s="237"/>
      <c r="AS44" s="237"/>
      <c r="AT44" s="237"/>
      <c r="AU44" s="237"/>
      <c r="AV44" s="237"/>
      <c r="AW44" s="237"/>
    </row>
    <row r="45" s="36" customFormat="1" ht="20.1" customHeight="1">
      <c r="B45" s="983"/>
      <c r="C45" s="356">
        <v>1</v>
      </c>
      <c r="D45" s="357">
        <v>2</v>
      </c>
      <c r="E45" s="357">
        <v>3</v>
      </c>
      <c r="F45" s="357">
        <v>4</v>
      </c>
      <c r="G45" s="357">
        <v>5</v>
      </c>
      <c r="H45" s="357">
        <v>6</v>
      </c>
      <c r="I45" s="357">
        <v>7</v>
      </c>
      <c r="J45" s="357">
        <v>8</v>
      </c>
      <c r="K45" s="357">
        <v>9</v>
      </c>
      <c r="L45" s="357">
        <v>10</v>
      </c>
      <c r="M45" s="357">
        <v>11</v>
      </c>
      <c r="N45" s="357">
        <v>12</v>
      </c>
      <c r="O45" s="357">
        <v>13</v>
      </c>
      <c r="P45" s="357">
        <v>14</v>
      </c>
      <c r="Q45" s="357">
        <v>15</v>
      </c>
      <c r="R45" s="357">
        <v>16</v>
      </c>
      <c r="S45" s="357">
        <v>17</v>
      </c>
      <c r="T45" s="357">
        <v>18</v>
      </c>
      <c r="U45" s="357">
        <v>19</v>
      </c>
      <c r="V45" s="357">
        <v>20</v>
      </c>
      <c r="W45" s="357">
        <v>21</v>
      </c>
      <c r="X45" s="357">
        <v>22</v>
      </c>
      <c r="Y45" s="357">
        <v>23</v>
      </c>
      <c r="Z45" s="357">
        <v>24</v>
      </c>
      <c r="AA45" s="357">
        <v>25</v>
      </c>
      <c r="AB45" s="357">
        <v>26</v>
      </c>
      <c r="AC45" s="357">
        <v>27</v>
      </c>
      <c r="AD45" s="357">
        <v>28</v>
      </c>
      <c r="AE45" s="357">
        <v>29</v>
      </c>
      <c r="AF45" s="357">
        <v>30</v>
      </c>
      <c r="AG45" s="358">
        <v>31</v>
      </c>
      <c r="AH45" s="531"/>
      <c r="AI45" s="237"/>
      <c r="AJ45" s="237"/>
      <c r="AK45" s="237"/>
      <c r="AL45" s="237"/>
      <c r="AM45" s="237"/>
      <c r="AN45" s="237"/>
      <c r="AO45" s="237"/>
      <c r="AP45" s="237"/>
      <c r="AQ45" s="237"/>
      <c r="AR45" s="237"/>
      <c r="AS45" s="237"/>
      <c r="AT45" s="237"/>
      <c r="AU45" s="237"/>
      <c r="AV45" s="237"/>
      <c r="AW45" s="237"/>
    </row>
    <row r="46" ht="24.95" customHeight="1">
      <c r="B46" s="265" t="s">
        <v>19</v>
      </c>
      <c r="C46" s="580">
        <v>127.09848484848484848484848485</v>
      </c>
      <c r="D46" s="581">
        <v>149.67424242424242424242424242</v>
      </c>
      <c r="E46" s="581">
        <v>237.76515151515151515151515152</v>
      </c>
      <c r="F46" s="581">
        <v>313.56060606060606060606060606</v>
      </c>
      <c r="G46" s="581">
        <v>438.87878787878787878787878788</v>
      </c>
      <c r="H46" s="581">
        <v>443.14393939393939393939393939</v>
      </c>
      <c r="I46" s="581">
        <v>351.250000000</v>
      </c>
      <c r="J46" s="581">
        <v>128.78030303030303030303030303</v>
      </c>
      <c r="K46" s="581">
        <v>122.01515151515151515151515152</v>
      </c>
      <c r="L46" s="581">
        <v>106.5530303030303030303030303</v>
      </c>
      <c r="M46" s="581">
        <v>114.77272727272727272727272727</v>
      </c>
      <c r="N46" s="581">
        <v>154.46212121212121212121212121</v>
      </c>
      <c r="O46" s="581">
        <v>163.56060606060606060606060606</v>
      </c>
      <c r="P46" s="581">
        <v>163.32575757575757575757575758</v>
      </c>
      <c r="Q46" s="581">
        <v>97.9469696969696969696969697</v>
      </c>
      <c r="R46" s="581">
        <v>91.8030303030303030303030303</v>
      </c>
      <c r="S46" s="581">
        <v>92.87878787878787878787878788</v>
      </c>
      <c r="T46" s="581">
        <v>83.49242424242424242424242424</v>
      </c>
      <c r="U46" s="581">
        <v>104.90909090909090909090909091</v>
      </c>
      <c r="V46" s="581">
        <v>142.45454545454545454545454545</v>
      </c>
      <c r="W46" s="581">
        <v>165.12878787878787878787878788</v>
      </c>
      <c r="X46" s="581">
        <v>178.23484848484848484848484848</v>
      </c>
      <c r="Y46" s="581">
        <v>170.24242424242424242424242424</v>
      </c>
      <c r="Z46" s="581">
        <v>193.29545454545454545454545455</v>
      </c>
      <c r="AA46" s="581">
        <v>199.71969696969696969696969697</v>
      </c>
      <c r="AB46" s="581">
        <v>252.98484848484848484848484848</v>
      </c>
      <c r="AC46" s="581">
        <v>305.65909090909090909090909091</v>
      </c>
      <c r="AD46" s="581">
        <v>365.40151515151515151515151515</v>
      </c>
      <c r="AE46" s="581">
        <v>330.1969696969696969696969697</v>
      </c>
      <c r="AF46" s="581">
        <v>392.21212121212121212121212121</v>
      </c>
      <c r="AG46" s="582">
        <v>429.9469696969696969696969697</v>
      </c>
      <c r="AH46" s="344"/>
    </row>
    <row r="47" ht="24.95" customHeight="1">
      <c r="B47" s="38" t="s">
        <v>35</v>
      </c>
      <c r="C47" s="278">
        <v>183.88748019017432646592709984</v>
      </c>
      <c r="D47" s="94">
        <v>220.70107765451664025356576862</v>
      </c>
      <c r="E47" s="94">
        <v>332.16746434231378763866877971</v>
      </c>
      <c r="F47" s="94">
        <v>416.71141045958795562599049128</v>
      </c>
      <c r="G47" s="94">
        <v>506.50605388272583201267828843</v>
      </c>
      <c r="H47" s="94">
        <v>469.03340729001584786053882726</v>
      </c>
      <c r="I47" s="94">
        <v>385.05844690966719492868462758</v>
      </c>
      <c r="J47" s="94">
        <v>165.99968304278922345483359746</v>
      </c>
      <c r="K47" s="94">
        <v>123.79860538827258320126782884</v>
      </c>
      <c r="L47" s="94">
        <v>117.22898573692551505546751189</v>
      </c>
      <c r="M47" s="94">
        <v>112.80031695721077654516640254</v>
      </c>
      <c r="N47" s="94">
        <v>160.40183835182250396196513471</v>
      </c>
      <c r="O47" s="94">
        <v>197.73676703645007923930269414</v>
      </c>
      <c r="P47" s="94">
        <v>208.68578446909667194928684628</v>
      </c>
      <c r="Q47" s="94">
        <v>122.16280507131537242472266244</v>
      </c>
      <c r="R47" s="94">
        <v>100.42199683042789223454833597</v>
      </c>
      <c r="S47" s="94">
        <v>104.28602218700475435816164818</v>
      </c>
      <c r="T47" s="94">
        <v>104.37559429477020602218700475</v>
      </c>
      <c r="U47" s="94">
        <v>116.43229793977812995245641838</v>
      </c>
      <c r="V47" s="94">
        <v>159.21561014263074484944532488</v>
      </c>
      <c r="W47" s="94">
        <v>198.57646592709984152139461173</v>
      </c>
      <c r="X47" s="94">
        <v>166.56058637083993660855784469</v>
      </c>
      <c r="Y47" s="94">
        <v>150.87220285261489698890649762</v>
      </c>
      <c r="Z47" s="94">
        <v>170.59438985736925515055467512</v>
      </c>
      <c r="AA47" s="94">
        <v>204.20656101426307448494453249</v>
      </c>
      <c r="AB47" s="94">
        <v>282.8970998415213946117274168</v>
      </c>
      <c r="AC47" s="94">
        <v>395.5741996830427892234548336</v>
      </c>
      <c r="AD47" s="94">
        <v>470.55534072900158478605388273</v>
      </c>
      <c r="AE47" s="94">
        <v>441.36744849445324881141045959</v>
      </c>
      <c r="AF47" s="94">
        <v>443.55732171156893819334389857</v>
      </c>
      <c r="AG47" s="279">
        <v>529.8053248811410459587955626</v>
      </c>
      <c r="AH47" s="344"/>
    </row>
    <row r="48" ht="24.95" customHeight="1">
      <c r="A48" s="23"/>
      <c r="B48" s="40" t="s">
        <v>102</v>
      </c>
      <c r="C48" s="583">
        <v>69.117530305511310914946087700</v>
      </c>
      <c r="D48" s="584">
        <v>67.817630985264627602206494650</v>
      </c>
      <c r="E48" s="584">
        <v>71.579903825295675310038542230</v>
      </c>
      <c r="F48" s="584">
        <v>75.246465105138918550017225060</v>
      </c>
      <c r="G48" s="584">
        <v>86.64828080819028654315000612</v>
      </c>
      <c r="H48" s="584">
        <v>94.48025076813594508278196700</v>
      </c>
      <c r="I48" s="584">
        <v>91.21991812385861277444945481</v>
      </c>
      <c r="J48" s="584">
        <v>77.578643928559629236887895470</v>
      </c>
      <c r="K48" s="584">
        <v>98.55939098221051989838572823</v>
      </c>
      <c r="L48" s="584">
        <v>90.89307532025124978842688192</v>
      </c>
      <c r="M48" s="584">
        <v>101.74858579188629626270999186</v>
      </c>
      <c r="N48" s="584">
        <v>96.29697689207699526474994900</v>
      </c>
      <c r="O48" s="584">
        <v>82.71633470696721316452201371</v>
      </c>
      <c r="P48" s="584">
        <v>78.263959373784630676812243550</v>
      </c>
      <c r="Q48" s="584">
        <v>80.17740722291934964016710947</v>
      </c>
      <c r="R48" s="584">
        <v>91.41725239545720722775774769</v>
      </c>
      <c r="S48" s="584">
        <v>89.06158843822662456287400972</v>
      </c>
      <c r="T48" s="584">
        <v>79.99228632570063766067470840</v>
      </c>
      <c r="U48" s="584">
        <v>90.10308373656996024211050785</v>
      </c>
      <c r="V48" s="584">
        <v>89.47272527293639113122605143</v>
      </c>
      <c r="W48" s="584">
        <v>83.15627287848346213452846042</v>
      </c>
      <c r="X48" s="584">
        <v>107.00901838086491177417291119</v>
      </c>
      <c r="Y48" s="584">
        <v>112.83882718192420382622184380</v>
      </c>
      <c r="Z48" s="584">
        <v>113.30704058150166685012594337</v>
      </c>
      <c r="AA48" s="584">
        <v>97.80278164311639629583906820</v>
      </c>
      <c r="AB48" s="584">
        <v>89.42645528235188131236528376</v>
      </c>
      <c r="AC48" s="584">
        <v>77.269723645779444143049825770</v>
      </c>
      <c r="AD48" s="584">
        <v>77.653250005710641459439066550</v>
      </c>
      <c r="AE48" s="584">
        <v>74.812261489446779393173480470</v>
      </c>
      <c r="AF48" s="584">
        <v>88.42422433670571698281468881</v>
      </c>
      <c r="AG48" s="585">
        <v>81.15187777575205950954768300</v>
      </c>
      <c r="AH48" s="344"/>
    </row>
    <row r="49" ht="24.95" customHeight="1">
      <c r="B49" s="25" t="s">
        <v>70</v>
      </c>
      <c r="S49" s="4"/>
      <c r="T49" s="4"/>
      <c r="U49" s="4"/>
      <c r="V49" s="4"/>
      <c r="W49" s="4"/>
      <c r="X49" s="4"/>
      <c r="Y49" s="4"/>
      <c r="Z49" s="4"/>
      <c r="AA49" s="4"/>
      <c r="AB49" s="4"/>
      <c r="AC49" s="4"/>
      <c r="AD49" s="4"/>
      <c r="AE49" s="4"/>
      <c r="AF49" s="4"/>
      <c r="AG49" s="4"/>
      <c r="AH49" s="4"/>
    </row>
    <row r="50" ht="24.95" customHeight="1">
      <c r="B50" s="37" t="s">
        <v>19</v>
      </c>
      <c r="C50" s="575">
        <v>16.703712331515022097981739240</v>
      </c>
      <c r="D50" s="576">
        <v>124.48526069907304647451142044</v>
      </c>
      <c r="E50" s="576">
        <v>95.17470280276516356694530414</v>
      </c>
      <c r="F50" s="576">
        <v>62.303660146931152468428770490</v>
      </c>
      <c r="G50" s="576">
        <v>67.744255389065913198531491320</v>
      </c>
      <c r="H50" s="576">
        <v>87.76668806640887442332671434</v>
      </c>
      <c r="I50" s="576">
        <v>94.61087488725679680453549801</v>
      </c>
      <c r="J50" s="576">
        <v>43.348512303987323402285866690</v>
      </c>
      <c r="K50" s="576">
        <v>46.554511596411037751819874740</v>
      </c>
      <c r="L50" s="576">
        <v>51.865439278432317875473327900</v>
      </c>
      <c r="M50" s="576">
        <v>52.935459334591655632870383410</v>
      </c>
      <c r="N50" s="576">
        <v>168.68411052270275571246445033</v>
      </c>
      <c r="O50" s="576">
        <v>95.05702303612999739467336769</v>
      </c>
      <c r="P50" s="576">
        <v>109.14257223816485281643113687</v>
      </c>
      <c r="Q50" s="576">
        <v>77.485027263788325735228390100</v>
      </c>
      <c r="R50" s="576">
        <v>34.148061951641471351484944590</v>
      </c>
      <c r="S50" s="576">
        <v>21.207522876718627856715868860</v>
      </c>
      <c r="T50" s="576">
        <v>15.613167961278738436316796120</v>
      </c>
      <c r="U50" s="576">
        <v>45.832680250783699059561128530</v>
      </c>
      <c r="V50" s="576">
        <v>103.05675539929683576092415871</v>
      </c>
      <c r="W50" s="576">
        <v>52.765444896468992854535023220</v>
      </c>
      <c r="X50" s="576">
        <v>41.039721841157247855812449110</v>
      </c>
      <c r="Y50" s="576">
        <v>26.170703936991424064847022450</v>
      </c>
      <c r="Z50" s="576">
        <v>32.704170496879384585611301960</v>
      </c>
      <c r="AA50" s="576">
        <v>6.3435048049321380728488500800</v>
      </c>
      <c r="AB50" s="576">
        <v>7.1969696969696969696969696900</v>
      </c>
      <c r="AC50" s="576">
        <v>6.006083254308869966467557600</v>
      </c>
      <c r="AD50" s="576">
        <v>12.209092207544883225705926140</v>
      </c>
      <c r="AE50" s="576">
        <v>29.265019091129797611953475030</v>
      </c>
      <c r="AF50" s="576">
        <v>30.504690955050778621157016270</v>
      </c>
      <c r="AG50" s="577">
        <v>150.52242238090740733136505303</v>
      </c>
      <c r="AH50" s="344"/>
    </row>
    <row r="51" ht="24.95" customHeight="1">
      <c r="B51" s="38" t="s">
        <v>35</v>
      </c>
      <c r="C51" s="273">
        <v>0.9436679647288297596823336300</v>
      </c>
      <c r="D51" s="92">
        <v>7.188181700489966153866520900</v>
      </c>
      <c r="E51" s="92">
        <v>5.1695999075139496781955104500</v>
      </c>
      <c r="F51" s="92">
        <v>-0.6766433395475692748049360200</v>
      </c>
      <c r="G51" s="92">
        <v>6.1256033385841831652264462200</v>
      </c>
      <c r="H51" s="92">
        <v>-5.5877876388046720442949978300</v>
      </c>
      <c r="I51" s="92">
        <v>-11.912692837908753828208058750</v>
      </c>
      <c r="J51" s="92">
        <v>-29.535758252551277825241673450</v>
      </c>
      <c r="K51" s="92">
        <v>-9.409701847363477171782769540</v>
      </c>
      <c r="L51" s="92">
        <v>-0.4019388175657980926621660600</v>
      </c>
      <c r="M51" s="92">
        <v>5.5693987125863961318264068200</v>
      </c>
      <c r="N51" s="92">
        <v>35.054865360199245955735426680</v>
      </c>
      <c r="O51" s="92">
        <v>16.730663135517305803391209420</v>
      </c>
      <c r="P51" s="92">
        <v>16.834562183360394651618799190</v>
      </c>
      <c r="Q51" s="92">
        <v>-3.021021809872981437490517200</v>
      </c>
      <c r="R51" s="92">
        <v>-10.793243426827371202559935140</v>
      </c>
      <c r="S51" s="92">
        <v>-1.9337847748110379274326626800</v>
      </c>
      <c r="T51" s="92">
        <v>-14.819346294322755538081097580</v>
      </c>
      <c r="U51" s="92">
        <v>-8.912897612280634761309890740</v>
      </c>
      <c r="V51" s="92">
        <v>-10.407836985060459631244137700</v>
      </c>
      <c r="W51" s="92">
        <v>-4.8927048334324874392570409900</v>
      </c>
      <c r="X51" s="92">
        <v>-11.731093755340975430190243920</v>
      </c>
      <c r="Y51" s="92">
        <v>-17.363675101239965518561376470</v>
      </c>
      <c r="Z51" s="92">
        <v>-16.430715904496381318873100530</v>
      </c>
      <c r="AA51" s="92">
        <v>-22.946090631002721941571124430</v>
      </c>
      <c r="AB51" s="92">
        <v>-19.352628312299853341365478540</v>
      </c>
      <c r="AC51" s="92">
        <v>-18.064872466921467811632726840</v>
      </c>
      <c r="AD51" s="92">
        <v>-5.0543611937782363108293003100</v>
      </c>
      <c r="AE51" s="92">
        <v>-2.8724523330965677499886569400</v>
      </c>
      <c r="AF51" s="92">
        <v>-14.670332923439883069697272540</v>
      </c>
      <c r="AG51" s="274">
        <v>106.95361639210871746973019968</v>
      </c>
      <c r="AH51" s="344"/>
    </row>
    <row r="52" ht="24.95" customHeight="1">
      <c r="A52" s="23"/>
      <c r="B52" s="40" t="s">
        <v>102</v>
      </c>
      <c r="C52" s="583">
        <v>15.612712203298357098194232820</v>
      </c>
      <c r="D52" s="584">
        <v>109.43098123106505271631886980</v>
      </c>
      <c r="E52" s="584">
        <v>85.58091214039191872629728675</v>
      </c>
      <c r="F52" s="584">
        <v>63.409358688695608489594215510</v>
      </c>
      <c r="G52" s="584">
        <v>58.062003995296938926667639470</v>
      </c>
      <c r="H52" s="584">
        <v>98.87966119050873413396323012</v>
      </c>
      <c r="I52" s="584">
        <v>120.92953134456632473351496401</v>
      </c>
      <c r="J52" s="584">
        <v>103.43440694042166474525180360</v>
      </c>
      <c r="K52" s="584">
        <v>61.777270397631143116973628990</v>
      </c>
      <c r="L52" s="584">
        <v>52.478308789826472779371928550</v>
      </c>
      <c r="M52" s="584">
        <v>44.867225919283456820031569050</v>
      </c>
      <c r="N52" s="584">
        <v>98.94441403951384977585170100</v>
      </c>
      <c r="O52" s="584">
        <v>67.100072762955591874612770550</v>
      </c>
      <c r="P52" s="584">
        <v>79.007451502181420670902296370</v>
      </c>
      <c r="Q52" s="584">
        <v>83.01391763050897545022053680</v>
      </c>
      <c r="R52" s="584">
        <v>50.378813337536087278337905340</v>
      </c>
      <c r="S52" s="584">
        <v>23.597635126827721624999625190</v>
      </c>
      <c r="T52" s="584">
        <v>35.727025952106755635433194500</v>
      </c>
      <c r="U52" s="584">
        <v>60.102447468397343460859766950</v>
      </c>
      <c r="V52" s="584">
        <v>126.64566694905782646751558121</v>
      </c>
      <c r="W52" s="584">
        <v>60.624318701232182690352307470</v>
      </c>
      <c r="X52" s="584">
        <v>59.784150321553667224493195870</v>
      </c>
      <c r="Y52" s="584">
        <v>52.681891518731645425299620960</v>
      </c>
      <c r="Z52" s="584">
        <v>58.795389877007969763465755070</v>
      </c>
      <c r="AA52" s="584">
        <v>38.011822730073653758504353290</v>
      </c>
      <c r="AB52" s="584">
        <v>32.920599213177750383379238130</v>
      </c>
      <c r="AC52" s="584">
        <v>29.378065850343010462118141060</v>
      </c>
      <c r="AD52" s="584">
        <v>18.182460635771560897540704650</v>
      </c>
      <c r="AE52" s="584">
        <v>33.087905744764650846641887910</v>
      </c>
      <c r="AF52" s="584">
        <v>52.941755694368749413132447360</v>
      </c>
      <c r="AG52" s="585">
        <v>21.052449697834803406138462890</v>
      </c>
      <c r="AH52" s="344"/>
    </row>
    <row r="53" ht="16.5" customHeight="1">
      <c r="B53" s="99"/>
      <c r="C53" s="100"/>
      <c r="D53" s="100"/>
      <c r="E53" s="100"/>
      <c r="F53" s="100"/>
      <c r="G53" s="100"/>
      <c r="H53" s="100"/>
      <c r="I53" s="100"/>
      <c r="J53" s="100"/>
      <c r="K53" s="100"/>
      <c r="L53" s="100"/>
      <c r="M53" s="100"/>
      <c r="N53" s="100"/>
      <c r="O53" s="100"/>
      <c r="P53" s="100"/>
      <c r="Q53" s="100"/>
      <c r="R53" s="100"/>
      <c r="S53" s="100"/>
      <c r="T53" s="100"/>
      <c r="U53" s="100"/>
      <c r="V53" s="100"/>
      <c r="W53" s="100"/>
      <c r="X53" s="100"/>
      <c r="Y53" s="100"/>
      <c r="Z53" s="100"/>
      <c r="AA53" s="100"/>
      <c r="AB53" s="100"/>
      <c r="AC53" s="100"/>
      <c r="AD53" s="100"/>
      <c r="AE53" s="100"/>
      <c r="AF53" s="100"/>
      <c r="AG53" s="100"/>
      <c r="AH53" s="4"/>
    </row>
    <row r="54" ht="0" hidden="1" customHeight="1">
      <c r="B54" s="224" t="s">
        <v>92</v>
      </c>
      <c r="C54" s="359"/>
      <c r="D54" s="360"/>
      <c r="E54" s="360"/>
      <c r="F54" s="360"/>
      <c r="G54" s="360"/>
      <c r="H54" s="360"/>
      <c r="I54" s="360"/>
      <c r="J54" s="360"/>
      <c r="K54" s="360"/>
      <c r="L54" s="360"/>
      <c r="M54" s="360"/>
      <c r="N54" s="360"/>
      <c r="O54" s="360"/>
      <c r="P54" s="360"/>
      <c r="Q54" s="360"/>
      <c r="R54" s="360"/>
      <c r="S54" s="360"/>
      <c r="T54" s="360"/>
      <c r="U54" s="360"/>
      <c r="V54" s="360"/>
      <c r="W54" s="360"/>
      <c r="X54" s="360"/>
      <c r="Y54" s="360"/>
      <c r="Z54" s="360"/>
      <c r="AA54" s="360"/>
      <c r="AB54" s="360"/>
      <c r="AC54" s="360"/>
      <c r="AD54" s="360"/>
      <c r="AE54" s="360"/>
      <c r="AF54" s="360"/>
      <c r="AG54" s="361"/>
      <c r="AH54" s="534"/>
    </row>
    <row r="55" ht="0" hidden="1" customHeight="1">
      <c r="B55" s="99"/>
      <c r="C55" s="100"/>
      <c r="D55" s="100"/>
      <c r="E55" s="100"/>
      <c r="F55" s="100"/>
      <c r="G55" s="100"/>
      <c r="H55" s="100"/>
      <c r="I55" s="100"/>
      <c r="J55" s="100"/>
      <c r="K55" s="100"/>
      <c r="L55" s="100"/>
      <c r="M55" s="100"/>
      <c r="N55" s="100"/>
      <c r="O55" s="100"/>
      <c r="P55" s="100"/>
      <c r="Q55" s="100"/>
      <c r="R55" s="100"/>
      <c r="S55" s="100"/>
      <c r="T55" s="100"/>
      <c r="U55" s="100"/>
      <c r="V55" s="100"/>
      <c r="W55" s="100"/>
      <c r="X55" s="100"/>
      <c r="Y55" s="100"/>
      <c r="Z55" s="100"/>
      <c r="AA55" s="100"/>
      <c r="AB55" s="100"/>
      <c r="AC55" s="100"/>
      <c r="AD55" s="100"/>
      <c r="AE55" s="100"/>
      <c r="AF55" s="100"/>
      <c r="AG55" s="100"/>
      <c r="AH55" s="4"/>
    </row>
    <row r="56" ht="24" customHeight="1">
      <c r="B56" s="1067" t="s">
        <v>138</v>
      </c>
      <c r="C56" s="1067"/>
      <c r="D56" s="1067"/>
      <c r="E56" s="1067"/>
      <c r="F56" s="1067"/>
      <c r="G56" s="1067"/>
      <c r="H56" s="1067"/>
      <c r="I56" s="1067"/>
      <c r="J56" s="1067"/>
      <c r="K56" s="1067"/>
      <c r="L56" s="1067"/>
      <c r="M56" s="1067"/>
      <c r="N56" s="1067"/>
      <c r="O56" s="1067"/>
      <c r="P56" s="1067"/>
      <c r="Q56" s="1067"/>
      <c r="R56" s="1067"/>
      <c r="S56" s="1067"/>
      <c r="T56" s="1067"/>
      <c r="U56" s="1067"/>
      <c r="V56" s="1067"/>
      <c r="W56" s="1067"/>
      <c r="X56" s="1067"/>
      <c r="Y56" s="1067"/>
      <c r="Z56" s="1067"/>
      <c r="AA56" s="1067"/>
      <c r="AB56" s="1067"/>
      <c r="AC56" s="1067"/>
      <c r="AD56" s="1067"/>
      <c r="AE56" s="1067"/>
      <c r="AF56" s="1067"/>
      <c r="AG56" s="1067"/>
    </row>
    <row r="57" ht="15" customHeight="1">
      <c r="A57"/>
      <c r="AE57"/>
      <c r="AF57"/>
      <c r="AG57"/>
    </row>
    <row r="58" s="284" customFormat="1"/>
    <row r="59" s="284" customFormat="1"/>
    <row r="60" s="284" customFormat="1">
      <c r="C60" s="284">
        <v>100</v>
      </c>
      <c r="D60" s="284">
        <v>100</v>
      </c>
      <c r="E60" s="284">
        <v>100</v>
      </c>
      <c r="F60" s="284">
        <v>100</v>
      </c>
      <c r="G60" s="284">
        <v>100</v>
      </c>
      <c r="H60" s="284">
        <v>100</v>
      </c>
      <c r="I60" s="284">
        <v>100</v>
      </c>
      <c r="J60" s="284">
        <v>100</v>
      </c>
      <c r="K60" s="284">
        <v>100</v>
      </c>
      <c r="L60" s="284">
        <v>100</v>
      </c>
      <c r="M60" s="284">
        <v>100</v>
      </c>
      <c r="N60" s="284">
        <v>100</v>
      </c>
      <c r="O60" s="284">
        <v>100</v>
      </c>
      <c r="P60" s="284">
        <v>100</v>
      </c>
      <c r="Q60" s="284">
        <v>100</v>
      </c>
      <c r="R60" s="284">
        <v>100</v>
      </c>
      <c r="S60" s="284">
        <v>100</v>
      </c>
      <c r="T60" s="284">
        <v>100</v>
      </c>
      <c r="U60" s="284">
        <v>100</v>
      </c>
      <c r="V60" s="284">
        <v>100</v>
      </c>
      <c r="W60" s="284">
        <v>100</v>
      </c>
      <c r="X60" s="284">
        <v>100</v>
      </c>
      <c r="Y60" s="284">
        <v>100</v>
      </c>
      <c r="Z60" s="284">
        <v>100</v>
      </c>
      <c r="AA60" s="284">
        <v>100</v>
      </c>
      <c r="AB60" s="284">
        <v>100</v>
      </c>
      <c r="AC60" s="284">
        <v>100</v>
      </c>
      <c r="AD60" s="284">
        <v>100</v>
      </c>
      <c r="AE60" s="284">
        <v>100</v>
      </c>
      <c r="AF60" s="284">
        <v>100</v>
      </c>
      <c r="AG60" s="284">
        <v>100</v>
      </c>
    </row>
    <row r="61" s="284" customFormat="1"/>
    <row r="62" s="284" customFormat="1"/>
    <row r="63" s="284" customFormat="1"/>
    <row r="64" s="284" customFormat="1"/>
    <row r="65" s="284" customFormat="1" ht="10.5" customHeight="1">
      <c r="B65" s="1035"/>
      <c r="C65" s="1035"/>
      <c r="D65" s="1035"/>
      <c r="E65" s="1035"/>
      <c r="F65" s="1035"/>
      <c r="G65" s="1035"/>
      <c r="H65" s="1035"/>
      <c r="I65" s="1035"/>
      <c r="J65" s="1035"/>
      <c r="K65" s="1035"/>
      <c r="L65" s="1035"/>
      <c r="M65" s="1035"/>
      <c r="N65" s="1035"/>
      <c r="O65" s="1035"/>
      <c r="P65" s="1035"/>
      <c r="Q65" s="1035"/>
      <c r="R65" s="1035"/>
      <c r="S65" s="1035"/>
      <c r="T65" s="1035"/>
      <c r="U65" s="1035"/>
      <c r="V65" s="1035"/>
      <c r="W65" s="1035"/>
      <c r="X65" s="1035"/>
      <c r="Y65" s="1035"/>
      <c r="Z65" s="1035"/>
      <c r="AA65" s="1035"/>
      <c r="AB65" s="1035"/>
      <c r="AC65" s="1035"/>
      <c r="AD65" s="1035"/>
      <c r="AE65" s="1035"/>
      <c r="AF65" s="1035"/>
      <c r="AG65" s="1035"/>
      <c r="AH65" s="1035"/>
      <c r="AI65" s="1035"/>
    </row>
    <row r="66" s="284" customFormat="1">
      <c r="B66" s="1035"/>
      <c r="C66" s="1035"/>
      <c r="D66" s="1035"/>
      <c r="E66" s="1035"/>
      <c r="F66" s="1035"/>
      <c r="G66" s="1035"/>
      <c r="H66" s="1035"/>
      <c r="I66" s="1035"/>
      <c r="J66" s="1035"/>
      <c r="K66" s="1035"/>
      <c r="L66" s="1035"/>
      <c r="M66" s="1035"/>
      <c r="N66" s="1035"/>
      <c r="O66" s="1035"/>
      <c r="P66" s="1035"/>
      <c r="Q66" s="1035"/>
      <c r="R66" s="1035"/>
      <c r="S66" s="1035"/>
      <c r="T66" s="1035"/>
      <c r="U66" s="1035"/>
      <c r="V66" s="1035"/>
      <c r="W66" s="1035"/>
      <c r="X66" s="1035"/>
      <c r="Y66" s="1035"/>
      <c r="Z66" s="1035"/>
      <c r="AA66" s="1035"/>
      <c r="AB66" s="1035"/>
      <c r="AC66" s="1035"/>
      <c r="AD66" s="1035"/>
      <c r="AE66" s="1035"/>
      <c r="AF66" s="1035"/>
      <c r="AG66" s="1035"/>
      <c r="AH66" s="1035"/>
      <c r="AI66" s="1035"/>
    </row>
    <row r="67" s="284" customFormat="1">
      <c r="B67" s="1035"/>
      <c r="C67" s="1035"/>
      <c r="D67" s="1035"/>
      <c r="E67" s="1035"/>
      <c r="F67" s="1035"/>
      <c r="G67" s="1035"/>
      <c r="H67" s="1035"/>
      <c r="I67" s="1035"/>
      <c r="J67" s="1035"/>
      <c r="K67" s="1035"/>
      <c r="L67" s="1035"/>
      <c r="M67" s="1035"/>
      <c r="N67" s="1035"/>
      <c r="O67" s="1035"/>
      <c r="P67" s="1035"/>
      <c r="Q67" s="1035"/>
      <c r="R67" s="1035"/>
      <c r="S67" s="1035"/>
      <c r="T67" s="1035"/>
      <c r="U67" s="1035"/>
      <c r="V67" s="1035"/>
      <c r="W67" s="1035"/>
      <c r="X67" s="1035"/>
      <c r="Y67" s="1035"/>
      <c r="Z67" s="1035"/>
      <c r="AA67" s="1035"/>
      <c r="AB67" s="1035"/>
      <c r="AC67" s="1035"/>
      <c r="AD67" s="1035"/>
      <c r="AE67" s="1035"/>
      <c r="AF67" s="1035"/>
      <c r="AG67" s="1035"/>
      <c r="AH67" s="1035"/>
      <c r="AI67" s="1035"/>
    </row>
    <row r="68" s="284" customFormat="1">
      <c r="B68" s="1035"/>
      <c r="C68" s="1035"/>
      <c r="D68" s="1035"/>
      <c r="E68" s="1035"/>
      <c r="F68" s="1035"/>
      <c r="G68" s="1035"/>
      <c r="H68" s="1035"/>
      <c r="I68" s="1035"/>
      <c r="J68" s="1035"/>
      <c r="K68" s="1035"/>
      <c r="L68" s="1035"/>
      <c r="M68" s="1035"/>
      <c r="N68" s="1035"/>
      <c r="O68" s="1035"/>
      <c r="P68" s="1035"/>
      <c r="Q68" s="1035"/>
      <c r="R68" s="1035"/>
      <c r="S68" s="1035"/>
      <c r="T68" s="1035"/>
      <c r="U68" s="1035"/>
      <c r="V68" s="1035"/>
      <c r="W68" s="1035"/>
      <c r="X68" s="1035"/>
      <c r="Y68" s="1035"/>
      <c r="Z68" s="1035"/>
      <c r="AA68" s="1035"/>
      <c r="AB68" s="1035"/>
      <c r="AC68" s="1035"/>
      <c r="AD68" s="1035"/>
      <c r="AE68" s="1035"/>
      <c r="AF68" s="1035"/>
      <c r="AG68" s="1035"/>
      <c r="AH68" s="1035"/>
      <c r="AI68" s="1035"/>
    </row>
    <row r="69" s="284" customFormat="1">
      <c r="B69" s="1035"/>
      <c r="C69" s="1035"/>
      <c r="D69" s="1035"/>
      <c r="E69" s="1035"/>
      <c r="F69" s="1035"/>
      <c r="G69" s="1035"/>
      <c r="H69" s="1035"/>
      <c r="I69" s="1035"/>
      <c r="J69" s="1035"/>
      <c r="K69" s="1035"/>
      <c r="L69" s="1035"/>
      <c r="M69" s="1035"/>
      <c r="N69" s="1035"/>
      <c r="O69" s="1035"/>
      <c r="P69" s="1035"/>
      <c r="Q69" s="1035"/>
      <c r="R69" s="1035"/>
      <c r="S69" s="1035"/>
      <c r="T69" s="1035"/>
      <c r="U69" s="1035"/>
      <c r="V69" s="1035"/>
      <c r="W69" s="1035"/>
      <c r="X69" s="1035"/>
      <c r="Y69" s="1035"/>
      <c r="Z69" s="1035"/>
      <c r="AA69" s="1035"/>
      <c r="AB69" s="1035"/>
      <c r="AC69" s="1035"/>
      <c r="AD69" s="1035"/>
      <c r="AE69" s="1035"/>
      <c r="AF69" s="1035"/>
      <c r="AG69" s="1035"/>
      <c r="AH69" s="1035"/>
      <c r="AI69" s="1035"/>
    </row>
    <row r="70" s="284" customFormat="1">
      <c r="B70" s="1035"/>
      <c r="C70" s="1035"/>
      <c r="D70" s="1035"/>
      <c r="E70" s="1035"/>
      <c r="F70" s="1035"/>
      <c r="G70" s="1035"/>
      <c r="H70" s="1035"/>
      <c r="I70" s="1035"/>
      <c r="J70" s="1035"/>
      <c r="K70" s="1035"/>
      <c r="L70" s="1035"/>
      <c r="M70" s="1035"/>
      <c r="N70" s="1035"/>
      <c r="O70" s="1035"/>
      <c r="P70" s="1035"/>
      <c r="Q70" s="1035"/>
      <c r="R70" s="1035"/>
      <c r="S70" s="1035"/>
      <c r="T70" s="1035"/>
      <c r="U70" s="1035"/>
      <c r="V70" s="1035"/>
      <c r="W70" s="1035"/>
      <c r="X70" s="1035"/>
      <c r="Y70" s="1035"/>
      <c r="Z70" s="1035"/>
      <c r="AA70" s="1035"/>
      <c r="AB70" s="1035"/>
      <c r="AC70" s="1035"/>
      <c r="AD70" s="1035"/>
      <c r="AE70" s="1035"/>
      <c r="AF70" s="1035"/>
      <c r="AG70" s="1035"/>
      <c r="AH70" s="1035"/>
      <c r="AI70" s="1035"/>
    </row>
    <row r="71" s="284" customFormat="1"/>
    <row r="72" s="284" customFormat="1"/>
    <row r="73" s="284" customFormat="1"/>
    <row r="74" s="284" customFormat="1"/>
    <row r="75" s="284" customFormat="1"/>
    <row r="76" s="284" customFormat="1"/>
    <row r="77" s="284" customFormat="1"/>
    <row r="78" s="284" customFormat="1"/>
    <row r="79" s="284" customFormat="1"/>
    <row r="80" s="284" customFormat="1"/>
    <row r="81" s="284" customFormat="1"/>
    <row r="82" s="284" customFormat="1"/>
    <row r="83" s="284" customFormat="1"/>
    <row r="84" s="284" customFormat="1"/>
    <row r="85" s="284" customFormat="1"/>
    <row r="86" s="284" customFormat="1"/>
    <row r="87" s="284" customFormat="1"/>
    <row r="88" s="284" customFormat="1"/>
    <row r="89" s="284" customFormat="1"/>
    <row r="90" s="284" customFormat="1"/>
    <row r="91" s="284" customFormat="1"/>
    <row r="92" s="284" customFormat="1"/>
    <row r="93" s="284" customFormat="1"/>
    <row r="94" s="284" customFormat="1"/>
  </sheetData>
  <mergeCells count="12">
    <mergeCell ref="B56:AG56"/>
    <mergeCell ref="B34:B35"/>
    <mergeCell ref="B3:T3"/>
    <mergeCell ref="AA1:AG1"/>
    <mergeCell ref="U3:AG3"/>
    <mergeCell ref="B44:B45"/>
    <mergeCell ref="B4:AG4"/>
    <mergeCell ref="B2:AG2"/>
    <mergeCell ref="X22:AD22"/>
    <mergeCell ref="X33:AD33"/>
    <mergeCell ref="X43:AD43"/>
    <mergeCell ref="B24:B25"/>
  </mergeCells>
  <phoneticPr fontId="0" type="noConversion"/>
  <printOptions horizontalCentered="1" verticalCentered="1"/>
  <pageMargins left="0.25" right="0.25" top="0.25" bottom="0.25" header="0" footer="0"/>
  <pageSetup scale="41" fitToWidth="1" fitToHeight="1" orientation="landscape" r:id="rId1"/>
  <headerFooter alignWithMargins="0">
    <oddHeader/>
    <oddFooter/>
  </headerFooter>
  <rowBreaks count="1" manualBreakCount="1">
    <brk id="57" max="16383" man="1"/>
  </rowBreaks>
  <colBreaks count="1" manualBreakCount="1">
    <brk id="34" max="1048575" man="1"/>
  </colBreaks>
  <drawing r:id="rId95"/>
</worksheet>
</file>

<file path=xl/worksheets/sheet15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
    <pageSetUpPr fitToPage="1"/>
  </sheetPr>
  <dimension ref="A1:AO79"/>
  <sheetViews>
    <sheetView showGridLines="0" workbookViewId="0"/>
  </sheetViews>
  <sheetFormatPr defaultRowHeight="12.75"/>
  <cols>
    <col min="1" max="1" width="2.7109375" customWidth="1"/>
    <col min="2" max="2" width="19.5703125" customWidth="1"/>
    <col min="3" max="3" width="4.42578125" customWidth="1"/>
    <col min="4" max="4" width="12.28515625" customWidth="1"/>
    <col min="5" max="5" width="9.42578125" customWidth="1"/>
    <col min="6" max="6" width="7.7109375" customWidth="1"/>
    <col min="7" max="7" width="2.7109375" customWidth="1"/>
    <col min="8" max="8" width="12.28515625" customWidth="1"/>
    <col min="9" max="9" width="9.42578125" customWidth="1"/>
    <col min="10" max="10" width="7.7109375" customWidth="1"/>
    <col min="11" max="11" width="2.7109375" customWidth="1"/>
    <col min="12" max="12" width="12.28515625" customWidth="1"/>
    <col min="13" max="13" width="8.7109375" customWidth="1"/>
    <col min="14" max="14" width="7.7109375" customWidth="1"/>
    <col min="15" max="15" width="2.7109375" customWidth="1"/>
    <col min="16" max="16" width="12.28515625" customWidth="1"/>
    <col min="17" max="17" width="9.42578125" customWidth="1"/>
    <col min="18" max="18" width="7.7109375" customWidth="1"/>
    <col min="19" max="20" width="2.7109375" customWidth="1"/>
    <col min="21" max="41" width="9.140625" style="237" customWidth="1"/>
  </cols>
  <sheetData>
    <row r="1" ht="26.25" customHeight="1">
      <c r="B1" s="20" t="s">
        <v>227</v>
      </c>
      <c r="C1" s="12"/>
      <c r="D1" s="12"/>
      <c r="E1" s="12"/>
      <c r="F1" s="12"/>
      <c r="G1" s="12"/>
      <c r="H1" s="2"/>
      <c r="I1" s="2"/>
      <c r="J1" s="2"/>
      <c r="K1" s="2"/>
      <c r="L1" s="2"/>
      <c r="M1" s="2"/>
      <c r="N1" s="2"/>
      <c r="O1" s="2"/>
      <c r="P1" s="131"/>
      <c r="Q1" s="2"/>
      <c r="R1" s="2"/>
      <c r="S1" s="223"/>
      <c r="T1" s="2"/>
      <c r="U1" s="237"/>
    </row>
    <row r="2" ht="14.25" customHeight="1">
      <c r="B2" s="1020" t="s">
        <v>258</v>
      </c>
      <c r="C2" s="1020"/>
      <c r="D2" s="1020"/>
      <c r="E2" s="1020"/>
      <c r="F2" s="1020"/>
      <c r="G2" s="1020"/>
      <c r="H2" s="1020"/>
      <c r="I2" s="1020"/>
      <c r="J2" s="1020"/>
      <c r="K2" s="1020"/>
      <c r="L2" s="1020"/>
      <c r="M2" s="1020"/>
      <c r="N2" s="1020"/>
      <c r="O2" s="1020"/>
      <c r="P2" s="1020"/>
      <c r="Q2" s="1020"/>
      <c r="R2" s="1020"/>
      <c r="S2" s="1020"/>
      <c r="T2" s="2"/>
    </row>
    <row r="3" ht="14.25" customHeight="1">
      <c r="B3" s="1049" t="s">
        <v>259</v>
      </c>
      <c r="C3" s="1049"/>
      <c r="D3" s="1049"/>
      <c r="E3" s="1049"/>
      <c r="F3" s="1049"/>
      <c r="G3" s="1049"/>
      <c r="H3" s="1049"/>
      <c r="I3" s="1049"/>
      <c r="J3" s="1049"/>
      <c r="K3" s="1049"/>
      <c r="L3" s="1049"/>
      <c r="M3" s="1049"/>
      <c r="N3" s="1049"/>
      <c r="O3" s="1049"/>
      <c r="P3" s="1049"/>
      <c r="Q3" s="1049"/>
      <c r="R3" s="1049"/>
      <c r="S3" s="1049"/>
      <c r="T3" s="2"/>
    </row>
    <row r="4" ht="14.25" customHeight="1">
      <c r="B4" s="1049" t="s">
        <v>366</v>
      </c>
      <c r="C4" s="1049"/>
      <c r="D4" s="1049"/>
      <c r="E4" s="1049"/>
      <c r="F4" s="1049"/>
      <c r="G4" s="1049"/>
      <c r="H4" s="1049"/>
      <c r="I4" s="1049"/>
      <c r="J4" s="1049"/>
      <c r="K4" s="1049"/>
      <c r="L4" s="1049"/>
      <c r="M4" s="1049"/>
      <c r="N4" s="1049"/>
      <c r="O4" s="1049"/>
      <c r="P4" s="1049"/>
      <c r="Q4" s="1049"/>
      <c r="R4" s="1049"/>
      <c r="S4" s="1049"/>
      <c r="T4" s="2"/>
    </row>
    <row r="5" ht="15" customHeight="1">
      <c r="A5" s="14"/>
      <c r="B5" s="13"/>
      <c r="C5" s="2"/>
      <c r="D5" s="2"/>
      <c r="E5" s="2"/>
      <c r="F5" s="2"/>
      <c r="G5" s="2"/>
      <c r="H5" s="2"/>
      <c r="I5" s="2"/>
      <c r="J5" s="2"/>
      <c r="K5" s="2"/>
      <c r="L5" s="2"/>
      <c r="M5" s="2"/>
      <c r="N5" s="2"/>
      <c r="O5" s="2"/>
      <c r="P5" s="2"/>
      <c r="Q5" s="2"/>
      <c r="R5" s="2"/>
      <c r="S5" s="2"/>
      <c r="T5" s="2"/>
    </row>
    <row r="6" s="0" customFormat="1" ht="18" customHeight="1">
      <c r="A6" s="14"/>
      <c r="B6" s="1050" t="s">
        <v>261</v>
      </c>
      <c r="C6" s="1050"/>
      <c r="D6" s="1050"/>
      <c r="E6" s="1050"/>
      <c r="F6" s="1050"/>
      <c r="G6" s="1050"/>
      <c r="H6" s="1050"/>
      <c r="I6" s="1050"/>
      <c r="J6" s="1050"/>
      <c r="K6" s="1050"/>
      <c r="L6" s="1050"/>
      <c r="M6" s="1050"/>
      <c r="N6" s="1050"/>
      <c r="O6" s="1050"/>
      <c r="P6" s="1050"/>
      <c r="Q6" s="1050"/>
      <c r="R6" s="1050"/>
      <c r="S6" s="1050"/>
      <c r="T6" s="2"/>
      <c r="U6" s="237"/>
      <c r="V6" s="237"/>
      <c r="W6" s="237"/>
      <c r="X6" s="237"/>
      <c r="Y6" s="237"/>
      <c r="Z6" s="237"/>
      <c r="AA6" s="237"/>
      <c r="AB6" s="237"/>
      <c r="AC6" s="237"/>
      <c r="AD6" s="237"/>
      <c r="AE6" s="237"/>
      <c r="AF6" s="237"/>
      <c r="AG6" s="237"/>
      <c r="AH6" s="237"/>
      <c r="AI6" s="237"/>
      <c r="AJ6" s="237"/>
      <c r="AK6" s="237"/>
      <c r="AL6" s="237"/>
      <c r="AM6" s="237"/>
      <c r="AN6" s="237"/>
      <c r="AO6" s="237"/>
    </row>
    <row r="7" ht="15" customHeight="1">
      <c r="A7" s="14"/>
      <c r="B7" s="13"/>
      <c r="C7" s="2"/>
      <c r="D7" s="2"/>
      <c r="E7" s="2"/>
      <c r="F7" s="2"/>
      <c r="G7" s="2"/>
      <c r="H7" s="2"/>
      <c r="I7" s="2"/>
      <c r="J7" s="2"/>
      <c r="K7" s="2"/>
      <c r="L7" s="2"/>
      <c r="M7" s="2"/>
      <c r="N7" s="2"/>
      <c r="O7" s="2"/>
      <c r="P7" s="2"/>
      <c r="Q7" s="2"/>
      <c r="R7" s="2"/>
      <c r="S7" s="2"/>
      <c r="T7" s="2"/>
    </row>
    <row r="8" ht="15" customHeight="1">
      <c r="A8" s="2"/>
      <c r="B8" s="2"/>
      <c r="C8" s="15"/>
      <c r="D8" s="1051" t="s">
        <v>11</v>
      </c>
      <c r="E8" s="1051"/>
      <c r="F8" s="1051"/>
      <c r="G8" s="2"/>
      <c r="H8" s="1051" t="s">
        <v>13</v>
      </c>
      <c r="I8" s="1051"/>
      <c r="J8" s="1051"/>
      <c r="K8" s="2"/>
      <c r="L8" s="1051" t="s">
        <v>14</v>
      </c>
      <c r="M8" s="1051"/>
      <c r="N8" s="1051"/>
      <c r="O8" s="2"/>
      <c r="P8" s="1051" t="s">
        <v>12</v>
      </c>
      <c r="Q8" s="1051"/>
      <c r="R8" s="1051"/>
      <c r="S8" s="3"/>
      <c r="T8" s="2"/>
    </row>
    <row r="9" ht="15" customHeight="1">
      <c r="A9" s="2"/>
      <c r="B9" s="2"/>
      <c r="C9" s="2"/>
      <c r="D9" s="3"/>
      <c r="E9" s="3"/>
      <c r="F9" s="171" t="s">
        <v>24</v>
      </c>
      <c r="G9" s="50"/>
      <c r="H9" s="2"/>
      <c r="I9" s="2"/>
      <c r="J9" s="171" t="s">
        <v>24</v>
      </c>
      <c r="K9" s="2"/>
      <c r="L9" s="2"/>
      <c r="M9" s="2"/>
      <c r="N9" s="171" t="s">
        <v>24</v>
      </c>
      <c r="O9" s="2"/>
      <c r="P9" s="2"/>
      <c r="Q9" s="2"/>
      <c r="R9" s="171" t="s">
        <v>24</v>
      </c>
      <c r="S9" s="2"/>
      <c r="T9" s="2"/>
    </row>
    <row r="10" ht="15" customHeight="1">
      <c r="A10" s="2"/>
      <c r="B10" s="173" t="s">
        <v>22</v>
      </c>
      <c r="C10" s="45"/>
      <c r="D10" s="18" t="s">
        <v>19</v>
      </c>
      <c r="E10" s="113">
        <v>81.40273704789833822091886608</v>
      </c>
      <c r="F10" s="113">
        <v>79.56873315363881401617250674</v>
      </c>
      <c r="G10" s="665"/>
      <c r="H10" s="18" t="s">
        <v>19</v>
      </c>
      <c r="I10" s="673">
        <v>3.7634408602150537634408602200</v>
      </c>
      <c r="J10" s="113">
        <v>-28.372093023255813953488372030</v>
      </c>
      <c r="K10" s="9"/>
      <c r="L10" s="18" t="s">
        <v>19</v>
      </c>
      <c r="M10" s="673">
        <v>0</v>
      </c>
      <c r="N10" s="113">
        <v>0</v>
      </c>
      <c r="O10" s="9"/>
      <c r="P10" s="18" t="s">
        <v>19</v>
      </c>
      <c r="Q10" s="673">
        <v>85.16617790811339198435972630</v>
      </c>
      <c r="R10" s="113">
        <v>68.357487922705314009661835750</v>
      </c>
      <c r="S10" s="680"/>
      <c r="T10" s="9"/>
    </row>
    <row r="11" ht="15" customHeight="1">
      <c r="A11" s="2"/>
      <c r="B11" s="44"/>
      <c r="C11" s="45"/>
      <c r="D11" s="133" t="s">
        <v>16</v>
      </c>
      <c r="E11" s="92">
        <v>78.625837124891365472112877660</v>
      </c>
      <c r="F11" s="92">
        <v>-3.014251481901879177702106200</v>
      </c>
      <c r="G11" s="667"/>
      <c r="H11" s="133" t="s">
        <v>16</v>
      </c>
      <c r="I11" s="674">
        <v>8.005725678646285977199529680</v>
      </c>
      <c r="J11" s="92">
        <v>21.489526764934057408844065150</v>
      </c>
      <c r="K11" s="120"/>
      <c r="L11" s="133" t="s">
        <v>16</v>
      </c>
      <c r="M11" s="674">
        <v>0</v>
      </c>
      <c r="N11" s="92">
        <v>0</v>
      </c>
      <c r="O11" s="120"/>
      <c r="P11" s="133" t="s">
        <v>16</v>
      </c>
      <c r="Q11" s="674">
        <v>86.63156280353765144931240734</v>
      </c>
      <c r="R11" s="92">
        <v>-1.1722167142940456056453023900</v>
      </c>
      <c r="S11" s="680"/>
      <c r="T11" s="9"/>
    </row>
    <row r="12" ht="15" customHeight="1">
      <c r="A12" s="2"/>
      <c r="B12" s="44"/>
      <c r="C12" s="45"/>
      <c r="D12" s="19" t="s">
        <v>100</v>
      </c>
      <c r="E12" s="113">
        <v>103.53179059778539622492808449</v>
      </c>
      <c r="F12" s="113">
        <v>85.14960795516282917220179531</v>
      </c>
      <c r="G12" s="113"/>
      <c r="H12" s="19" t="s">
        <v>100</v>
      </c>
      <c r="I12" s="673">
        <v>47.009365687526607066836951940</v>
      </c>
      <c r="J12" s="113">
        <v>-41.041907986575187858267248740</v>
      </c>
      <c r="K12" s="9"/>
      <c r="L12" s="19" t="s">
        <v>100</v>
      </c>
      <c r="M12" s="673">
        <v>0</v>
      </c>
      <c r="N12" s="113">
        <v>0</v>
      </c>
      <c r="O12" s="9"/>
      <c r="P12" s="19" t="s">
        <v>100</v>
      </c>
      <c r="Q12" s="673">
        <v>98.30848613599705302762071322</v>
      </c>
      <c r="R12" s="113">
        <v>70.354410799635785396180307900</v>
      </c>
      <c r="S12" s="673"/>
      <c r="T12" s="9"/>
    </row>
    <row r="13" ht="15" customHeight="1">
      <c r="A13" s="2"/>
      <c r="B13" s="17"/>
      <c r="C13" s="2"/>
      <c r="D13" s="2"/>
      <c r="E13" s="668"/>
      <c r="F13" s="665"/>
      <c r="G13" s="668"/>
      <c r="H13" s="2"/>
      <c r="I13" s="9"/>
      <c r="J13" s="665"/>
      <c r="K13" s="9"/>
      <c r="L13" s="2"/>
      <c r="M13" s="9"/>
      <c r="N13" s="665"/>
      <c r="O13" s="9"/>
      <c r="P13" s="2"/>
      <c r="Q13" s="680"/>
      <c r="R13" s="665"/>
      <c r="S13" s="680"/>
      <c r="T13" s="9"/>
    </row>
    <row r="14" ht="15" customHeight="1">
      <c r="A14" s="2"/>
      <c r="B14" s="173" t="s">
        <v>9</v>
      </c>
      <c r="C14" s="45"/>
      <c r="D14" s="18" t="s">
        <v>19</v>
      </c>
      <c r="E14" s="669">
        <v>252.73281296907835484839387571</v>
      </c>
      <c r="F14" s="113">
        <v>-8.388269169150252616772649040</v>
      </c>
      <c r="G14" s="670"/>
      <c r="H14" s="53" t="s">
        <v>19</v>
      </c>
      <c r="I14" s="676">
        <v>205.04545454545454545454545455</v>
      </c>
      <c r="J14" s="113">
        <v>-20.197000964351892993144215040</v>
      </c>
      <c r="K14" s="677"/>
      <c r="L14" s="53" t="s">
        <v>19</v>
      </c>
      <c r="M14" s="676">
        <v>0</v>
      </c>
      <c r="N14" s="113">
        <v>0</v>
      </c>
      <c r="O14" s="677"/>
      <c r="P14" s="53" t="s">
        <v>19</v>
      </c>
      <c r="Q14" s="676">
        <v>250.6255380200860832137733142</v>
      </c>
      <c r="R14" s="113">
        <v>-8.499851195866898020326574740</v>
      </c>
      <c r="S14" s="681"/>
      <c r="T14" s="9"/>
    </row>
    <row r="15" ht="15" customHeight="1">
      <c r="A15" s="2"/>
      <c r="B15" s="44"/>
      <c r="C15" s="45"/>
      <c r="D15" s="133" t="s">
        <v>16</v>
      </c>
      <c r="E15" s="671">
        <v>290.93126308826031064262744133</v>
      </c>
      <c r="F15" s="92">
        <v>1.5344929278681734675672918600</v>
      </c>
      <c r="G15" s="672"/>
      <c r="H15" s="143" t="s">
        <v>16</v>
      </c>
      <c r="I15" s="678">
        <v>268.08236507187511003600890963</v>
      </c>
      <c r="J15" s="92">
        <v>-23.389241265728203307902947420</v>
      </c>
      <c r="K15" s="679"/>
      <c r="L15" s="143" t="s">
        <v>16</v>
      </c>
      <c r="M15" s="678">
        <v>0</v>
      </c>
      <c r="N15" s="92">
        <v>0</v>
      </c>
      <c r="O15" s="679"/>
      <c r="P15" s="143" t="s">
        <v>16</v>
      </c>
      <c r="Q15" s="678">
        <v>288.819769267083677564026909</v>
      </c>
      <c r="R15" s="92">
        <v>-0.851407210058990574273489300</v>
      </c>
      <c r="S15" s="681"/>
      <c r="T15" s="9"/>
    </row>
    <row r="16" ht="15" customHeight="1">
      <c r="A16" s="2"/>
      <c r="B16" s="44"/>
      <c r="C16" s="45"/>
      <c r="D16" s="19" t="s">
        <v>101</v>
      </c>
      <c r="E16" s="113">
        <v>86.87028347737464460639005116</v>
      </c>
      <c r="F16" s="113">
        <v>-9.772799184674832265713474270</v>
      </c>
      <c r="G16" s="113"/>
      <c r="H16" s="19" t="s">
        <v>101</v>
      </c>
      <c r="I16" s="673">
        <v>76.485991344667581925216669660</v>
      </c>
      <c r="J16" s="113">
        <v>4.1668302913547085245103197300</v>
      </c>
      <c r="K16" s="9"/>
      <c r="L16" s="19" t="s">
        <v>101</v>
      </c>
      <c r="M16" s="673">
        <v>0</v>
      </c>
      <c r="N16" s="113">
        <v>0</v>
      </c>
      <c r="O16" s="9"/>
      <c r="P16" s="19" t="s">
        <v>101</v>
      </c>
      <c r="Q16" s="673">
        <v>86.77575591729048265940902421</v>
      </c>
      <c r="R16" s="113">
        <v>-7.7141225816609575818712617300</v>
      </c>
      <c r="S16" s="673"/>
      <c r="T16" s="9"/>
    </row>
    <row r="17" ht="15" customHeight="1">
      <c r="A17" s="2"/>
      <c r="B17" s="17"/>
      <c r="C17" s="2"/>
      <c r="D17" s="2"/>
      <c r="E17" s="668"/>
      <c r="F17" s="113"/>
      <c r="G17" s="668"/>
      <c r="H17" s="2"/>
      <c r="I17" s="9"/>
      <c r="J17" s="113"/>
      <c r="K17" s="9"/>
      <c r="L17" s="2"/>
      <c r="M17" s="9"/>
      <c r="N17" s="113"/>
      <c r="O17" s="9"/>
      <c r="P17" s="2"/>
      <c r="Q17" s="681"/>
      <c r="R17" s="113"/>
      <c r="S17" s="681"/>
      <c r="T17" s="9"/>
    </row>
    <row r="18" ht="15" customHeight="1">
      <c r="A18" s="2"/>
      <c r="B18" s="173" t="s">
        <v>10</v>
      </c>
      <c r="C18" s="45"/>
      <c r="D18" s="18" t="s">
        <v>19</v>
      </c>
      <c r="E18" s="669">
        <v>205.73142717497556207233626588</v>
      </c>
      <c r="F18" s="113">
        <v>64.506024473078441257967819970</v>
      </c>
      <c r="G18" s="670"/>
      <c r="H18" s="53" t="s">
        <v>19</v>
      </c>
      <c r="I18" s="676">
        <v>7.716764418377321603128054741</v>
      </c>
      <c r="J18" s="113">
        <v>-42.838782086093914050903298210</v>
      </c>
      <c r="K18" s="677"/>
      <c r="L18" s="53" t="s">
        <v>19</v>
      </c>
      <c r="M18" s="676">
        <v>0</v>
      </c>
      <c r="N18" s="113">
        <v>0</v>
      </c>
      <c r="O18" s="677"/>
      <c r="P18" s="53" t="s">
        <v>19</v>
      </c>
      <c r="Q18" s="676">
        <v>213.44819159335288367546432063</v>
      </c>
      <c r="R18" s="113">
        <v>54.047351972175777970609607260</v>
      </c>
      <c r="S18" s="681"/>
      <c r="T18" s="9"/>
    </row>
    <row r="19" ht="15" customHeight="1">
      <c r="A19" s="2"/>
      <c r="B19" s="44"/>
      <c r="C19" s="45"/>
      <c r="D19" s="133" t="s">
        <v>16</v>
      </c>
      <c r="E19" s="671">
        <v>228.74714106116474503775931944</v>
      </c>
      <c r="F19" s="92">
        <v>-1.5260120298516516628083649400</v>
      </c>
      <c r="G19" s="672"/>
      <c r="H19" s="143" t="s">
        <v>16</v>
      </c>
      <c r="I19" s="678">
        <v>21.461938740481387573047899007</v>
      </c>
      <c r="J19" s="92">
        <v>-6.9259517627078094493219671500</v>
      </c>
      <c r="K19" s="679"/>
      <c r="L19" s="143" t="s">
        <v>16</v>
      </c>
      <c r="M19" s="678">
        <v>0</v>
      </c>
      <c r="N19" s="92">
        <v>0</v>
      </c>
      <c r="O19" s="679"/>
      <c r="P19" s="143" t="s">
        <v>16</v>
      </c>
      <c r="Q19" s="678">
        <v>250.20907980164613261080721844</v>
      </c>
      <c r="R19" s="92">
        <v>-2.0136435867300200776601475200</v>
      </c>
      <c r="S19" s="681"/>
      <c r="T19" s="9"/>
    </row>
    <row r="20" ht="15" customHeight="1">
      <c r="A20" s="2"/>
      <c r="B20" s="44"/>
      <c r="C20" s="45"/>
      <c r="D20" s="19" t="s">
        <v>102</v>
      </c>
      <c r="E20" s="113">
        <v>89.93835998149808285407632862</v>
      </c>
      <c r="F20" s="113">
        <v>67.055308578492027822666103990</v>
      </c>
      <c r="G20" s="113"/>
      <c r="H20" s="19" t="s">
        <v>102</v>
      </c>
      <c r="I20" s="673">
        <v>35.955579370944732797326737960</v>
      </c>
      <c r="J20" s="113">
        <v>-38.585224349355021621175426880</v>
      </c>
      <c r="K20" s="9"/>
      <c r="L20" s="19" t="s">
        <v>102</v>
      </c>
      <c r="M20" s="673">
        <v>0</v>
      </c>
      <c r="N20" s="113">
        <v>0</v>
      </c>
      <c r="O20" s="9"/>
      <c r="P20" s="19" t="s">
        <v>102</v>
      </c>
      <c r="Q20" s="673">
        <v>85.30793197535615651451380479</v>
      </c>
      <c r="R20" s="113">
        <v>57.213062727285608214944554200</v>
      </c>
      <c r="S20" s="673"/>
      <c r="T20" s="9"/>
    </row>
    <row r="21" ht="15" customHeight="1">
      <c r="A21" s="2"/>
      <c r="B21" s="17"/>
      <c r="C21" s="2"/>
      <c r="D21" s="2"/>
      <c r="E21" s="9"/>
      <c r="F21" s="9"/>
      <c r="G21" s="9"/>
      <c r="H21" s="2"/>
      <c r="I21" s="9"/>
      <c r="J21" s="9"/>
      <c r="K21" s="9"/>
      <c r="L21" s="2"/>
      <c r="M21" s="9"/>
      <c r="N21" s="9"/>
      <c r="O21" s="9"/>
      <c r="P21" s="2"/>
      <c r="Q21" s="9"/>
      <c r="R21" s="9"/>
      <c r="S21" s="9"/>
      <c r="T21" s="9"/>
    </row>
    <row r="22" ht="15" customHeight="1">
      <c r="A22" s="2"/>
      <c r="E22" s="4"/>
      <c r="F22" s="4"/>
      <c r="G22" s="4"/>
      <c r="I22" s="4"/>
      <c r="J22" s="4"/>
      <c r="K22" s="4"/>
      <c r="M22" s="4"/>
      <c r="N22" s="4"/>
      <c r="O22" s="4"/>
      <c r="Q22" s="4"/>
      <c r="R22" s="4"/>
      <c r="S22" s="4"/>
      <c r="T22" s="9"/>
    </row>
    <row r="23" s="0" customFormat="1" ht="18" customHeight="1">
      <c r="A23" s="2"/>
      <c r="B23" s="1052" t="s">
        <v>60</v>
      </c>
      <c r="C23" s="1052"/>
      <c r="D23" s="1052"/>
      <c r="E23" s="1052"/>
      <c r="F23" s="1052"/>
      <c r="G23" s="1052"/>
      <c r="H23" s="1052"/>
      <c r="I23" s="1052"/>
      <c r="J23" s="1052"/>
      <c r="K23" s="1052"/>
      <c r="L23" s="1052"/>
      <c r="M23" s="1052"/>
      <c r="N23" s="1052"/>
      <c r="O23" s="1052"/>
      <c r="P23" s="1052"/>
      <c r="Q23" s="1052"/>
      <c r="R23" s="1052"/>
      <c r="S23" s="1052"/>
      <c r="T23" s="2"/>
      <c r="U23" s="237"/>
      <c r="V23" s="237"/>
      <c r="W23" s="237"/>
      <c r="X23" s="237"/>
      <c r="Y23" s="237"/>
      <c r="Z23" s="237"/>
      <c r="AA23" s="237"/>
      <c r="AB23" s="237"/>
      <c r="AC23" s="237"/>
      <c r="AD23" s="237"/>
      <c r="AE23" s="237"/>
      <c r="AF23" s="237"/>
      <c r="AG23" s="237"/>
      <c r="AH23" s="237"/>
      <c r="AI23" s="237"/>
      <c r="AJ23" s="237"/>
      <c r="AK23" s="237"/>
      <c r="AL23" s="237"/>
      <c r="AM23" s="237"/>
      <c r="AN23" s="237"/>
      <c r="AO23" s="237"/>
    </row>
    <row r="24" ht="15" customHeight="1">
      <c r="A24" s="2"/>
      <c r="B24" s="17"/>
      <c r="C24" s="2"/>
      <c r="D24" s="2"/>
      <c r="E24" s="2"/>
      <c r="F24" s="2"/>
      <c r="G24" s="2"/>
      <c r="H24" s="2"/>
      <c r="I24" s="2"/>
      <c r="J24" s="2"/>
      <c r="K24" s="2"/>
      <c r="L24" s="2"/>
      <c r="M24" s="2"/>
      <c r="N24" s="2"/>
      <c r="O24" s="2"/>
      <c r="P24" s="2"/>
      <c r="Q24" s="2"/>
      <c r="R24" s="2"/>
      <c r="S24" s="2"/>
      <c r="T24" s="2"/>
    </row>
    <row r="25" ht="15" customHeight="1">
      <c r="A25" s="2"/>
      <c r="B25" s="2"/>
      <c r="C25" s="15"/>
      <c r="D25" s="1051" t="s">
        <v>11</v>
      </c>
      <c r="E25" s="1051"/>
      <c r="F25" s="1051"/>
      <c r="G25" s="2"/>
      <c r="H25" s="1051" t="s">
        <v>13</v>
      </c>
      <c r="I25" s="1051"/>
      <c r="J25" s="1051"/>
      <c r="K25" s="2"/>
      <c r="L25" s="1051" t="s">
        <v>14</v>
      </c>
      <c r="M25" s="1051"/>
      <c r="N25" s="1051"/>
      <c r="O25" s="2"/>
      <c r="P25" s="1051" t="s">
        <v>12</v>
      </c>
      <c r="Q25" s="1051"/>
      <c r="R25" s="1051"/>
      <c r="S25" s="3"/>
      <c r="T25" s="2"/>
    </row>
    <row r="26" ht="15" customHeight="1">
      <c r="A26" s="2"/>
      <c r="B26" s="17"/>
      <c r="C26" s="2"/>
      <c r="D26" s="2"/>
      <c r="E26" s="2"/>
      <c r="F26" s="171" t="s">
        <v>24</v>
      </c>
      <c r="G26" s="2"/>
      <c r="H26" s="2"/>
      <c r="I26" s="2"/>
      <c r="J26" s="171" t="s">
        <v>24</v>
      </c>
      <c r="K26" s="2"/>
      <c r="L26" s="2"/>
      <c r="M26" s="2"/>
      <c r="N26" s="171" t="s">
        <v>24</v>
      </c>
      <c r="O26" s="2"/>
      <c r="P26" s="2"/>
      <c r="Q26" s="2"/>
      <c r="R26" s="171" t="s">
        <v>24</v>
      </c>
      <c r="S26" s="2"/>
      <c r="T26" s="2"/>
    </row>
    <row r="27" ht="15" customHeight="1">
      <c r="A27" s="2"/>
      <c r="B27" s="173" t="s">
        <v>22</v>
      </c>
      <c r="C27" s="45"/>
      <c r="D27" s="18" t="s">
        <v>19</v>
      </c>
      <c r="E27" s="673">
        <v>61.129099211290992112909921130</v>
      </c>
      <c r="F27" s="113">
        <v>75.216995592474665066020888880</v>
      </c>
      <c r="G27" s="9"/>
      <c r="H27" s="18" t="s">
        <v>19</v>
      </c>
      <c r="I27" s="673">
        <v>6.4591116645911166459111664600</v>
      </c>
      <c r="J27" s="113">
        <v>51.326017998543198853356516950</v>
      </c>
      <c r="K27" s="9"/>
      <c r="L27" s="18" t="s">
        <v>19</v>
      </c>
      <c r="M27" s="673">
        <v>0</v>
      </c>
      <c r="N27" s="113">
        <v>-100</v>
      </c>
      <c r="O27" s="9"/>
      <c r="P27" s="18" t="s">
        <v>19</v>
      </c>
      <c r="Q27" s="673">
        <v>67.588210875882108758821087590</v>
      </c>
      <c r="R27" s="113">
        <v>70.925216791411027384578705630</v>
      </c>
      <c r="S27" s="680"/>
      <c r="T27" s="9"/>
    </row>
    <row r="28" ht="15" customHeight="1">
      <c r="A28" s="2"/>
      <c r="B28" s="44"/>
      <c r="C28" s="45"/>
      <c r="D28" s="133" t="s">
        <v>16</v>
      </c>
      <c r="E28" s="674">
        <v>76.143542539565377852072162040</v>
      </c>
      <c r="F28" s="92">
        <v>4.9302937832824747202776281900</v>
      </c>
      <c r="G28" s="120"/>
      <c r="H28" s="133" t="s">
        <v>16</v>
      </c>
      <c r="I28" s="674">
        <v>8.258254998588889130104422200</v>
      </c>
      <c r="J28" s="92">
        <v>-8.947292833548757719373833130</v>
      </c>
      <c r="K28" s="120"/>
      <c r="L28" s="133" t="s">
        <v>16</v>
      </c>
      <c r="M28" s="674">
        <v>0.0086837591993574018192475500</v>
      </c>
      <c r="N28" s="92">
        <v>-99.54802259887005649717514136</v>
      </c>
      <c r="O28" s="120"/>
      <c r="P28" s="133" t="s">
        <v>16</v>
      </c>
      <c r="Q28" s="674">
        <v>84.41048129735362438399583180</v>
      </c>
      <c r="R28" s="92">
        <v>1.0215958928311612728897757300</v>
      </c>
      <c r="S28" s="680"/>
      <c r="T28" s="9"/>
    </row>
    <row r="29" ht="15" customHeight="1">
      <c r="A29" s="2"/>
      <c r="B29" s="44"/>
      <c r="C29" s="45"/>
      <c r="D29" s="19" t="s">
        <v>100</v>
      </c>
      <c r="E29" s="673">
        <v>80.28139638962470689676026963</v>
      </c>
      <c r="F29" s="113">
        <v>66.984184714434001097588362660</v>
      </c>
      <c r="G29" s="682"/>
      <c r="H29" s="19" t="s">
        <v>100</v>
      </c>
      <c r="I29" s="673">
        <v>78.214001210846636714144600630</v>
      </c>
      <c r="J29" s="113">
        <v>66.196066770324336532479720440</v>
      </c>
      <c r="K29" s="682"/>
      <c r="L29" s="19" t="s">
        <v>100</v>
      </c>
      <c r="M29" s="673">
        <v>0</v>
      </c>
      <c r="N29" s="113">
        <v>-100</v>
      </c>
      <c r="O29" s="682"/>
      <c r="P29" s="19" t="s">
        <v>100</v>
      </c>
      <c r="Q29" s="673">
        <v>80.07087489264332019334334030</v>
      </c>
      <c r="R29" s="113">
        <v>69.196710149716083298173264880</v>
      </c>
      <c r="S29" s="673"/>
      <c r="T29" s="9"/>
    </row>
    <row r="30" ht="15" customHeight="1">
      <c r="A30" s="2"/>
      <c r="B30" s="17"/>
      <c r="C30" s="2"/>
      <c r="D30" s="2"/>
      <c r="E30" s="9"/>
      <c r="F30" s="665"/>
      <c r="G30" s="9"/>
      <c r="H30" s="2"/>
      <c r="I30" s="9"/>
      <c r="J30" s="665"/>
      <c r="K30" s="9"/>
      <c r="L30" s="2"/>
      <c r="M30" s="9"/>
      <c r="N30" s="665"/>
      <c r="O30" s="9"/>
      <c r="P30" s="2"/>
      <c r="Q30" s="680"/>
      <c r="R30" s="665"/>
      <c r="S30" s="680"/>
      <c r="T30" s="9"/>
    </row>
    <row r="31" ht="15" customHeight="1">
      <c r="A31" s="2"/>
      <c r="B31" s="173" t="s">
        <v>9</v>
      </c>
      <c r="C31" s="45"/>
      <c r="D31" s="18" t="s">
        <v>19</v>
      </c>
      <c r="E31" s="676">
        <v>193.27037213092489474399022138</v>
      </c>
      <c r="F31" s="113">
        <v>6.6401237447056537003892814400</v>
      </c>
      <c r="G31" s="677"/>
      <c r="H31" s="53" t="s">
        <v>19</v>
      </c>
      <c r="I31" s="676">
        <v>208.14428020565552699228791774</v>
      </c>
      <c r="J31" s="113">
        <v>19.987022571520039416048012730</v>
      </c>
      <c r="K31" s="677"/>
      <c r="L31" s="53" t="s">
        <v>19</v>
      </c>
      <c r="M31" s="676">
        <v>0</v>
      </c>
      <c r="N31" s="113">
        <v>-100</v>
      </c>
      <c r="O31" s="677"/>
      <c r="P31" s="53" t="s">
        <v>19</v>
      </c>
      <c r="Q31" s="676">
        <v>194.69180690332882938213978627</v>
      </c>
      <c r="R31" s="113">
        <v>8.093746079968039254002769300</v>
      </c>
      <c r="S31" s="681"/>
      <c r="T31" s="9"/>
    </row>
    <row r="32" ht="15" customHeight="1">
      <c r="A32" s="2"/>
      <c r="B32" s="44"/>
      <c r="C32" s="45"/>
      <c r="D32" s="133" t="s">
        <v>16</v>
      </c>
      <c r="E32" s="678">
        <v>206.4777438990594408041620392</v>
      </c>
      <c r="F32" s="92">
        <v>-2.911204386267409590846714300</v>
      </c>
      <c r="G32" s="679"/>
      <c r="H32" s="143" t="s">
        <v>16</v>
      </c>
      <c r="I32" s="678">
        <v>240.86687239247982224825686512</v>
      </c>
      <c r="J32" s="92">
        <v>0.249989004754752704435468500</v>
      </c>
      <c r="K32" s="679"/>
      <c r="L32" s="143" t="s">
        <v>16</v>
      </c>
      <c r="M32" s="678">
        <v>225.3499758489823506128805721</v>
      </c>
      <c r="N32" s="92">
        <v>39.749013534423200649454428200</v>
      </c>
      <c r="O32" s="679"/>
      <c r="P32" s="143" t="s">
        <v>16</v>
      </c>
      <c r="Q32" s="678">
        <v>209.84412766832981842497813898</v>
      </c>
      <c r="R32" s="92">
        <v>-2.1624990568232373085480349700</v>
      </c>
      <c r="S32" s="681"/>
      <c r="T32" s="9"/>
    </row>
    <row r="33" ht="15" customHeight="1">
      <c r="A33" s="2"/>
      <c r="B33" s="44"/>
      <c r="C33" s="45"/>
      <c r="D33" s="19" t="s">
        <v>101</v>
      </c>
      <c r="E33" s="673">
        <v>93.60348891908116735609285488</v>
      </c>
      <c r="F33" s="113">
        <v>9.837724395071277302444469110</v>
      </c>
      <c r="G33" s="682"/>
      <c r="H33" s="19" t="s">
        <v>101</v>
      </c>
      <c r="I33" s="673">
        <v>86.41465641920879724868737427</v>
      </c>
      <c r="J33" s="113">
        <v>19.687816191011432169659533940</v>
      </c>
      <c r="K33" s="682"/>
      <c r="L33" s="19" t="s">
        <v>101</v>
      </c>
      <c r="M33" s="673">
        <v>0</v>
      </c>
      <c r="N33" s="113">
        <v>-100</v>
      </c>
      <c r="O33" s="682"/>
      <c r="P33" s="19" t="s">
        <v>101</v>
      </c>
      <c r="Q33" s="673">
        <v>92.77924956329963870739255331</v>
      </c>
      <c r="R33" s="113">
        <v>10.482938584815265908631220910</v>
      </c>
      <c r="S33" s="673"/>
      <c r="T33" s="9"/>
    </row>
    <row r="34" ht="15" customHeight="1">
      <c r="A34" s="2"/>
      <c r="B34" s="17"/>
      <c r="C34" s="2"/>
      <c r="D34" s="2"/>
      <c r="E34" s="9"/>
      <c r="F34" s="113"/>
      <c r="G34" s="9"/>
      <c r="H34" s="2"/>
      <c r="I34" s="9"/>
      <c r="J34" s="113"/>
      <c r="K34" s="9"/>
      <c r="L34" s="2"/>
      <c r="M34" s="9"/>
      <c r="N34" s="113"/>
      <c r="O34" s="9"/>
      <c r="P34" s="2"/>
      <c r="Q34" s="681"/>
      <c r="R34" s="113"/>
      <c r="S34" s="681"/>
      <c r="T34" s="9"/>
    </row>
    <row r="35" ht="15" customHeight="1">
      <c r="A35" s="2"/>
      <c r="B35" s="173" t="s">
        <v>10</v>
      </c>
      <c r="C35" s="45"/>
      <c r="D35" s="18" t="s">
        <v>19</v>
      </c>
      <c r="E35" s="676">
        <v>118.14443752594437525944375259</v>
      </c>
      <c r="F35" s="113">
        <v>86.85162092157043399136343684</v>
      </c>
      <c r="G35" s="677"/>
      <c r="H35" s="53" t="s">
        <v>19</v>
      </c>
      <c r="I35" s="676">
        <v>13.444271481942714819427148194</v>
      </c>
      <c r="J35" s="113">
        <v>81.57158337249450539969063174</v>
      </c>
      <c r="K35" s="677"/>
      <c r="L35" s="53" t="s">
        <v>19</v>
      </c>
      <c r="M35" s="676">
        <v>0</v>
      </c>
      <c r="N35" s="113">
        <v>-100</v>
      </c>
      <c r="O35" s="677"/>
      <c r="P35" s="53" t="s">
        <v>19</v>
      </c>
      <c r="Q35" s="676">
        <v>131.58870900788709007887090079</v>
      </c>
      <c r="R35" s="113">
        <v>84.75946982514273021582185234</v>
      </c>
      <c r="S35" s="681"/>
      <c r="T35" s="9"/>
    </row>
    <row r="36" ht="15" customHeight="1">
      <c r="A36" s="2"/>
      <c r="B36" s="44"/>
      <c r="C36" s="45"/>
      <c r="D36" s="133" t="s">
        <v>16</v>
      </c>
      <c r="E36" s="678">
        <v>157.21946876051518196307620786</v>
      </c>
      <c r="F36" s="92">
        <v>1.8755584681402763121714336900</v>
      </c>
      <c r="G36" s="679"/>
      <c r="H36" s="143" t="s">
        <v>16</v>
      </c>
      <c r="I36" s="678">
        <v>19.89140052929668592649999164</v>
      </c>
      <c r="J36" s="92">
        <v>-8.719671077101086866850370490</v>
      </c>
      <c r="K36" s="679"/>
      <c r="L36" s="143" t="s">
        <v>16</v>
      </c>
      <c r="M36" s="678">
        <v>0.0195688492585356881325906321</v>
      </c>
      <c r="N36" s="92">
        <v>-99.36836604052238101401376530</v>
      </c>
      <c r="O36" s="679"/>
      <c r="P36" s="143" t="s">
        <v>16</v>
      </c>
      <c r="Q36" s="678">
        <v>177.13043813907040357770879014</v>
      </c>
      <c r="R36" s="92">
        <v>-1.1629951655390948283907187400</v>
      </c>
      <c r="S36" s="681"/>
      <c r="T36" s="9"/>
    </row>
    <row r="37" ht="15" customHeight="1">
      <c r="A37" s="2"/>
      <c r="B37" s="44"/>
      <c r="C37" s="45"/>
      <c r="D37" s="19" t="s">
        <v>102</v>
      </c>
      <c r="E37" s="673">
        <v>75.146187973645990872679110780</v>
      </c>
      <c r="F37" s="113">
        <v>83.41162858999675773211371886</v>
      </c>
      <c r="G37" s="682"/>
      <c r="H37" s="19" t="s">
        <v>102</v>
      </c>
      <c r="I37" s="673">
        <v>67.588360418068929560161725140</v>
      </c>
      <c r="J37" s="113">
        <v>98.91644291275642185985524645</v>
      </c>
      <c r="K37" s="682"/>
      <c r="L37" s="19" t="s">
        <v>102</v>
      </c>
      <c r="M37" s="673">
        <v>0</v>
      </c>
      <c r="N37" s="113">
        <v>-100</v>
      </c>
      <c r="O37" s="682"/>
      <c r="P37" s="19" t="s">
        <v>102</v>
      </c>
      <c r="Q37" s="673">
        <v>74.289156844162977704157416760</v>
      </c>
      <c r="R37" s="113">
        <v>86.93349736223871785706726584</v>
      </c>
      <c r="S37" s="673"/>
      <c r="T37" s="9"/>
    </row>
    <row r="38" ht="9.95" customHeight="1">
      <c r="A38" s="2"/>
      <c r="B38" s="44"/>
      <c r="C38" s="45"/>
      <c r="D38" s="19"/>
      <c r="E38" s="172"/>
      <c r="F38" s="113"/>
      <c r="G38" s="51"/>
      <c r="H38" s="52"/>
      <c r="I38" s="172"/>
      <c r="J38" s="113"/>
      <c r="K38" s="51"/>
      <c r="L38" s="52"/>
      <c r="M38" s="172"/>
      <c r="N38" s="113"/>
      <c r="O38" s="51"/>
      <c r="P38" s="52"/>
      <c r="Q38" s="172"/>
      <c r="R38" s="113"/>
      <c r="S38" s="172"/>
      <c r="T38" s="2"/>
    </row>
    <row r="39" s="686" customFormat="1" ht="9.75" customHeight="1">
      <c r="A39" s="684"/>
      <c r="B39" s="684"/>
      <c r="C39" s="684"/>
      <c r="D39" s="684"/>
      <c r="E39" s="684"/>
      <c r="F39" s="684"/>
      <c r="G39" s="684"/>
      <c r="H39" s="684"/>
      <c r="I39" s="684"/>
      <c r="J39" s="684"/>
      <c r="K39" s="684"/>
      <c r="L39" s="684"/>
      <c r="M39" s="684"/>
      <c r="N39" s="684"/>
      <c r="O39" s="684"/>
      <c r="P39" s="684"/>
      <c r="Q39" s="684"/>
      <c r="R39" s="684"/>
      <c r="S39" s="684"/>
      <c r="T39" s="684"/>
      <c r="U39" s="685"/>
      <c r="V39" s="685"/>
      <c r="W39" s="685"/>
      <c r="X39" s="685"/>
      <c r="Y39" s="685"/>
      <c r="Z39" s="685"/>
      <c r="AA39" s="685"/>
      <c r="AB39" s="685"/>
      <c r="AC39" s="685"/>
      <c r="AD39" s="685"/>
      <c r="AE39" s="685"/>
      <c r="AF39" s="685"/>
      <c r="AG39" s="685"/>
      <c r="AH39" s="685"/>
      <c r="AI39" s="685"/>
      <c r="AJ39" s="685"/>
      <c r="AK39" s="685"/>
      <c r="AL39" s="685"/>
      <c r="AM39" s="685"/>
      <c r="AN39" s="685"/>
      <c r="AO39" s="685"/>
    </row>
    <row r="40" ht="32.1" customHeight="1">
      <c r="A40" s="2"/>
      <c r="B40" s="1053" t="s">
        <v>138</v>
      </c>
      <c r="C40" s="1053"/>
      <c r="D40" s="1053"/>
      <c r="E40" s="1053"/>
      <c r="F40" s="1053"/>
      <c r="G40" s="1053"/>
      <c r="H40" s="1053"/>
      <c r="I40" s="1053"/>
      <c r="J40" s="1053"/>
      <c r="K40" s="1053"/>
      <c r="L40" s="1053"/>
      <c r="M40" s="1053"/>
      <c r="N40" s="1053"/>
      <c r="O40" s="1053"/>
      <c r="P40" s="1053"/>
      <c r="Q40" s="1053"/>
      <c r="R40" s="1053"/>
      <c r="S40" s="1053"/>
      <c r="T40" s="2"/>
    </row>
    <row r="41" s="689" customFormat="1" ht="15" customHeight="1">
      <c r="A41" s="687"/>
      <c r="B41" s="687"/>
      <c r="C41" s="687"/>
      <c r="D41" s="687"/>
      <c r="E41" s="687"/>
      <c r="F41" s="687"/>
      <c r="G41" s="687"/>
      <c r="H41" s="687"/>
      <c r="I41" s="687"/>
      <c r="J41" s="687"/>
      <c r="K41" s="687"/>
      <c r="L41" s="687"/>
      <c r="M41" s="687"/>
      <c r="N41" s="687"/>
      <c r="O41" s="687"/>
      <c r="P41" s="687"/>
      <c r="Q41" s="687"/>
      <c r="R41" s="687"/>
      <c r="S41" s="687"/>
      <c r="T41" s="687"/>
      <c r="U41" s="688"/>
      <c r="V41" s="688"/>
      <c r="W41" s="688"/>
      <c r="X41" s="688"/>
      <c r="Y41" s="688"/>
      <c r="Z41" s="688"/>
      <c r="AA41" s="688"/>
      <c r="AB41" s="688"/>
      <c r="AC41" s="688"/>
      <c r="AD41" s="688"/>
      <c r="AE41" s="688"/>
      <c r="AF41" s="688"/>
      <c r="AG41" s="688"/>
      <c r="AH41" s="688"/>
      <c r="AI41" s="688"/>
      <c r="AJ41" s="688"/>
      <c r="AK41" s="688"/>
      <c r="AL41" s="688"/>
      <c r="AM41" s="688"/>
      <c r="AN41" s="688"/>
      <c r="AO41" s="688"/>
    </row>
    <row r="42" ht="18" customHeight="1">
      <c r="A42" s="237"/>
      <c r="B42" s="237"/>
      <c r="C42" s="237"/>
      <c r="D42" s="237"/>
      <c r="E42" s="237"/>
      <c r="F42" s="237"/>
      <c r="G42" s="237"/>
      <c r="H42" s="237"/>
      <c r="I42" s="237"/>
      <c r="J42" s="237"/>
      <c r="K42" s="237"/>
      <c r="L42" s="237"/>
      <c r="M42" s="237"/>
      <c r="N42" s="237"/>
      <c r="O42" s="237"/>
      <c r="P42" s="237"/>
      <c r="Q42" s="237"/>
      <c r="R42" s="237"/>
      <c r="S42" s="237"/>
      <c r="T42" s="237"/>
    </row>
    <row r="43">
      <c r="A43" s="237"/>
      <c r="B43" s="237"/>
      <c r="C43" s="237"/>
      <c r="D43" s="237"/>
      <c r="E43" s="237"/>
      <c r="F43" s="237"/>
      <c r="G43" s="237"/>
      <c r="H43" s="237"/>
      <c r="I43" s="237"/>
      <c r="J43" s="237"/>
      <c r="K43" s="237"/>
      <c r="L43" s="237"/>
      <c r="M43" s="237"/>
      <c r="N43" s="237"/>
      <c r="O43" s="237"/>
      <c r="P43" s="237"/>
      <c r="Q43" s="237"/>
      <c r="R43" s="237"/>
      <c r="S43" s="237"/>
      <c r="T43" s="237"/>
    </row>
    <row r="44">
      <c r="A44" s="237"/>
      <c r="B44" s="237"/>
      <c r="C44" s="237"/>
      <c r="D44" s="237"/>
      <c r="E44" s="237"/>
      <c r="F44" s="237"/>
      <c r="G44" s="237"/>
      <c r="H44" s="237"/>
      <c r="I44" s="237"/>
      <c r="J44" s="237"/>
      <c r="K44" s="237"/>
      <c r="L44" s="237"/>
      <c r="M44" s="237"/>
      <c r="N44" s="237"/>
      <c r="O44" s="237"/>
      <c r="P44" s="237"/>
      <c r="Q44" s="237"/>
      <c r="R44" s="237"/>
      <c r="S44" s="237"/>
      <c r="T44" s="237"/>
    </row>
    <row r="45">
      <c r="A45" s="237"/>
      <c r="B45" s="237"/>
      <c r="C45" s="237"/>
      <c r="D45" s="237"/>
      <c r="E45" s="237"/>
      <c r="F45" s="237"/>
      <c r="G45" s="237"/>
      <c r="H45" s="237"/>
      <c r="I45" s="237"/>
      <c r="J45" s="237"/>
      <c r="K45" s="237"/>
      <c r="L45" s="237"/>
      <c r="M45" s="237"/>
      <c r="N45" s="237"/>
      <c r="O45" s="237"/>
      <c r="P45" s="237"/>
      <c r="Q45" s="237"/>
      <c r="R45" s="237"/>
      <c r="S45" s="237"/>
      <c r="T45" s="237"/>
    </row>
    <row r="46">
      <c r="A46" s="237"/>
      <c r="B46" s="237"/>
      <c r="C46" s="237"/>
      <c r="D46" s="237"/>
      <c r="E46" s="237"/>
      <c r="F46" s="237"/>
      <c r="G46" s="237"/>
      <c r="H46" s="237"/>
      <c r="I46" s="237"/>
      <c r="J46" s="237"/>
      <c r="K46" s="237"/>
      <c r="L46" s="237"/>
      <c r="M46" s="237"/>
      <c r="N46" s="237"/>
      <c r="O46" s="237"/>
      <c r="P46" s="237"/>
      <c r="Q46" s="237"/>
      <c r="R46" s="237"/>
      <c r="S46" s="237"/>
      <c r="T46" s="237"/>
    </row>
    <row r="47">
      <c r="A47" s="237"/>
      <c r="B47" s="237"/>
      <c r="C47" s="237"/>
      <c r="D47" s="237"/>
      <c r="E47" s="237"/>
      <c r="F47" s="237"/>
      <c r="G47" s="237"/>
      <c r="H47" s="237"/>
      <c r="I47" s="237"/>
      <c r="J47" s="237"/>
      <c r="K47" s="237"/>
      <c r="L47" s="237"/>
      <c r="M47" s="237"/>
      <c r="N47" s="237"/>
      <c r="O47" s="237"/>
      <c r="P47" s="237"/>
      <c r="Q47" s="237"/>
      <c r="R47" s="237"/>
      <c r="S47" s="237"/>
      <c r="T47" s="237"/>
    </row>
    <row r="48">
      <c r="A48" s="237"/>
      <c r="B48" s="237"/>
      <c r="C48" s="237"/>
      <c r="D48" s="237"/>
      <c r="E48" s="237"/>
      <c r="F48" s="237"/>
      <c r="G48" s="237"/>
      <c r="H48" s="237"/>
      <c r="I48" s="237"/>
      <c r="J48" s="237"/>
      <c r="K48" s="237"/>
      <c r="L48" s="237"/>
      <c r="M48" s="237"/>
      <c r="N48" s="237"/>
      <c r="O48" s="237"/>
      <c r="P48" s="237"/>
      <c r="Q48" s="237"/>
      <c r="R48" s="237"/>
      <c r="S48" s="237"/>
      <c r="T48" s="237"/>
    </row>
    <row r="49" s="237" customFormat="1"/>
    <row r="50" s="237" customFormat="1"/>
    <row r="51" s="237" customFormat="1"/>
    <row r="52" s="237" customFormat="1"/>
    <row r="53" s="237" customFormat="1"/>
    <row r="54" s="237" customFormat="1"/>
    <row r="55" s="237" customFormat="1"/>
    <row r="56" s="237" customFormat="1"/>
    <row r="57" s="237" customFormat="1"/>
    <row r="58" s="237" customFormat="1"/>
    <row r="59" s="237" customFormat="1"/>
    <row r="60" s="237" customFormat="1"/>
    <row r="61" s="237" customFormat="1"/>
    <row r="62" s="237" customFormat="1"/>
    <row r="63" s="237" customFormat="1"/>
    <row r="64" s="237" customFormat="1"/>
    <row r="65" s="237" customFormat="1"/>
    <row r="66" s="237" customFormat="1"/>
    <row r="67" s="237" customFormat="1"/>
    <row r="68" s="237" customFormat="1"/>
    <row r="69" s="237" customFormat="1"/>
    <row r="70" s="237" customFormat="1"/>
    <row r="71" s="237" customFormat="1"/>
    <row r="72" s="237" customFormat="1"/>
    <row r="73" s="237" customFormat="1"/>
    <row r="74" s="237" customFormat="1"/>
    <row r="75" s="237" customFormat="1"/>
    <row r="76" s="237" customFormat="1"/>
    <row r="77" s="237" customFormat="1"/>
    <row r="78" s="237" customFormat="1"/>
    <row r="79" s="237" customFormat="1"/>
  </sheetData>
  <mergeCells count="14">
    <mergeCell ref="B2:S2"/>
    <mergeCell ref="B6:S6"/>
    <mergeCell ref="B23:S23"/>
    <mergeCell ref="D8:F8"/>
    <mergeCell ref="H8:J8"/>
    <mergeCell ref="L8:N8"/>
    <mergeCell ref="P8:R8"/>
    <mergeCell ref="B4:S4"/>
    <mergeCell ref="B3:S3"/>
    <mergeCell ref="B40:S40"/>
    <mergeCell ref="D25:F25"/>
    <mergeCell ref="H25:J25"/>
    <mergeCell ref="L25:N25"/>
    <mergeCell ref="P25:R25"/>
  </mergeCells>
  <phoneticPr fontId="0" type="noConversion"/>
  <printOptions horizontalCentered="1" verticalCentered="1"/>
  <pageMargins left="0.25" right="0.25" top="0.25" bottom="0.25" header="0" footer="0"/>
  <pageSetup scale="88" fitToWidth="1" fitToHeight="1" orientation="landscape" r:id="rId1"/>
  <headerFooter alignWithMargins="0">
    <oddHeader/>
    <oddFooter/>
  </headerFooter>
  <rowBreaks count="1" manualBreakCount="1">
    <brk id="42" max="16383" man="1"/>
  </rowBreaks>
  <colBreaks count="1" manualBreakCount="1">
    <brk id="21" max="1048575" man="1"/>
  </colBreaks>
  <drawing r:id="rId35"/>
</worksheet>
</file>

<file path=xl/worksheets/sheet15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6">
    <pageSetUpPr fitToPage="1"/>
  </sheetPr>
  <dimension ref="A1:AD86"/>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7" customWidth="1"/>
  </cols>
  <sheetData>
    <row r="1" ht="30">
      <c r="A1" s="89"/>
      <c r="B1" s="662" t="s">
        <v>229</v>
      </c>
      <c r="Z1" s="5"/>
      <c r="AB1" s="691"/>
      <c r="AD1" s="237"/>
    </row>
    <row r="2" ht="15" customHeight="1">
      <c r="A2" s="11"/>
      <c r="B2" s="1020" t="s">
        <v>258</v>
      </c>
      <c r="C2" s="1020"/>
      <c r="D2" s="1020"/>
      <c r="E2" s="1020"/>
      <c r="F2" s="1020"/>
      <c r="G2" s="1020"/>
      <c r="H2" s="1020"/>
      <c r="I2" s="1020"/>
      <c r="J2" s="1020"/>
      <c r="K2" s="1020"/>
      <c r="L2" s="1020"/>
      <c r="M2" s="1020"/>
      <c r="N2" s="1020"/>
      <c r="O2" s="1020"/>
      <c r="P2" s="1020"/>
      <c r="Q2" s="1020"/>
      <c r="R2" s="1020"/>
      <c r="S2" s="1020"/>
      <c r="T2" s="1020"/>
      <c r="U2" s="1020"/>
      <c r="V2" s="1020"/>
      <c r="W2" s="1020"/>
      <c r="X2" s="1020"/>
      <c r="Y2" s="1020"/>
      <c r="Z2" s="1020"/>
      <c r="AA2" s="1020"/>
      <c r="AB2" s="1020"/>
    </row>
    <row r="3" ht="17.1" customHeight="1">
      <c r="A3" s="11"/>
      <c r="B3" s="1020" t="s">
        <v>259</v>
      </c>
      <c r="C3" s="1020"/>
      <c r="D3" s="1020"/>
      <c r="E3" s="1020"/>
      <c r="F3" s="1020"/>
      <c r="G3" s="1020"/>
      <c r="H3" s="1020"/>
      <c r="I3" s="1020"/>
      <c r="J3" s="1020"/>
      <c r="K3" s="1020"/>
      <c r="L3" s="1020"/>
      <c r="M3" s="1020"/>
      <c r="N3" s="1020"/>
      <c r="O3" s="1020"/>
      <c r="P3" s="1020"/>
      <c r="Q3" s="1020"/>
      <c r="R3" s="1054" t="s">
        <v>351</v>
      </c>
      <c r="S3" s="1054"/>
      <c r="T3" s="1054"/>
      <c r="U3" s="1054"/>
      <c r="V3" s="1054"/>
      <c r="W3" s="1054"/>
      <c r="X3" s="1054"/>
      <c r="Y3" s="1054"/>
      <c r="Z3" s="1054"/>
      <c r="AA3" s="1054"/>
      <c r="AB3" s="1054"/>
    </row>
    <row r="4" ht="19.5" customHeight="1">
      <c r="A4" s="4"/>
      <c r="B4" s="1020" t="s">
        <v>366</v>
      </c>
      <c r="C4" s="1020"/>
      <c r="D4" s="1020"/>
      <c r="E4" s="1020"/>
      <c r="F4" s="1020"/>
      <c r="G4" s="1020"/>
      <c r="H4" s="1020"/>
      <c r="I4" s="1020"/>
      <c r="J4" s="1020"/>
      <c r="K4" s="1020"/>
      <c r="L4" s="1020"/>
      <c r="M4" s="1020"/>
      <c r="N4" s="1020"/>
      <c r="O4" s="1020"/>
      <c r="P4" s="1020"/>
      <c r="Q4" s="1020"/>
      <c r="R4" s="1020"/>
      <c r="S4" s="1020"/>
      <c r="T4" s="1020"/>
      <c r="U4" s="1020"/>
      <c r="V4" s="1020"/>
      <c r="W4" s="1020"/>
      <c r="X4" s="1020"/>
      <c r="Y4" s="1020"/>
      <c r="Z4" s="1020"/>
      <c r="AA4" s="1020"/>
      <c r="AB4" s="1020"/>
    </row>
    <row r="5" ht="12.75" customHeight="1"/>
    <row r="6" ht="15.75">
      <c r="D6" s="979" t="s">
        <v>22</v>
      </c>
      <c r="E6" s="979"/>
      <c r="F6" s="979"/>
      <c r="G6" s="979"/>
      <c r="H6" s="979"/>
      <c r="I6" s="979"/>
      <c r="J6" s="979"/>
      <c r="K6" s="979"/>
      <c r="L6" s="979"/>
      <c r="M6" s="979"/>
      <c r="N6" s="979"/>
      <c r="O6" s="979"/>
      <c r="Q6" s="979" t="s">
        <v>72</v>
      </c>
      <c r="R6" s="979"/>
      <c r="S6" s="979"/>
      <c r="T6" s="979"/>
      <c r="U6" s="979"/>
      <c r="V6" s="979"/>
      <c r="W6" s="979"/>
      <c r="X6" s="979"/>
      <c r="Y6" s="979"/>
      <c r="Z6" s="979"/>
      <c r="AA6" s="979"/>
      <c r="AB6" s="979"/>
    </row>
    <row r="7" ht="15.75">
      <c r="D7" s="285" t="s">
        <v>11</v>
      </c>
      <c r="E7" s="285"/>
      <c r="F7" s="285"/>
      <c r="G7" s="285" t="s">
        <v>13</v>
      </c>
      <c r="H7" s="285"/>
      <c r="I7" s="285"/>
      <c r="J7" s="285" t="s">
        <v>14</v>
      </c>
      <c r="K7" s="285"/>
      <c r="L7" s="285"/>
      <c r="M7" s="285" t="s">
        <v>12</v>
      </c>
      <c r="N7" s="285"/>
      <c r="O7" s="285"/>
      <c r="Q7" s="285" t="s">
        <v>11</v>
      </c>
      <c r="R7" s="285"/>
      <c r="S7" s="285"/>
      <c r="T7" s="285" t="s">
        <v>13</v>
      </c>
      <c r="U7" s="285"/>
      <c r="V7" s="285"/>
      <c r="W7" s="285" t="s">
        <v>14</v>
      </c>
      <c r="X7" s="285"/>
      <c r="Y7" s="285"/>
      <c r="Z7" s="285" t="s">
        <v>12</v>
      </c>
      <c r="AA7" s="285"/>
      <c r="AB7" s="285"/>
    </row>
    <row r="8" ht="27" customHeight="1">
      <c r="A8" s="57"/>
      <c r="B8" s="957" t="s">
        <v>42</v>
      </c>
      <c r="C8" s="957"/>
      <c r="D8" s="414" t="s">
        <v>25</v>
      </c>
      <c r="E8" s="415" t="s">
        <v>15</v>
      </c>
      <c r="F8" s="416" t="s">
        <v>26</v>
      </c>
      <c r="G8" s="414" t="s">
        <v>25</v>
      </c>
      <c r="H8" s="415" t="s">
        <v>15</v>
      </c>
      <c r="I8" s="416" t="s">
        <v>26</v>
      </c>
      <c r="J8" s="414" t="s">
        <v>25</v>
      </c>
      <c r="K8" s="415" t="s">
        <v>15</v>
      </c>
      <c r="L8" s="416" t="s">
        <v>26</v>
      </c>
      <c r="M8" s="414" t="s">
        <v>25</v>
      </c>
      <c r="N8" s="415" t="s">
        <v>15</v>
      </c>
      <c r="O8" s="416" t="s">
        <v>26</v>
      </c>
      <c r="P8" s="63"/>
      <c r="Q8" s="414" t="s">
        <v>25</v>
      </c>
      <c r="R8" s="415" t="s">
        <v>15</v>
      </c>
      <c r="S8" s="416" t="s">
        <v>26</v>
      </c>
      <c r="T8" s="414" t="s">
        <v>25</v>
      </c>
      <c r="U8" s="415" t="s">
        <v>15</v>
      </c>
      <c r="V8" s="416" t="s">
        <v>26</v>
      </c>
      <c r="W8" s="414" t="s">
        <v>25</v>
      </c>
      <c r="X8" s="415" t="s">
        <v>15</v>
      </c>
      <c r="Y8" s="416" t="s">
        <v>26</v>
      </c>
      <c r="Z8" s="414" t="s">
        <v>25</v>
      </c>
      <c r="AA8" s="415" t="s">
        <v>15</v>
      </c>
      <c r="AB8" s="416" t="s">
        <v>26</v>
      </c>
    </row>
    <row r="9" ht="18" customHeight="1">
      <c r="A9" s="57"/>
      <c r="B9" s="286">
        <v>2018</v>
      </c>
      <c r="C9" s="287" t="s">
        <v>268</v>
      </c>
      <c r="D9" s="417">
        <v>43.410852713178294573643410850</v>
      </c>
      <c r="E9" s="418">
        <v>77.506262461019375287561985580</v>
      </c>
      <c r="F9" s="419">
        <v>57.492331498310825355721246470</v>
      </c>
      <c r="G9" s="417">
        <v>1.0252563140785196299074768700</v>
      </c>
      <c r="H9" s="418">
        <v>5.3218138131997341649199938700</v>
      </c>
      <c r="I9" s="419">
        <v>11.192362157805356810630843530</v>
      </c>
      <c r="J9" s="417">
        <v>0</v>
      </c>
      <c r="K9" s="418">
        <v>1.8403967077347783855631102700</v>
      </c>
      <c r="L9" s="419">
        <v>5.177933426230924526463671600</v>
      </c>
      <c r="M9" s="417">
        <v>44.436109027256814203550887720</v>
      </c>
      <c r="N9" s="418">
        <v>84.66847298195388783804508972</v>
      </c>
      <c r="O9" s="419">
        <v>73.862627082347106692815761590</v>
      </c>
      <c r="P9" s="5"/>
      <c r="Q9" s="417">
        <v>-25.144450513122718256820076470</v>
      </c>
      <c r="R9" s="418">
        <v>11.699697929713401606129816530</v>
      </c>
      <c r="S9" s="419">
        <v>-6.0195928865075223179040287600</v>
      </c>
      <c r="T9" s="417">
        <v>-83.17373461012311901504787961</v>
      </c>
      <c r="U9" s="418">
        <v>-31.513157894736842105263157810</v>
      </c>
      <c r="V9" s="419">
        <v>-22.076925269150720883223176500</v>
      </c>
      <c r="W9" s="417">
        <v>0</v>
      </c>
      <c r="X9" s="418">
        <v>-6.4935064935064935064935064500</v>
      </c>
      <c r="Y9" s="419">
        <v>-9.389340874600236193791838580</v>
      </c>
      <c r="Z9" s="417">
        <v>-30.661776182300608709224285940</v>
      </c>
      <c r="AA9" s="418">
        <v>7.0034888228453288538570874800</v>
      </c>
      <c r="AB9" s="419">
        <v>-9.095104370866344741526163880</v>
      </c>
    </row>
    <row r="10" ht="18" customHeight="1">
      <c r="A10" s="58"/>
      <c r="B10" s="288"/>
      <c r="C10" s="289" t="s">
        <v>270</v>
      </c>
      <c r="D10" s="273">
        <v>45.086271567891972993248312080</v>
      </c>
      <c r="E10" s="92">
        <v>73.442053064771739686110117060</v>
      </c>
      <c r="F10" s="274">
        <v>58.205006925437413799829870070</v>
      </c>
      <c r="G10" s="273">
        <v>0.2000500125031257814453613400</v>
      </c>
      <c r="H10" s="92">
        <v>4.0897704616328408568069117100</v>
      </c>
      <c r="I10" s="274">
        <v>8.100260756113641522805081490</v>
      </c>
      <c r="J10" s="273">
        <v>0</v>
      </c>
      <c r="K10" s="92">
        <v>2.2493737538980624712438014400</v>
      </c>
      <c r="L10" s="274">
        <v>4.9347268218671314924394240700</v>
      </c>
      <c r="M10" s="273">
        <v>45.286321580395098774693673420</v>
      </c>
      <c r="N10" s="92">
        <v>79.78119728030264301416083022</v>
      </c>
      <c r="O10" s="274">
        <v>71.239994503418186815074375620</v>
      </c>
      <c r="P10" s="5"/>
      <c r="Q10" s="273">
        <v>-4.1229438457175269427112875600</v>
      </c>
      <c r="R10" s="92">
        <v>12.216841118575222621465396020</v>
      </c>
      <c r="S10" s="274">
        <v>-10.527495151855711226679125210</v>
      </c>
      <c r="T10" s="273">
        <v>0</v>
      </c>
      <c r="U10" s="92">
        <v>12.044817927170868347338935610</v>
      </c>
      <c r="V10" s="274">
        <v>4.3920586150739622711181735500</v>
      </c>
      <c r="W10" s="273">
        <v>0</v>
      </c>
      <c r="X10" s="92">
        <v>-2.4390243902439024390243904100</v>
      </c>
      <c r="Y10" s="274">
        <v>-9.885517786038374426083128490</v>
      </c>
      <c r="Z10" s="273">
        <v>-3.6975326148610323312535450800</v>
      </c>
      <c r="AA10" s="92">
        <v>11.734803465311090427436099380</v>
      </c>
      <c r="AB10" s="274">
        <v>-9.003869307335864603616868410</v>
      </c>
    </row>
    <row r="11" ht="18" customHeight="1">
      <c r="A11" s="58"/>
      <c r="B11" s="290"/>
      <c r="C11" s="291" t="s">
        <v>272</v>
      </c>
      <c r="D11" s="422">
        <v>33.181818181818181818181818180</v>
      </c>
      <c r="E11" s="91">
        <v>60.718436344426835710512414160</v>
      </c>
      <c r="F11" s="423">
        <v>50.629798854181271480064439020</v>
      </c>
      <c r="G11" s="422">
        <v>3.8636363636363636363636363600</v>
      </c>
      <c r="H11" s="91">
        <v>4.2366613840464870575805599600</v>
      </c>
      <c r="I11" s="423">
        <v>9.813810520138419245978110380</v>
      </c>
      <c r="J11" s="422">
        <v>0</v>
      </c>
      <c r="K11" s="91">
        <v>2.2609614368726888536714210200</v>
      </c>
      <c r="L11" s="423">
        <v>4.5468541430899344680137823800</v>
      </c>
      <c r="M11" s="422">
        <v>37.045454545454545454545454550</v>
      </c>
      <c r="N11" s="91">
        <v>67.216059165346011621764395140</v>
      </c>
      <c r="O11" s="423">
        <v>64.990463517409625194056331780</v>
      </c>
      <c r="P11" s="5"/>
      <c r="Q11" s="422">
        <v>9.792780748663101604278074870</v>
      </c>
      <c r="R11" s="91">
        <v>49.233965203843157621397039740</v>
      </c>
      <c r="S11" s="423">
        <v>29.235672281300505327666837230</v>
      </c>
      <c r="T11" s="422">
        <v>0</v>
      </c>
      <c r="U11" s="91">
        <v>94.18886198547215496368038755</v>
      </c>
      <c r="V11" s="423">
        <v>-50.080643477559043628006769340</v>
      </c>
      <c r="W11" s="422">
        <v>0</v>
      </c>
      <c r="X11" s="91">
        <v>214.70588235294117647058823349</v>
      </c>
      <c r="Y11" s="423">
        <v>17.482944347350169268375757780</v>
      </c>
      <c r="Z11" s="422">
        <v>22.576871657754010695187165800</v>
      </c>
      <c r="AA11" s="91">
        <v>54.211610713852866319234032240</v>
      </c>
      <c r="AB11" s="423">
        <v>3.6433189185742928972845660800</v>
      </c>
    </row>
    <row r="12" ht="18" customHeight="1">
      <c r="A12" s="58"/>
      <c r="B12" s="288"/>
      <c r="C12" s="289" t="s">
        <v>273</v>
      </c>
      <c r="D12" s="273">
        <v>35.386119257086999022482893450</v>
      </c>
      <c r="E12" s="92">
        <v>66.893308113082153264148049690</v>
      </c>
      <c r="F12" s="274">
        <v>49.119114432595034685147123120</v>
      </c>
      <c r="G12" s="273">
        <v>10.288367546432062561094819160</v>
      </c>
      <c r="H12" s="92">
        <v>9.682531567915750728490363480</v>
      </c>
      <c r="I12" s="274">
        <v>13.932857197465658008955540400</v>
      </c>
      <c r="J12" s="273">
        <v>0</v>
      </c>
      <c r="K12" s="92">
        <v>0.0102244261540821021420172800</v>
      </c>
      <c r="L12" s="274">
        <v>4.4710468491099981822092288200</v>
      </c>
      <c r="M12" s="273">
        <v>45.674486803519061583577712610</v>
      </c>
      <c r="N12" s="92">
        <v>76.586064107151986094780430450</v>
      </c>
      <c r="O12" s="274">
        <v>67.523018479170690876311892340</v>
      </c>
      <c r="P12" s="5"/>
      <c r="Q12" s="273">
        <v>-10.410823296485728427652202600</v>
      </c>
      <c r="R12" s="92">
        <v>11.856727645751410497520943750</v>
      </c>
      <c r="S12" s="274">
        <v>-5.3018731360313316564927509700</v>
      </c>
      <c r="T12" s="273">
        <v>1950.3246753246753246753246564</v>
      </c>
      <c r="U12" s="92">
        <v>24.359816152330925804333552250</v>
      </c>
      <c r="V12" s="274">
        <v>-12.607245793242003252315282230</v>
      </c>
      <c r="W12" s="273">
        <v>0</v>
      </c>
      <c r="X12" s="92">
        <v>-99.60629921259842519685039367</v>
      </c>
      <c r="Y12" s="274">
        <v>1.0432149970758733611320777100</v>
      </c>
      <c r="Z12" s="273">
        <v>14.186217008797653958944281520</v>
      </c>
      <c r="AA12" s="92">
        <v>9.119382329375773909243207810</v>
      </c>
      <c r="AB12" s="274">
        <v>-6.525512555132653863733090200</v>
      </c>
    </row>
    <row r="13" ht="18" customHeight="1">
      <c r="A13" s="58"/>
      <c r="B13" s="290"/>
      <c r="C13" s="291" t="s">
        <v>274</v>
      </c>
      <c r="D13" s="422">
        <v>39.722222222222222222222222220</v>
      </c>
      <c r="E13" s="91">
        <v>75.625990491283676703645007920</v>
      </c>
      <c r="F13" s="423">
        <v>54.346413452478963616367155070</v>
      </c>
      <c r="G13" s="422">
        <v>5.4545454545454545454545454500</v>
      </c>
      <c r="H13" s="91">
        <v>10.765979926043317485472794510</v>
      </c>
      <c r="I13" s="423">
        <v>15.934681666301281751598808470</v>
      </c>
      <c r="J13" s="422">
        <v>0</v>
      </c>
      <c r="K13" s="91">
        <v>0</v>
      </c>
      <c r="L13" s="423">
        <v>4.8969931491283818220983522800</v>
      </c>
      <c r="M13" s="422">
        <v>45.176767676767676767676767680</v>
      </c>
      <c r="N13" s="91">
        <v>86.39197041732699418911780243</v>
      </c>
      <c r="O13" s="423">
        <v>75.178088267908627190064315810</v>
      </c>
      <c r="P13" s="5"/>
      <c r="Q13" s="422">
        <v>-24.683988764044943820224719100</v>
      </c>
      <c r="R13" s="91">
        <v>9.768440423247968103051679180</v>
      </c>
      <c r="S13" s="423">
        <v>-1.3580089287643308385269177700</v>
      </c>
      <c r="T13" s="422">
        <v>0</v>
      </c>
      <c r="U13" s="91">
        <v>18.076477404403244495944380060</v>
      </c>
      <c r="V13" s="423">
        <v>-10.293648219057007407675539590</v>
      </c>
      <c r="W13" s="422">
        <v>0</v>
      </c>
      <c r="X13" s="91">
        <v>-100</v>
      </c>
      <c r="Y13" s="423">
        <v>-13.300494317306488607184301980</v>
      </c>
      <c r="Z13" s="422">
        <v>-14.341802860061287027579162400</v>
      </c>
      <c r="AA13" s="91">
        <v>6.5962716725329161778125407400</v>
      </c>
      <c r="AB13" s="423">
        <v>-4.2390519842132492009060977600</v>
      </c>
    </row>
    <row r="14" ht="18" customHeight="1">
      <c r="A14" s="58"/>
      <c r="B14" s="288"/>
      <c r="C14" s="289" t="s">
        <v>276</v>
      </c>
      <c r="D14" s="273">
        <v>45.332355816226783968719452590</v>
      </c>
      <c r="E14" s="92">
        <v>81.06947497571698788405500741</v>
      </c>
      <c r="F14" s="274">
        <v>62.770232050035712153124913780</v>
      </c>
      <c r="G14" s="273">
        <v>5.2541544477028347996089931600</v>
      </c>
      <c r="H14" s="92">
        <v>6.589642656305914830530136500</v>
      </c>
      <c r="I14" s="274">
        <v>10.177585460757261139459595650</v>
      </c>
      <c r="J14" s="273">
        <v>0</v>
      </c>
      <c r="K14" s="92">
        <v>0</v>
      </c>
      <c r="L14" s="274">
        <v>5.9861697590820695318443479200</v>
      </c>
      <c r="M14" s="273">
        <v>50.586510263929618768328445750</v>
      </c>
      <c r="N14" s="92">
        <v>87.65911763202290271458514391</v>
      </c>
      <c r="O14" s="274">
        <v>78.933987269875042824428857350</v>
      </c>
      <c r="P14" s="5"/>
      <c r="Q14" s="273">
        <v>1.3439685314685314685314685300</v>
      </c>
      <c r="R14" s="92">
        <v>15.515734265734265734265734280</v>
      </c>
      <c r="S14" s="274">
        <v>3.585347496062851039354491100</v>
      </c>
      <c r="T14" s="273">
        <v>-49.100378787878787878787878760</v>
      </c>
      <c r="U14" s="92">
        <v>-31.798941798941798941798941760</v>
      </c>
      <c r="V14" s="274">
        <v>-9.093538520701025628779933090</v>
      </c>
      <c r="W14" s="273">
        <v>-100</v>
      </c>
      <c r="X14" s="92">
        <v>-100</v>
      </c>
      <c r="Y14" s="274">
        <v>-1.3777508570811765060532854300</v>
      </c>
      <c r="Z14" s="273">
        <v>-9.989564007421150278293135440</v>
      </c>
      <c r="AA14" s="92">
        <v>3.8016829105878079786912040800</v>
      </c>
      <c r="AB14" s="274">
        <v>1.3753959628852862922303610400</v>
      </c>
    </row>
    <row r="15" ht="18" customHeight="1">
      <c r="A15" s="58"/>
      <c r="B15" s="290">
        <v>2019</v>
      </c>
      <c r="C15" s="291" t="s">
        <v>277</v>
      </c>
      <c r="D15" s="422">
        <v>55.596285434995112414467253180</v>
      </c>
      <c r="E15" s="91">
        <v>72.746792086294156740452942070</v>
      </c>
      <c r="F15" s="423">
        <v>52.086195696314037735383257810</v>
      </c>
      <c r="G15" s="422">
        <v>13.905180840664711632453567940</v>
      </c>
      <c r="H15" s="91">
        <v>16.819181023465058023618424410</v>
      </c>
      <c r="I15" s="423">
        <v>22.311751419832596656150335170</v>
      </c>
      <c r="J15" s="422">
        <v>0</v>
      </c>
      <c r="K15" s="91">
        <v>0</v>
      </c>
      <c r="L15" s="423">
        <v>7.4814318575750204777951294900</v>
      </c>
      <c r="M15" s="422">
        <v>69.501466275659824046920821110</v>
      </c>
      <c r="N15" s="91">
        <v>89.56597310975921476407136649</v>
      </c>
      <c r="O15" s="423">
        <v>81.87937897372165486932872247</v>
      </c>
      <c r="P15" s="5"/>
      <c r="Q15" s="422">
        <v>77.595628415300546448087431700</v>
      </c>
      <c r="R15" s="91">
        <v>4.1194117216653252359698543700</v>
      </c>
      <c r="S15" s="423">
        <v>-4.0026277298310551254593865300</v>
      </c>
      <c r="T15" s="422">
        <v>118.00766283524904214559386968</v>
      </c>
      <c r="U15" s="91">
        <v>20.380534211489206000731796490</v>
      </c>
      <c r="V15" s="423">
        <v>3.7893417399487038262794542200</v>
      </c>
      <c r="W15" s="422">
        <v>-100</v>
      </c>
      <c r="X15" s="91">
        <v>-100</v>
      </c>
      <c r="Y15" s="423">
        <v>13.808297142977496028553624870</v>
      </c>
      <c r="Z15" s="422">
        <v>44.072948328267477203647416390</v>
      </c>
      <c r="AA15" s="91">
        <v>2.1395674226082900950271089500</v>
      </c>
      <c r="AB15" s="423">
        <v>-0.5458901739798966731886610800</v>
      </c>
    </row>
    <row r="16" ht="18" customHeight="1">
      <c r="A16" s="58"/>
      <c r="B16" s="288"/>
      <c r="C16" s="289" t="s">
        <v>278</v>
      </c>
      <c r="D16" s="273">
        <v>53.869047619047619047619047620</v>
      </c>
      <c r="E16" s="92">
        <v>79.47136065202626216889291374</v>
      </c>
      <c r="F16" s="274">
        <v>57.431106001455379211401424590</v>
      </c>
      <c r="G16" s="273">
        <v>17.424242424242424242424242420</v>
      </c>
      <c r="H16" s="92">
        <v>14.059316278016753452569617390</v>
      </c>
      <c r="I16" s="274">
        <v>21.226189045348086754430139680</v>
      </c>
      <c r="J16" s="273">
        <v>0</v>
      </c>
      <c r="K16" s="92">
        <v>0</v>
      </c>
      <c r="L16" s="274">
        <v>7.0093586587723952986524547100</v>
      </c>
      <c r="M16" s="273">
        <v>71.293290043290043290043290040</v>
      </c>
      <c r="N16" s="92">
        <v>93.53067693004301562146253113</v>
      </c>
      <c r="O16" s="274">
        <v>85.66665370557586126448401898</v>
      </c>
      <c r="P16" s="5"/>
      <c r="Q16" s="273">
        <v>69.735720375106564364876385320</v>
      </c>
      <c r="R16" s="92">
        <v>11.649173027989821882951653960</v>
      </c>
      <c r="S16" s="274">
        <v>0.8814064900974856140340044900</v>
      </c>
      <c r="T16" s="273">
        <v>130.82437275985663082437275976</v>
      </c>
      <c r="U16" s="92">
        <v>-11.789772727272727272727272690</v>
      </c>
      <c r="V16" s="274">
        <v>-16.849790617075830162558184140</v>
      </c>
      <c r="W16" s="273">
        <v>0</v>
      </c>
      <c r="X16" s="92">
        <v>-100</v>
      </c>
      <c r="Y16" s="274">
        <v>16.119894282857167108535286340</v>
      </c>
      <c r="Z16" s="273">
        <v>81.47382920110192837465564735</v>
      </c>
      <c r="AA16" s="92">
        <v>1.436375913080842182800319200</v>
      </c>
      <c r="AB16" s="274">
        <v>-3.1940415715294156844476570500</v>
      </c>
    </row>
    <row r="17" ht="18" customHeight="1">
      <c r="A17" s="58"/>
      <c r="B17" s="290"/>
      <c r="C17" s="291" t="s">
        <v>279</v>
      </c>
      <c r="D17" s="422">
        <v>65.029325513196480938416422290</v>
      </c>
      <c r="E17" s="91">
        <v>82.96610602729921783139921272</v>
      </c>
      <c r="F17" s="423">
        <v>62.776651636917339242056196940</v>
      </c>
      <c r="G17" s="422">
        <v>8.846529814271749755620723360</v>
      </c>
      <c r="H17" s="91">
        <v>10.444251316394867338070650780</v>
      </c>
      <c r="I17" s="423">
        <v>17.652454216410607416862507250</v>
      </c>
      <c r="J17" s="422">
        <v>0</v>
      </c>
      <c r="K17" s="91">
        <v>0.0869076223096978682071468700</v>
      </c>
      <c r="L17" s="423">
        <v>7.519660491884700223035829900</v>
      </c>
      <c r="M17" s="422">
        <v>73.875855327468230694037145650</v>
      </c>
      <c r="N17" s="91">
        <v>93.49726496600378303767701038</v>
      </c>
      <c r="O17" s="423">
        <v>87.94876634521264688195453408</v>
      </c>
      <c r="P17" s="5"/>
      <c r="Q17" s="422">
        <v>93.66812227074235807860262010</v>
      </c>
      <c r="R17" s="91">
        <v>11.754579259055226552816416460</v>
      </c>
      <c r="S17" s="423">
        <v>3.9217407382615826775455643100</v>
      </c>
      <c r="T17" s="422">
        <v>88.54166666666666666666666671</v>
      </c>
      <c r="U17" s="91">
        <v>-22.905660377358490566037735910</v>
      </c>
      <c r="V17" s="423">
        <v>-20.676752548329708464636754210</v>
      </c>
      <c r="W17" s="422">
        <v>0</v>
      </c>
      <c r="X17" s="91">
        <v>-94.15807560137457044673539547</v>
      </c>
      <c r="Y17" s="423">
        <v>13.905033595108265551232791830</v>
      </c>
      <c r="Z17" s="422">
        <v>93.03959131545338441890166030</v>
      </c>
      <c r="AA17" s="91">
        <v>4.7300005726392945083891656600</v>
      </c>
      <c r="AB17" s="423">
        <v>-1.4724665039069756090965563200</v>
      </c>
    </row>
    <row r="18" ht="18" customHeight="1">
      <c r="A18" s="58"/>
      <c r="B18" s="288"/>
      <c r="C18" s="289" t="s">
        <v>280</v>
      </c>
      <c r="D18" s="273">
        <v>61.969696969696969696969696970</v>
      </c>
      <c r="E18" s="92">
        <v>82.04437400950871632329635500</v>
      </c>
      <c r="F18" s="274">
        <v>59.220314998684385612085586160</v>
      </c>
      <c r="G18" s="273">
        <v>6.7171717171717171717171717200</v>
      </c>
      <c r="H18" s="92">
        <v>8.325409403063919704173269940</v>
      </c>
      <c r="I18" s="274">
        <v>16.352083983485885697198411310</v>
      </c>
      <c r="J18" s="273">
        <v>0</v>
      </c>
      <c r="K18" s="92">
        <v>0.0158478605388272583201267800</v>
      </c>
      <c r="L18" s="274">
        <v>6.4015725826556858151087466600</v>
      </c>
      <c r="M18" s="273">
        <v>68.686868686868686868686868690</v>
      </c>
      <c r="N18" s="92">
        <v>90.38563127311146328578975172</v>
      </c>
      <c r="O18" s="274">
        <v>81.97397156482595712439274413</v>
      </c>
      <c r="P18" s="5"/>
      <c r="Q18" s="273">
        <v>134.38395415472779369627507163</v>
      </c>
      <c r="R18" s="92">
        <v>7.8841344818005001389274798700</v>
      </c>
      <c r="S18" s="274">
        <v>4.5067784609223628559531319300</v>
      </c>
      <c r="T18" s="273">
        <v>47.777777777777777777777777690</v>
      </c>
      <c r="U18" s="92">
        <v>-28.493647912885662431941923780</v>
      </c>
      <c r="V18" s="274">
        <v>-15.655633188336353225584350820</v>
      </c>
      <c r="W18" s="273">
        <v>0</v>
      </c>
      <c r="X18" s="92">
        <v>-99.22279792746113989637305713</v>
      </c>
      <c r="Y18" s="274">
        <v>2.6756268588408514294549421900</v>
      </c>
      <c r="Z18" s="273">
        <v>121.67889160554197229013854935</v>
      </c>
      <c r="AA18" s="92">
        <v>0.7300129518426939832803485300</v>
      </c>
      <c r="AB18" s="274">
        <v>-0.3822536580105148651645034800</v>
      </c>
    </row>
    <row r="19" ht="18" customHeight="1">
      <c r="A19" s="58"/>
      <c r="B19" s="290"/>
      <c r="C19" s="291" t="s">
        <v>282</v>
      </c>
      <c r="D19" s="422">
        <v>59.433040078201368523949169110</v>
      </c>
      <c r="E19" s="91">
        <v>77.741424262563263636828383020</v>
      </c>
      <c r="F19" s="423">
        <v>57.090495233821662607373046480</v>
      </c>
      <c r="G19" s="422">
        <v>3.4457478005865102639296187700</v>
      </c>
      <c r="H19" s="91">
        <v>4.9844077501150247942334236500</v>
      </c>
      <c r="I19" s="423">
        <v>15.271450073827465345478645550</v>
      </c>
      <c r="J19" s="422">
        <v>0</v>
      </c>
      <c r="K19" s="91">
        <v>0</v>
      </c>
      <c r="L19" s="423">
        <v>6.5320762322324328906283316100</v>
      </c>
      <c r="M19" s="422">
        <v>62.878787878787878787878787880</v>
      </c>
      <c r="N19" s="91">
        <v>82.72583201267828843106180666</v>
      </c>
      <c r="O19" s="423">
        <v>78.894021539881560843480023640</v>
      </c>
      <c r="P19" s="5"/>
      <c r="Q19" s="422">
        <v>292.19921992199219921992199221</v>
      </c>
      <c r="R19" s="91">
        <v>6.3649716723788207316220186300</v>
      </c>
      <c r="S19" s="423">
        <v>2.3613451361983672531036302600</v>
      </c>
      <c r="T19" s="422">
        <v>272.42014742014742014742014722</v>
      </c>
      <c r="U19" s="91">
        <v>-19.753086419753086419753086370</v>
      </c>
      <c r="V19" s="423">
        <v>-3.712728678176584391859116500</v>
      </c>
      <c r="W19" s="422">
        <v>0</v>
      </c>
      <c r="X19" s="91">
        <v>-100</v>
      </c>
      <c r="Y19" s="423">
        <v>6.3720655839528959177627987300</v>
      </c>
      <c r="Z19" s="422">
        <v>291.06107733634949809133323907</v>
      </c>
      <c r="AA19" s="91">
        <v>1.4291086874764949229033471300</v>
      </c>
      <c r="AB19" s="423">
        <v>1.4393513221962646423517638700</v>
      </c>
    </row>
    <row r="20" ht="18" customHeight="1">
      <c r="A20" s="58"/>
      <c r="B20" s="288"/>
      <c r="C20" s="289" t="s">
        <v>283</v>
      </c>
      <c r="D20" s="273">
        <v>44.343434343434343434343434340</v>
      </c>
      <c r="E20" s="92">
        <v>72.947702060221870047543581620</v>
      </c>
      <c r="F20" s="274">
        <v>54.894777437982583210807563640</v>
      </c>
      <c r="G20" s="273">
        <v>10.606060606060606060606060610</v>
      </c>
      <c r="H20" s="92">
        <v>8.927628103539355520338087690</v>
      </c>
      <c r="I20" s="274">
        <v>14.518794705946697941198039450</v>
      </c>
      <c r="J20" s="273">
        <v>0</v>
      </c>
      <c r="K20" s="92">
        <v>0</v>
      </c>
      <c r="L20" s="274">
        <v>6.4558873991349284904885415900</v>
      </c>
      <c r="M20" s="273">
        <v>54.949494949494949494949494950</v>
      </c>
      <c r="N20" s="92">
        <v>81.87533016376122556788166931</v>
      </c>
      <c r="O20" s="274">
        <v>75.869459543064209642494144680</v>
      </c>
      <c r="P20" s="5"/>
      <c r="Q20" s="273">
        <v>65.645840645840645840645840610</v>
      </c>
      <c r="R20" s="92">
        <v>3.1137992831541218637992831500</v>
      </c>
      <c r="S20" s="274">
        <v>1.2275500374061673963454148400</v>
      </c>
      <c r="T20" s="273">
        <v>110.48951048951048951048951055</v>
      </c>
      <c r="U20" s="92">
        <v>20.113717128642501776830135060</v>
      </c>
      <c r="V20" s="274">
        <v>11.908270740787643092128999210</v>
      </c>
      <c r="W20" s="273">
        <v>0</v>
      </c>
      <c r="X20" s="92">
        <v>-100</v>
      </c>
      <c r="Y20" s="274">
        <v>24.128052821946065812278861470</v>
      </c>
      <c r="Z20" s="273">
        <v>72.749427664131157226201905300</v>
      </c>
      <c r="AA20" s="92">
        <v>1.8130460487420350784996387100</v>
      </c>
      <c r="AB20" s="274">
        <v>4.7864073025044725397250468500</v>
      </c>
    </row>
    <row r="21" ht="18" customHeight="1">
      <c r="A21" s="58"/>
      <c r="B21" s="290"/>
      <c r="C21" s="291" t="s">
        <v>268</v>
      </c>
      <c r="D21" s="422">
        <v>59.359726295210166177908113390</v>
      </c>
      <c r="E21" s="91">
        <v>76.340677879454015643372015740</v>
      </c>
      <c r="F21" s="423">
        <v>57.520112376979706267581021460</v>
      </c>
      <c r="G21" s="422">
        <v>1.7350928641251221896383186700</v>
      </c>
      <c r="H21" s="91">
        <v>4.8668268493430806196002249400</v>
      </c>
      <c r="I21" s="423">
        <v>13.593361151221914746491272650</v>
      </c>
      <c r="J21" s="422">
        <v>0</v>
      </c>
      <c r="K21" s="91">
        <v>0</v>
      </c>
      <c r="L21" s="423">
        <v>6.8558464565738383949931500300</v>
      </c>
      <c r="M21" s="422">
        <v>61.094819159335288367546432060</v>
      </c>
      <c r="N21" s="91">
        <v>81.20750472879709626297224068</v>
      </c>
      <c r="O21" s="423">
        <v>77.969319984775459409065444140</v>
      </c>
      <c r="P21" s="5"/>
      <c r="Q21" s="422">
        <v>36.739369501466275659824046920</v>
      </c>
      <c r="R21" s="91">
        <v>-1.503858584526086669744739800</v>
      </c>
      <c r="S21" s="423">
        <v>0.048321015942268993229000800</v>
      </c>
      <c r="T21" s="422">
        <v>69.235033259423503325942350150</v>
      </c>
      <c r="U21" s="91">
        <v>-8.549471661863592699327569680</v>
      </c>
      <c r="V21" s="423">
        <v>21.452120290283346520895741840</v>
      </c>
      <c r="W21" s="422">
        <v>0</v>
      </c>
      <c r="X21" s="91">
        <v>-100</v>
      </c>
      <c r="Y21" s="423">
        <v>32.405071526079574792850283590</v>
      </c>
      <c r="Z21" s="422">
        <v>37.489128766562643883971965010</v>
      </c>
      <c r="AA21" s="91">
        <v>-4.0876705711870547035382200300</v>
      </c>
      <c r="AB21" s="423">
        <v>5.5599063621849392009312086100</v>
      </c>
    </row>
    <row r="22" ht="18" customHeight="1">
      <c r="A22" s="58"/>
      <c r="B22" s="288"/>
      <c r="C22" s="289" t="s">
        <v>270</v>
      </c>
      <c r="D22" s="273">
        <v>68.157380254154447702834799610</v>
      </c>
      <c r="E22" s="92">
        <v>77.035938857931598589029190740</v>
      </c>
      <c r="F22" s="274">
        <v>61.590723158642163898549992320</v>
      </c>
      <c r="G22" s="273">
        <v>0.1955034213098729227761485800</v>
      </c>
      <c r="H22" s="92">
        <v>1.7892745769643678748530238700</v>
      </c>
      <c r="I22" s="274">
        <v>7.4282918693205391705183965200</v>
      </c>
      <c r="J22" s="273">
        <v>0</v>
      </c>
      <c r="K22" s="92">
        <v>0</v>
      </c>
      <c r="L22" s="274">
        <v>6.6221476821765843711132792800</v>
      </c>
      <c r="M22" s="273">
        <v>68.352883675464320625610948190</v>
      </c>
      <c r="N22" s="92">
        <v>78.825213434895966463882214610</v>
      </c>
      <c r="O22" s="274">
        <v>75.641162710139287440181668110</v>
      </c>
      <c r="P22" s="5"/>
      <c r="Q22" s="273">
        <v>51.171028084505621943225936570</v>
      </c>
      <c r="R22" s="92">
        <v>4.8934985382152304051232075900</v>
      </c>
      <c r="S22" s="274">
        <v>5.8168814197410324535760465500</v>
      </c>
      <c r="T22" s="273">
        <v>-2.2727272727272727272727284100</v>
      </c>
      <c r="U22" s="92">
        <v>-56.250000000000000000000000080</v>
      </c>
      <c r="V22" s="274">
        <v>-8.295645128287214052203948880</v>
      </c>
      <c r="W22" s="273">
        <v>0</v>
      </c>
      <c r="X22" s="92">
        <v>-100</v>
      </c>
      <c r="Y22" s="274">
        <v>34.194818096759217589412346950</v>
      </c>
      <c r="Z22" s="273">
        <v>50.934943024948546759700818220</v>
      </c>
      <c r="AA22" s="92">
        <v>-1.1982570806100217864923747200</v>
      </c>
      <c r="AB22" s="274">
        <v>6.1779457415734737294601828600</v>
      </c>
    </row>
    <row r="23" ht="18" customHeight="1">
      <c r="A23" s="58"/>
      <c r="B23" s="290"/>
      <c r="C23" s="291" t="s">
        <v>272</v>
      </c>
      <c r="D23" s="422">
        <v>52.752525252525252525252525250</v>
      </c>
      <c r="E23" s="91">
        <v>62.836767036450079239302694140</v>
      </c>
      <c r="F23" s="423">
        <v>49.132215172949585535349760710</v>
      </c>
      <c r="G23" s="422">
        <v>0.6313131313131313131313131300</v>
      </c>
      <c r="H23" s="91">
        <v>3.6872688853671421024828314800</v>
      </c>
      <c r="I23" s="423">
        <v>11.276297871534873889061543120</v>
      </c>
      <c r="J23" s="422">
        <v>0</v>
      </c>
      <c r="K23" s="91">
        <v>0</v>
      </c>
      <c r="L23" s="423">
        <v>6.0394077650961672051348537500</v>
      </c>
      <c r="M23" s="422">
        <v>53.383838383838383838383838380</v>
      </c>
      <c r="N23" s="91">
        <v>66.524035921817221341785525620</v>
      </c>
      <c r="O23" s="423">
        <v>66.447920809580626629546157590</v>
      </c>
      <c r="P23" s="5"/>
      <c r="Q23" s="422">
        <v>58.980213089802130898021308980</v>
      </c>
      <c r="R23" s="91">
        <v>3.4887767530885679484948668900</v>
      </c>
      <c r="S23" s="423">
        <v>-2.9579096009148132615295574200</v>
      </c>
      <c r="T23" s="422">
        <v>-83.66013071895424836601307191</v>
      </c>
      <c r="U23" s="91">
        <v>-12.967581047381546134663341800</v>
      </c>
      <c r="V23" s="423">
        <v>14.902339396051707520213250240</v>
      </c>
      <c r="W23" s="422">
        <v>0</v>
      </c>
      <c r="X23" s="91">
        <v>-100</v>
      </c>
      <c r="Y23" s="423">
        <v>32.826072159682883932668966720</v>
      </c>
      <c r="Z23" s="422">
        <v>44.103612815269256987048398060</v>
      </c>
      <c r="AA23" s="91">
        <v>-1.029550455831499528450172900</v>
      </c>
      <c r="AB23" s="423">
        <v>2.242571007022558361130358300</v>
      </c>
    </row>
    <row r="24" ht="18" customHeight="1">
      <c r="A24" s="59"/>
      <c r="B24" s="288"/>
      <c r="C24" s="289" t="s">
        <v>273</v>
      </c>
      <c r="D24" s="273">
        <v>61.705767350928641251221896380</v>
      </c>
      <c r="E24" s="92">
        <v>72.363376105516077910127294110</v>
      </c>
      <c r="F24" s="274">
        <v>52.421355266694801142346889660</v>
      </c>
      <c r="G24" s="273">
        <v>5.03421309872922776148582600</v>
      </c>
      <c r="H24" s="92">
        <v>6.7532334747712284648024129600</v>
      </c>
      <c r="I24" s="274">
        <v>14.347214053362224607017470610</v>
      </c>
      <c r="J24" s="273">
        <v>0</v>
      </c>
      <c r="K24" s="92">
        <v>0</v>
      </c>
      <c r="L24" s="274">
        <v>6.1762246140754534131148449800</v>
      </c>
      <c r="M24" s="273">
        <v>66.739980449657869012707722390</v>
      </c>
      <c r="N24" s="92">
        <v>79.116609580287306374929707070</v>
      </c>
      <c r="O24" s="274">
        <v>72.944793934132479162479205240</v>
      </c>
      <c r="P24" s="93"/>
      <c r="Q24" s="273">
        <v>74.378453038674033149171270710</v>
      </c>
      <c r="R24" s="92">
        <v>8.177302254489873901413832640</v>
      </c>
      <c r="S24" s="274">
        <v>6.7229242062809401553590350800</v>
      </c>
      <c r="T24" s="273">
        <v>-51.068883610451306413301662730</v>
      </c>
      <c r="U24" s="92">
        <v>-30.253431890179514255543822660</v>
      </c>
      <c r="V24" s="274">
        <v>2.9739546600099854594446483300</v>
      </c>
      <c r="W24" s="273">
        <v>0</v>
      </c>
      <c r="X24" s="92">
        <v>-100</v>
      </c>
      <c r="Y24" s="274">
        <v>38.138221819457921769973584370</v>
      </c>
      <c r="Z24" s="273">
        <v>46.120920278223649010165864110</v>
      </c>
      <c r="AA24" s="92">
        <v>3.3041853013817502169414591800</v>
      </c>
      <c r="AB24" s="274">
        <v>8.029521749881904631683468740</v>
      </c>
    </row>
    <row r="25" ht="18" customHeight="1">
      <c r="A25" s="60"/>
      <c r="B25" s="290"/>
      <c r="C25" s="291" t="s">
        <v>274</v>
      </c>
      <c r="D25" s="422">
        <v>68.686868686868686868686868690</v>
      </c>
      <c r="E25" s="91">
        <v>78.663497094558901215002641310</v>
      </c>
      <c r="F25" s="423">
        <v>59.001305105928269651146668490</v>
      </c>
      <c r="G25" s="422">
        <v>6.2121212121212121212121212100</v>
      </c>
      <c r="H25" s="91">
        <v>10.961436872688853671421024830</v>
      </c>
      <c r="I25" s="423">
        <v>17.512985691325963829032043500</v>
      </c>
      <c r="J25" s="422">
        <v>0</v>
      </c>
      <c r="K25" s="91">
        <v>0</v>
      </c>
      <c r="L25" s="423">
        <v>6.3965757898684851552006684400</v>
      </c>
      <c r="M25" s="422">
        <v>74.898989898989898989898989900</v>
      </c>
      <c r="N25" s="91">
        <v>89.62493396724775488642366614</v>
      </c>
      <c r="O25" s="423">
        <v>82.91086658712271863537938044</v>
      </c>
      <c r="P25" s="93"/>
      <c r="Q25" s="422">
        <v>72.917991099809281627463445660</v>
      </c>
      <c r="R25" s="91">
        <v>4.0164850516904163174070969600</v>
      </c>
      <c r="S25" s="423">
        <v>8.565223273693284107902883430</v>
      </c>
      <c r="T25" s="422">
        <v>13.888888888888888888888888940</v>
      </c>
      <c r="U25" s="91">
        <v>1.8155053974484789008832188200</v>
      </c>
      <c r="V25" s="423">
        <v>9.904835616280209254074993710</v>
      </c>
      <c r="W25" s="422">
        <v>0</v>
      </c>
      <c r="X25" s="91">
        <v>0</v>
      </c>
      <c r="Y25" s="423">
        <v>30.622518657331892985207555860</v>
      </c>
      <c r="Z25" s="422">
        <v>65.790944661822247065399664610</v>
      </c>
      <c r="AA25" s="91">
        <v>3.7422037422037422037422037400</v>
      </c>
      <c r="AB25" s="423">
        <v>10.285947005804606295076856440</v>
      </c>
    </row>
    <row r="26" ht="18" customHeight="1">
      <c r="A26" s="60"/>
      <c r="B26" s="292"/>
      <c r="C26" s="293" t="s">
        <v>276</v>
      </c>
      <c r="D26" s="275">
        <v>81.40273704789833822091886608</v>
      </c>
      <c r="E26" s="276">
        <v>78.625837124891365472112877660</v>
      </c>
      <c r="F26" s="277">
        <v>67.187053136767882419630960180</v>
      </c>
      <c r="G26" s="275">
        <v>3.7634408602150537634408602200</v>
      </c>
      <c r="H26" s="276">
        <v>8.005725678646285977199529680</v>
      </c>
      <c r="I26" s="277">
        <v>9.364854055230493304394161290</v>
      </c>
      <c r="J26" s="275">
        <v>0</v>
      </c>
      <c r="K26" s="276">
        <v>0</v>
      </c>
      <c r="L26" s="277">
        <v>6.7130725157417636061806236600</v>
      </c>
      <c r="M26" s="275">
        <v>85.16617790811339198435972630</v>
      </c>
      <c r="N26" s="276">
        <v>86.63156280353765144931240734</v>
      </c>
      <c r="O26" s="277">
        <v>83.26497970774013933020574513</v>
      </c>
      <c r="P26" s="184"/>
      <c r="Q26" s="275">
        <v>79.56873315363881401617250674</v>
      </c>
      <c r="R26" s="276">
        <v>-3.014251481901879177702106200</v>
      </c>
      <c r="S26" s="277">
        <v>7.0364899769868819282640291500</v>
      </c>
      <c r="T26" s="275">
        <v>-28.372093023255813953488372030</v>
      </c>
      <c r="U26" s="276">
        <v>21.489526764934057408844065150</v>
      </c>
      <c r="V26" s="277">
        <v>-7.985503129995792961601390890</v>
      </c>
      <c r="W26" s="275">
        <v>0</v>
      </c>
      <c r="X26" s="276">
        <v>0</v>
      </c>
      <c r="Y26" s="277">
        <v>12.143036130187505787246766780</v>
      </c>
      <c r="Z26" s="275">
        <v>68.357487922705314009661835750</v>
      </c>
      <c r="AA26" s="276">
        <v>-1.1722167142940456056453023900</v>
      </c>
      <c r="AB26" s="277">
        <v>5.4868537466091097202549437900</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 customHeight="1">
      <c r="A28" s="112"/>
      <c r="B28" s="993" t="s">
        <v>61</v>
      </c>
      <c r="C28" s="993"/>
      <c r="D28" s="993"/>
      <c r="E28" s="993"/>
      <c r="F28" s="993"/>
      <c r="G28" s="993"/>
      <c r="H28" s="993"/>
      <c r="I28" s="993"/>
      <c r="J28" s="993"/>
      <c r="K28" s="993"/>
      <c r="L28" s="993"/>
      <c r="M28" s="993"/>
      <c r="N28" s="993"/>
      <c r="O28" s="993"/>
      <c r="P28" s="413"/>
      <c r="Q28" s="991"/>
      <c r="R28" s="991"/>
      <c r="S28" s="991"/>
      <c r="T28" s="991"/>
      <c r="U28" s="991"/>
      <c r="V28" s="991"/>
      <c r="W28" s="991"/>
      <c r="X28" s="991"/>
      <c r="Y28" s="991"/>
      <c r="Z28" s="991"/>
      <c r="AA28" s="991"/>
      <c r="AB28" s="991"/>
      <c r="AC28" s="9"/>
    </row>
    <row r="29" ht="18" customHeight="1">
      <c r="A29" s="58"/>
      <c r="B29" s="286">
        <v>2017</v>
      </c>
      <c r="C29" s="287"/>
      <c r="D29" s="429">
        <v>60.290350128095644748078565330</v>
      </c>
      <c r="E29" s="430">
        <v>67.338789402316194426034502790</v>
      </c>
      <c r="F29" s="431">
        <v>56.425731445088998096407933150</v>
      </c>
      <c r="G29" s="429">
        <v>4.0441624984750518482371599400</v>
      </c>
      <c r="H29" s="430">
        <v>7.3497548632350758365301315800</v>
      </c>
      <c r="I29" s="431">
        <v>16.484959133577321206246837870</v>
      </c>
      <c r="J29" s="429">
        <v>0.0975966817128217640600219600</v>
      </c>
      <c r="K29" s="430">
        <v>2.802283513794408481763785400</v>
      </c>
      <c r="L29" s="431">
        <v>5.3415479567120805516733152900</v>
      </c>
      <c r="M29" s="429">
        <v>64.432109308283518360375747220</v>
      </c>
      <c r="N29" s="430">
        <v>77.490827779345678744328419770</v>
      </c>
      <c r="O29" s="431">
        <v>78.252238535378399854328086310</v>
      </c>
      <c r="P29" s="5"/>
      <c r="Q29" s="429">
        <v>-15.748368755392896301366086770</v>
      </c>
      <c r="R29" s="430">
        <v>-5.1062371562791012440167689300</v>
      </c>
      <c r="S29" s="431">
        <v>-1.62645056532496250650170300</v>
      </c>
      <c r="T29" s="429">
        <v>-11.990279898051033832417265290</v>
      </c>
      <c r="U29" s="430">
        <v>-15.155206888747774351153985520</v>
      </c>
      <c r="V29" s="431">
        <v>-1.5587400660580679771857771400</v>
      </c>
      <c r="W29" s="429">
        <v>0</v>
      </c>
      <c r="X29" s="430">
        <v>39.574977955905780705744284130</v>
      </c>
      <c r="Y29" s="431">
        <v>0.0916100912102535582302320500</v>
      </c>
      <c r="Z29" s="429">
        <v>-15.393453334915380000367658740</v>
      </c>
      <c r="AA29" s="430">
        <v>-5.0736819633068417484640655800</v>
      </c>
      <c r="AB29" s="431">
        <v>-1.496762546703387309413506200</v>
      </c>
    </row>
    <row r="30" ht="18" customHeight="1">
      <c r="A30" s="58"/>
      <c r="B30" s="288">
        <v>2018</v>
      </c>
      <c r="C30" s="289"/>
      <c r="D30" s="273">
        <v>34.887654022710799710074897320</v>
      </c>
      <c r="E30" s="92">
        <v>72.565833749430128302542170510</v>
      </c>
      <c r="F30" s="274">
        <v>55.854804198622832386849997250</v>
      </c>
      <c r="G30" s="273">
        <v>4.2683417894821615527099943600</v>
      </c>
      <c r="H30" s="92">
        <v>9.069752295768838330113105960</v>
      </c>
      <c r="I30" s="274">
        <v>15.349214593730450560413663080</v>
      </c>
      <c r="J30" s="273">
        <v>0.3865668035757429330756221300</v>
      </c>
      <c r="K30" s="92">
        <v>1.9212817228578251525085209400</v>
      </c>
      <c r="L30" s="274">
        <v>5.5440511631543326367093445200</v>
      </c>
      <c r="M30" s="273">
        <v>39.542562615768704195860513810</v>
      </c>
      <c r="N30" s="92">
        <v>83.55686776805679178516379741</v>
      </c>
      <c r="O30" s="274">
        <v>76.748069955507615583973004860</v>
      </c>
      <c r="P30" s="5"/>
      <c r="Q30" s="273">
        <v>-42.133933625220472435555658980</v>
      </c>
      <c r="R30" s="92">
        <v>7.7623081637017723509718844200</v>
      </c>
      <c r="S30" s="274">
        <v>-1.0118207276085851160937544500</v>
      </c>
      <c r="T30" s="273">
        <v>5.5432809906041576095439630100</v>
      </c>
      <c r="U30" s="92">
        <v>23.402106118362247163556388440</v>
      </c>
      <c r="V30" s="274">
        <v>-6.8895805603396010325849471700</v>
      </c>
      <c r="W30" s="273">
        <v>296.08601111379560280260932192</v>
      </c>
      <c r="X30" s="92">
        <v>-31.438710130498903214346204070</v>
      </c>
      <c r="Y30" s="274">
        <v>3.7910959160778604141836047900</v>
      </c>
      <c r="Z30" s="273">
        <v>-38.629104276918286794761217130</v>
      </c>
      <c r="AA30" s="92">
        <v>7.8280748348489687515758686300</v>
      </c>
      <c r="AB30" s="274">
        <v>-1.922205176521229915978451800</v>
      </c>
    </row>
    <row r="31" ht="18" customHeight="1">
      <c r="A31" s="58"/>
      <c r="B31" s="427">
        <v>2019</v>
      </c>
      <c r="C31" s="428"/>
      <c r="D31" s="432">
        <v>61.129099211290992112909921130</v>
      </c>
      <c r="E31" s="433">
        <v>76.143542539565377852072162040</v>
      </c>
      <c r="F31" s="434">
        <v>57.563155769236847692776815440</v>
      </c>
      <c r="G31" s="432">
        <v>6.4591116645911166459111664600</v>
      </c>
      <c r="H31" s="433">
        <v>8.258254998588889130104422200</v>
      </c>
      <c r="I31" s="434">
        <v>14.971673950971040118350236100</v>
      </c>
      <c r="J31" s="432">
        <v>0</v>
      </c>
      <c r="K31" s="433">
        <v>0.0086837591993574018192475500</v>
      </c>
      <c r="L31" s="434">
        <v>6.6792617844794494086341576400</v>
      </c>
      <c r="M31" s="432">
        <v>67.588210875882108758821087590</v>
      </c>
      <c r="N31" s="433">
        <v>84.41048129735362438399583180</v>
      </c>
      <c r="O31" s="434">
        <v>79.214091504687337219761209180</v>
      </c>
      <c r="P31" s="184"/>
      <c r="Q31" s="432">
        <v>75.216995592474665066020888880</v>
      </c>
      <c r="R31" s="433">
        <v>4.9302937832824747202776281900</v>
      </c>
      <c r="S31" s="434">
        <v>3.0585579792546059553576016400</v>
      </c>
      <c r="T31" s="432">
        <v>51.326017998543198853356516950</v>
      </c>
      <c r="U31" s="433">
        <v>-8.947292833548757719373833130</v>
      </c>
      <c r="V31" s="434">
        <v>-2.459674014288789215585796300</v>
      </c>
      <c r="W31" s="432">
        <v>-100</v>
      </c>
      <c r="X31" s="433">
        <v>-99.54802259887005649717514136</v>
      </c>
      <c r="Y31" s="434">
        <v>20.476193092691978882215176840</v>
      </c>
      <c r="Z31" s="432">
        <v>70.925216791411027384578705630</v>
      </c>
      <c r="AA31" s="433">
        <v>1.0215958928311612728897757300</v>
      </c>
      <c r="AB31" s="434">
        <v>3.2131381943667422946844708300</v>
      </c>
    </row>
    <row r="32" ht="21"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 customHeight="1">
      <c r="A33" s="112"/>
      <c r="B33" s="992" t="s">
        <v>44</v>
      </c>
      <c r="C33" s="992"/>
      <c r="D33" s="992"/>
      <c r="E33" s="992"/>
      <c r="F33" s="992"/>
      <c r="G33" s="992"/>
      <c r="H33" s="992"/>
      <c r="I33" s="992"/>
      <c r="J33" s="992"/>
      <c r="K33" s="992"/>
      <c r="L33" s="992"/>
      <c r="M33" s="992"/>
      <c r="N33" s="992"/>
      <c r="O33" s="992"/>
      <c r="P33" s="413"/>
      <c r="Q33" s="991"/>
      <c r="R33" s="991"/>
      <c r="S33" s="991"/>
      <c r="T33" s="991"/>
      <c r="U33" s="991"/>
      <c r="V33" s="991"/>
      <c r="W33" s="991"/>
      <c r="X33" s="991"/>
      <c r="Y33" s="991"/>
      <c r="Z33" s="991"/>
      <c r="AA33" s="991"/>
      <c r="AB33" s="991"/>
      <c r="AC33" s="9"/>
    </row>
    <row r="34" ht="18" customHeight="1">
      <c r="A34" s="58"/>
      <c r="B34" s="286">
        <v>2017</v>
      </c>
      <c r="C34" s="287"/>
      <c r="D34" s="429">
        <v>45.579710144927536231884057970</v>
      </c>
      <c r="E34" s="430">
        <v>66.264728174739888375938813480</v>
      </c>
      <c r="F34" s="431">
        <v>55.854600184457503129254560370</v>
      </c>
      <c r="G34" s="429">
        <v>3.6473429951690821256038647300</v>
      </c>
      <c r="H34" s="430">
        <v>8.852408185764487011644732310</v>
      </c>
      <c r="I34" s="431">
        <v>14.938693472884296350935329200</v>
      </c>
      <c r="J34" s="429">
        <v>0.3864734299516908212560386500</v>
      </c>
      <c r="K34" s="430">
        <v>3.4159029835320057879142837500</v>
      </c>
      <c r="L34" s="431">
        <v>5.376292825820644755583316400</v>
      </c>
      <c r="M34" s="429">
        <v>49.613526570048309178743961350</v>
      </c>
      <c r="N34" s="430">
        <v>78.533039344036381175497829530</v>
      </c>
      <c r="O34" s="431">
        <v>76.169586483162444235773205980</v>
      </c>
      <c r="P34" s="5"/>
      <c r="Q34" s="429">
        <v>-28.651714359370971899974220160</v>
      </c>
      <c r="R34" s="430">
        <v>0.8295682155097698007308785800</v>
      </c>
      <c r="S34" s="431">
        <v>1.8892195489194839985642125200</v>
      </c>
      <c r="T34" s="429">
        <v>-32.273190621814475025484199910</v>
      </c>
      <c r="U34" s="430">
        <v>0.9529241768292355588305057800</v>
      </c>
      <c r="V34" s="431">
        <v>7.4642101024704767926291136100</v>
      </c>
      <c r="W34" s="429">
        <v>0</v>
      </c>
      <c r="X34" s="430">
        <v>17.895271427921222791009062110</v>
      </c>
      <c r="Y34" s="431">
        <v>8.393254962107628316461499090</v>
      </c>
      <c r="Z34" s="429">
        <v>-28.375336820415279759074338250</v>
      </c>
      <c r="AA34" s="430">
        <v>1.4825037841688184489359807600</v>
      </c>
      <c r="AB34" s="431">
        <v>3.3788820293854333848402343200</v>
      </c>
    </row>
    <row r="35" ht="18" customHeight="1">
      <c r="A35" s="58"/>
      <c r="B35" s="288">
        <v>2018</v>
      </c>
      <c r="C35" s="289"/>
      <c r="D35" s="273">
        <v>40.151515151515151515151515150</v>
      </c>
      <c r="E35" s="92">
        <v>74.517673809687866051126576170</v>
      </c>
      <c r="F35" s="274">
        <v>55.303308049091595372790180420</v>
      </c>
      <c r="G35" s="273">
        <v>7.0158102766798418972332015800</v>
      </c>
      <c r="H35" s="92">
        <v>8.993660855784469096671949290</v>
      </c>
      <c r="I35" s="274">
        <v>13.371677376362193912375634430</v>
      </c>
      <c r="J35" s="273">
        <v>0</v>
      </c>
      <c r="K35" s="92">
        <v>0.0034451870736580996348101700</v>
      </c>
      <c r="L35" s="274">
        <v>5.1063100081435152391935760200</v>
      </c>
      <c r="M35" s="273">
        <v>47.167325428194993412384716730</v>
      </c>
      <c r="N35" s="92">
        <v>83.51477985254599324743333563</v>
      </c>
      <c r="O35" s="274">
        <v>73.781295433597304524359390870</v>
      </c>
      <c r="P35" s="5"/>
      <c r="Q35" s="273">
        <v>-11.909235438647203353085706030</v>
      </c>
      <c r="R35" s="92">
        <v>12.454507642716023708017053130</v>
      </c>
      <c r="S35" s="274">
        <v>-0.9870129470899233343356446200</v>
      </c>
      <c r="T35" s="273">
        <v>92.35400361228175797712221573</v>
      </c>
      <c r="U35" s="92">
        <v>1.5956411753259388986184082700</v>
      </c>
      <c r="V35" s="274">
        <v>-10.489646228878340825572421460</v>
      </c>
      <c r="W35" s="273">
        <v>-100</v>
      </c>
      <c r="X35" s="92">
        <v>-99.89914271306101865859808372</v>
      </c>
      <c r="Y35" s="274">
        <v>-5.0217282879475406281475195900</v>
      </c>
      <c r="Z35" s="273">
        <v>-4.9305125254492343099938036600</v>
      </c>
      <c r="AA35" s="92">
        <v>6.3434963807852599254222417200</v>
      </c>
      <c r="AB35" s="274">
        <v>-3.1354916835383895278363956500</v>
      </c>
    </row>
    <row r="36" ht="18" customHeight="1">
      <c r="A36" s="58"/>
      <c r="B36" s="427">
        <v>2019</v>
      </c>
      <c r="C36" s="428"/>
      <c r="D36" s="432">
        <v>70.619235836627140974967061920</v>
      </c>
      <c r="E36" s="433">
        <v>76.527940467167367188038310480</v>
      </c>
      <c r="F36" s="434">
        <v>59.542389279186861738649058690</v>
      </c>
      <c r="G36" s="432">
        <v>4.9901185770750988142292490100</v>
      </c>
      <c r="H36" s="433">
        <v>8.547509129745745193964032250</v>
      </c>
      <c r="I36" s="434">
        <v>13.700692196806012718746977110</v>
      </c>
      <c r="J36" s="432">
        <v>0</v>
      </c>
      <c r="K36" s="433">
        <v>0</v>
      </c>
      <c r="L36" s="434">
        <v>6.4289726600042204592845606600</v>
      </c>
      <c r="M36" s="432">
        <v>75.609354413702239789196310940</v>
      </c>
      <c r="N36" s="433">
        <v>85.07544959691311238200234273</v>
      </c>
      <c r="O36" s="434">
        <v>79.67205413599709491668059646</v>
      </c>
      <c r="P36" s="184"/>
      <c r="Q36" s="432">
        <v>75.881870385561936013125512710</v>
      </c>
      <c r="R36" s="433">
        <v>2.6977045239140988002496590300</v>
      </c>
      <c r="S36" s="434">
        <v>7.6651494813516800798863358700</v>
      </c>
      <c r="T36" s="432">
        <v>-28.873239436619718309859154950</v>
      </c>
      <c r="U36" s="433">
        <v>-4.960735491285194407201685500</v>
      </c>
      <c r="V36" s="434">
        <v>2.46053513843697224637601500</v>
      </c>
      <c r="W36" s="432">
        <v>0</v>
      </c>
      <c r="X36" s="433">
        <v>-100</v>
      </c>
      <c r="Y36" s="434">
        <v>25.902513747722524987926501660</v>
      </c>
      <c r="Z36" s="432">
        <v>60.300279329608938547486033540</v>
      </c>
      <c r="AA36" s="433">
        <v>1.8687347881688049172888907300</v>
      </c>
      <c r="AB36" s="434">
        <v>7.984081423050420233128827820</v>
      </c>
    </row>
    <row r="37" ht="21"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7.25" customHeight="1">
      <c r="A38" s="112"/>
      <c r="B38" s="992" t="s">
        <v>45</v>
      </c>
      <c r="C38" s="992"/>
      <c r="D38" s="992"/>
      <c r="E38" s="992"/>
      <c r="F38" s="992"/>
      <c r="G38" s="992"/>
      <c r="H38" s="992"/>
      <c r="I38" s="992"/>
      <c r="J38" s="992"/>
      <c r="K38" s="992"/>
      <c r="L38" s="992"/>
      <c r="M38" s="992"/>
      <c r="N38" s="992"/>
      <c r="O38" s="992"/>
      <c r="P38" s="413"/>
      <c r="Q38" s="991"/>
      <c r="R38" s="991"/>
      <c r="S38" s="991"/>
      <c r="T38" s="991"/>
      <c r="U38" s="991"/>
      <c r="V38" s="991"/>
      <c r="W38" s="991"/>
      <c r="X38" s="991"/>
      <c r="Y38" s="991"/>
      <c r="Z38" s="991"/>
      <c r="AA38" s="991"/>
      <c r="AB38" s="991"/>
      <c r="AC38" s="9"/>
    </row>
    <row r="39" ht="18" customHeight="1">
      <c r="A39" s="58"/>
      <c r="B39" s="286">
        <v>2017</v>
      </c>
      <c r="C39" s="287"/>
      <c r="D39" s="429">
        <v>60.290350128095644748078565330</v>
      </c>
      <c r="E39" s="430">
        <v>67.338789402316194426034502790</v>
      </c>
      <c r="F39" s="431">
        <v>56.425731445088998096407933150</v>
      </c>
      <c r="G39" s="429">
        <v>4.0441624984750518482371599400</v>
      </c>
      <c r="H39" s="430">
        <v>7.3497548632350758365301315800</v>
      </c>
      <c r="I39" s="431">
        <v>16.484959133577321206246837870</v>
      </c>
      <c r="J39" s="429">
        <v>0.0975966817128217640600219600</v>
      </c>
      <c r="K39" s="430">
        <v>2.802283513794408481763785400</v>
      </c>
      <c r="L39" s="431">
        <v>5.3415479567120805516733152900</v>
      </c>
      <c r="M39" s="429">
        <v>64.432109308283518360375747220</v>
      </c>
      <c r="N39" s="430">
        <v>77.490827779345678744328419770</v>
      </c>
      <c r="O39" s="431">
        <v>78.252238535378399854328086310</v>
      </c>
      <c r="P39" s="5"/>
      <c r="Q39" s="429">
        <v>-15.748368755392896301366086770</v>
      </c>
      <c r="R39" s="430">
        <v>-5.1062371562791012440167689300</v>
      </c>
      <c r="S39" s="431">
        <v>-1.62645056532496250650170300</v>
      </c>
      <c r="T39" s="429">
        <v>-11.990279898051033832417265290</v>
      </c>
      <c r="U39" s="430">
        <v>-15.155206888747774351153985520</v>
      </c>
      <c r="V39" s="431">
        <v>-1.5587400660580679771857771400</v>
      </c>
      <c r="W39" s="429">
        <v>0</v>
      </c>
      <c r="X39" s="430">
        <v>39.574977955905780705744284130</v>
      </c>
      <c r="Y39" s="431">
        <v>0.0916100912102535582302320500</v>
      </c>
      <c r="Z39" s="429">
        <v>-15.393453334915380000367658740</v>
      </c>
      <c r="AA39" s="430">
        <v>-5.0736819633068417484640655800</v>
      </c>
      <c r="AB39" s="431">
        <v>-1.496762546703387309413506200</v>
      </c>
    </row>
    <row r="40" ht="18" customHeight="1">
      <c r="A40" s="58"/>
      <c r="B40" s="288">
        <v>2018</v>
      </c>
      <c r="C40" s="289"/>
      <c r="D40" s="273">
        <v>34.887654022710799710074897320</v>
      </c>
      <c r="E40" s="92">
        <v>72.565833749430128302542170510</v>
      </c>
      <c r="F40" s="274">
        <v>55.854804198622832386849997250</v>
      </c>
      <c r="G40" s="273">
        <v>4.2683417894821615527099943600</v>
      </c>
      <c r="H40" s="92">
        <v>9.069752295768838330113105960</v>
      </c>
      <c r="I40" s="274">
        <v>15.349214593730450560413663080</v>
      </c>
      <c r="J40" s="273">
        <v>0.3865668035757429330756221300</v>
      </c>
      <c r="K40" s="92">
        <v>1.9212817228578251525085209400</v>
      </c>
      <c r="L40" s="274">
        <v>5.5440511631543326367093445200</v>
      </c>
      <c r="M40" s="273">
        <v>39.542562615768704195860513810</v>
      </c>
      <c r="N40" s="92">
        <v>83.55686776805679178516379741</v>
      </c>
      <c r="O40" s="274">
        <v>76.748069955507615583973004860</v>
      </c>
      <c r="P40" s="5"/>
      <c r="Q40" s="273">
        <v>-42.133933625220472435555658980</v>
      </c>
      <c r="R40" s="92">
        <v>7.7623081637017723509718844200</v>
      </c>
      <c r="S40" s="274">
        <v>-1.0118207276085851160937544500</v>
      </c>
      <c r="T40" s="273">
        <v>5.5432809906041576095439630100</v>
      </c>
      <c r="U40" s="92">
        <v>23.402106118362247163556388440</v>
      </c>
      <c r="V40" s="274">
        <v>-6.8895805603396010325849471700</v>
      </c>
      <c r="W40" s="273">
        <v>296.08601111379560280260932192</v>
      </c>
      <c r="X40" s="92">
        <v>-31.438710130498903214346204070</v>
      </c>
      <c r="Y40" s="274">
        <v>3.7910959160778604141836047900</v>
      </c>
      <c r="Z40" s="273">
        <v>-38.629104276918286794761217130</v>
      </c>
      <c r="AA40" s="92">
        <v>7.8280748348489687515758686300</v>
      </c>
      <c r="AB40" s="274">
        <v>-1.922205176521229915978451800</v>
      </c>
    </row>
    <row r="41" ht="18" customHeight="1">
      <c r="A41" s="58"/>
      <c r="B41" s="427">
        <v>2019</v>
      </c>
      <c r="C41" s="428"/>
      <c r="D41" s="432">
        <v>61.129099211290992112909921130</v>
      </c>
      <c r="E41" s="433">
        <v>76.143542539565377852072162040</v>
      </c>
      <c r="F41" s="434">
        <v>57.563155769236847692776815440</v>
      </c>
      <c r="G41" s="432">
        <v>6.4591116645911166459111664600</v>
      </c>
      <c r="H41" s="433">
        <v>8.258254998588889130104422200</v>
      </c>
      <c r="I41" s="434">
        <v>14.971673950971040118350236100</v>
      </c>
      <c r="J41" s="432">
        <v>0</v>
      </c>
      <c r="K41" s="433">
        <v>0.0086837591993574018192475500</v>
      </c>
      <c r="L41" s="434">
        <v>6.6792617844794494086341576400</v>
      </c>
      <c r="M41" s="432">
        <v>67.588210875882108758821087590</v>
      </c>
      <c r="N41" s="433">
        <v>84.41048129735362438399583180</v>
      </c>
      <c r="O41" s="434">
        <v>79.214091504687337219761209180</v>
      </c>
      <c r="P41" s="184"/>
      <c r="Q41" s="432">
        <v>75.216995592474665066020888880</v>
      </c>
      <c r="R41" s="433">
        <v>4.9302937832824747202776281900</v>
      </c>
      <c r="S41" s="434">
        <v>3.0585579792546059553576016400</v>
      </c>
      <c r="T41" s="432">
        <v>51.326017998543198853356516950</v>
      </c>
      <c r="U41" s="433">
        <v>-8.947292833548757719373833130</v>
      </c>
      <c r="V41" s="434">
        <v>-2.459674014288789215585796300</v>
      </c>
      <c r="W41" s="432">
        <v>-100</v>
      </c>
      <c r="X41" s="433">
        <v>-99.54802259887005649717514136</v>
      </c>
      <c r="Y41" s="434">
        <v>20.476193092691978882215176840</v>
      </c>
      <c r="Z41" s="432">
        <v>70.925216791411027384578705630</v>
      </c>
      <c r="AA41" s="433">
        <v>1.0215958928311612728897757300</v>
      </c>
      <c r="AB41" s="434">
        <v>3.2131381943667422946844708300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row>
    <row r="43" ht="24" customHeight="1">
      <c r="B43" s="1055" t="s">
        <v>138</v>
      </c>
      <c r="C43" s="1055"/>
      <c r="D43" s="1055"/>
      <c r="E43" s="1055"/>
      <c r="F43" s="1055"/>
      <c r="G43" s="1055"/>
      <c r="H43" s="1055"/>
      <c r="I43" s="1055"/>
      <c r="J43" s="1055"/>
      <c r="K43" s="1055"/>
      <c r="L43" s="1055"/>
      <c r="M43" s="1055"/>
      <c r="N43" s="1055"/>
      <c r="O43" s="1055"/>
      <c r="P43" s="1055"/>
      <c r="Q43" s="1055"/>
      <c r="R43" s="1055"/>
      <c r="S43" s="1055"/>
      <c r="T43" s="1055"/>
      <c r="U43" s="1055"/>
      <c r="V43" s="1055"/>
      <c r="W43" s="1055"/>
      <c r="X43" s="1055"/>
      <c r="Y43" s="1055"/>
      <c r="Z43" s="1055"/>
      <c r="AA43" s="1055"/>
      <c r="AB43" s="1055"/>
    </row>
    <row r="44" ht="12" customHeight="1">
      <c r="Z44" s="55"/>
      <c r="AA44" s="234"/>
      <c r="AB44" s="234"/>
    </row>
    <row r="45" ht="12" customHeight="1"/>
    <row r="46">
      <c r="A46" s="237"/>
      <c r="B46" s="237"/>
      <c r="C46" s="237"/>
      <c r="D46" s="237"/>
      <c r="E46" s="237"/>
      <c r="F46" s="237"/>
      <c r="G46" s="237"/>
      <c r="H46" s="237"/>
      <c r="I46" s="237"/>
      <c r="J46" s="237"/>
      <c r="K46" s="237"/>
      <c r="L46" s="237"/>
      <c r="M46" s="237"/>
      <c r="N46" s="237"/>
      <c r="O46" s="237"/>
      <c r="P46" s="237"/>
      <c r="Q46" s="237"/>
      <c r="R46" s="237"/>
      <c r="S46" s="237"/>
      <c r="T46" s="237"/>
      <c r="U46" s="237"/>
      <c r="V46" s="237"/>
      <c r="W46" s="237"/>
      <c r="X46" s="237"/>
      <c r="Y46" s="237"/>
      <c r="Z46" s="237"/>
      <c r="AA46" s="237"/>
      <c r="AB46" s="237"/>
      <c r="AC46" s="237"/>
    </row>
    <row r="47">
      <c r="A47" s="237"/>
      <c r="B47" s="237"/>
      <c r="C47" s="237"/>
      <c r="D47" s="237"/>
      <c r="E47" s="237"/>
      <c r="F47" s="237"/>
      <c r="G47" s="237"/>
      <c r="H47" s="237"/>
      <c r="I47" s="237"/>
      <c r="J47" s="237"/>
      <c r="K47" s="237"/>
      <c r="L47" s="237"/>
      <c r="M47" s="237"/>
      <c r="N47" s="237"/>
      <c r="O47" s="237"/>
      <c r="P47" s="237"/>
      <c r="Q47" s="237"/>
      <c r="R47" s="237"/>
      <c r="S47" s="237"/>
      <c r="T47" s="237"/>
      <c r="U47" s="237"/>
      <c r="V47" s="237"/>
      <c r="W47" s="237"/>
      <c r="X47" s="237"/>
      <c r="Y47" s="237"/>
      <c r="Z47" s="237"/>
      <c r="AA47" s="237"/>
      <c r="AB47" s="237"/>
      <c r="AC47" s="237"/>
    </row>
    <row r="48">
      <c r="A48" s="237"/>
      <c r="B48" s="237"/>
      <c r="C48" s="237"/>
      <c r="D48" s="237"/>
      <c r="E48" s="237"/>
      <c r="F48" s="237"/>
      <c r="G48" s="237"/>
      <c r="H48" s="237"/>
      <c r="I48" s="237"/>
      <c r="J48" s="237"/>
      <c r="K48" s="237"/>
      <c r="L48" s="237"/>
      <c r="M48" s="237"/>
      <c r="N48" s="237"/>
      <c r="O48" s="237"/>
      <c r="P48" s="237"/>
      <c r="Q48" s="237"/>
      <c r="R48" s="237"/>
      <c r="S48" s="237"/>
      <c r="T48" s="237"/>
      <c r="U48" s="237"/>
      <c r="V48" s="237"/>
      <c r="W48" s="237"/>
      <c r="X48" s="237"/>
      <c r="Y48" s="237"/>
      <c r="Z48" s="237"/>
      <c r="AA48" s="237"/>
      <c r="AB48" s="237"/>
      <c r="AC48" s="237"/>
    </row>
    <row r="49" s="237" customFormat="1"/>
    <row r="50" s="237" customFormat="1"/>
    <row r="51" s="237" customFormat="1"/>
    <row r="52" s="237" customFormat="1"/>
    <row r="53" s="237" customFormat="1"/>
    <row r="54" s="237" customFormat="1"/>
    <row r="55" s="237" customFormat="1"/>
    <row r="56" s="237" customFormat="1"/>
    <row r="57" s="237" customFormat="1"/>
    <row r="58" s="237" customFormat="1"/>
    <row r="59" s="237" customFormat="1"/>
    <row r="60" s="237" customFormat="1"/>
    <row r="61" s="237" customFormat="1"/>
    <row r="62" s="237" customFormat="1"/>
    <row r="63" s="237" customFormat="1"/>
    <row r="64" s="237" customFormat="1"/>
    <row r="65" s="237" customFormat="1"/>
    <row r="66" s="237" customFormat="1"/>
    <row r="67" s="237" customFormat="1"/>
    <row r="68" s="237" customFormat="1"/>
    <row r="69" s="237" customFormat="1"/>
    <row r="70" s="237" customFormat="1"/>
    <row r="71" s="237" customFormat="1"/>
    <row r="72" s="237" customFormat="1"/>
    <row r="73" s="237" customFormat="1"/>
    <row r="74" s="237" customFormat="1"/>
    <row r="75" s="237" customFormat="1"/>
    <row r="76" s="237" customFormat="1"/>
    <row r="77" s="237" customFormat="1"/>
    <row r="78" s="237" customFormat="1"/>
    <row r="79" s="237" customFormat="1"/>
    <row r="80" s="237" customFormat="1"/>
    <row r="81" s="237" customFormat="1"/>
    <row r="82" s="237" customFormat="1"/>
    <row r="83" s="237" customFormat="1"/>
    <row r="84" s="237" customFormat="1"/>
    <row r="85" s="237" customFormat="1"/>
    <row r="86" s="237" customFormat="1"/>
  </sheetData>
  <mergeCells count="22">
    <mergeCell ref="B2:AB2"/>
    <mergeCell ref="Q6:AB6"/>
    <mergeCell ref="D6:O6"/>
    <mergeCell ref="B3:Q3"/>
    <mergeCell ref="R3:AB3"/>
    <mergeCell ref="B4:AB4"/>
    <mergeCell ref="B43:AB43"/>
    <mergeCell ref="Q38:AB38"/>
    <mergeCell ref="Q7:S7"/>
    <mergeCell ref="T7:V7"/>
    <mergeCell ref="Q33:AB33"/>
    <mergeCell ref="B33:O33"/>
    <mergeCell ref="B38:O38"/>
    <mergeCell ref="J7:L7"/>
    <mergeCell ref="G7:I7"/>
    <mergeCell ref="D7:F7"/>
    <mergeCell ref="B8:C8"/>
    <mergeCell ref="M7:O7"/>
    <mergeCell ref="Q28:AB28"/>
    <mergeCell ref="W7:Y7"/>
    <mergeCell ref="Z7:AB7"/>
    <mergeCell ref="B28:O28"/>
  </mergeCells>
  <phoneticPr fontId="0" type="noConversion"/>
  <printOptions horizontalCentered="1" verticalCentered="1"/>
  <pageMargins left="0.25" right="0.25" top="0.25" bottom="0.25" header="0" footer="0"/>
  <pageSetup scale="70" fitToWidth="1" fitToHeight="1" orientation="landscape" r:id="rId1"/>
  <headerFooter alignWithMargins="0">
    <oddHeader/>
    <oddFooter/>
  </headerFooter>
  <rowBreaks count="1" manualBreakCount="1">
    <brk id="46" max="16383" man="1"/>
  </rowBreaks>
  <colBreaks count="1" manualBreakCount="1">
    <brk id="30" max="1048575" man="1"/>
  </colBreaks>
  <drawing r:id="rId39"/>
</worksheet>
</file>

<file path=xl/worksheets/sheet16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7">
    <pageSetUpPr fitToPage="1"/>
  </sheetPr>
  <dimension ref="A1:AD82"/>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7" customWidth="1"/>
  </cols>
  <sheetData>
    <row r="1" ht="30">
      <c r="A1" s="89"/>
      <c r="B1" s="662" t="s">
        <v>231</v>
      </c>
      <c r="Z1" s="5"/>
      <c r="AB1" s="691"/>
      <c r="AD1" s="237"/>
    </row>
    <row r="2" ht="15" customHeight="1">
      <c r="A2" s="11"/>
      <c r="B2" s="1020" t="s">
        <v>258</v>
      </c>
      <c r="C2" s="1020"/>
      <c r="D2" s="1020"/>
      <c r="E2" s="1020"/>
      <c r="F2" s="1020"/>
      <c r="G2" s="1020"/>
      <c r="H2" s="1020"/>
      <c r="I2" s="1020"/>
      <c r="J2" s="1020"/>
      <c r="K2" s="1020"/>
      <c r="L2" s="1020"/>
      <c r="M2" s="1020"/>
      <c r="N2" s="1020"/>
      <c r="O2" s="1020"/>
      <c r="P2" s="1020"/>
      <c r="Q2" s="1020"/>
      <c r="R2" s="1020"/>
      <c r="S2" s="1020"/>
      <c r="T2" s="1020"/>
      <c r="U2" s="1020"/>
      <c r="V2" s="1020"/>
      <c r="W2" s="1020"/>
      <c r="X2" s="1020"/>
      <c r="Y2" s="1020"/>
      <c r="Z2" s="1020"/>
      <c r="AA2" s="1020"/>
      <c r="AB2" s="1020"/>
    </row>
    <row r="3" ht="17.1" customHeight="1">
      <c r="A3" s="11"/>
      <c r="B3" s="1020" t="s">
        <v>259</v>
      </c>
      <c r="C3" s="1020"/>
      <c r="D3" s="1020"/>
      <c r="E3" s="1020"/>
      <c r="F3" s="1020"/>
      <c r="G3" s="1020"/>
      <c r="H3" s="1020"/>
      <c r="I3" s="1020"/>
      <c r="J3" s="1020"/>
      <c r="K3" s="1020"/>
      <c r="L3" s="1020"/>
      <c r="M3" s="1020"/>
      <c r="N3" s="1020"/>
      <c r="O3" s="1020"/>
      <c r="P3" s="1020"/>
      <c r="Q3" s="1020"/>
      <c r="R3" s="1054" t="s">
        <v>351</v>
      </c>
      <c r="S3" s="1054"/>
      <c r="T3" s="1054"/>
      <c r="U3" s="1054"/>
      <c r="V3" s="1054"/>
      <c r="W3" s="1054"/>
      <c r="X3" s="1054"/>
      <c r="Y3" s="1054"/>
      <c r="Z3" s="1054"/>
      <c r="AA3" s="1054"/>
      <c r="AB3" s="1054"/>
    </row>
    <row r="4" ht="19.5" customHeight="1">
      <c r="A4" s="4"/>
      <c r="B4" s="1020" t="s">
        <v>366</v>
      </c>
      <c r="C4" s="1020"/>
      <c r="D4" s="1020"/>
      <c r="E4" s="1020"/>
      <c r="F4" s="1020"/>
      <c r="G4" s="1020"/>
      <c r="H4" s="1020"/>
      <c r="I4" s="1020"/>
      <c r="J4" s="1020"/>
      <c r="K4" s="1020"/>
      <c r="L4" s="1020"/>
      <c r="M4" s="1020"/>
      <c r="N4" s="1020"/>
      <c r="O4" s="1020"/>
      <c r="P4" s="1020"/>
      <c r="Q4" s="1020"/>
      <c r="R4" s="1020"/>
      <c r="S4" s="1020"/>
      <c r="T4" s="1020"/>
      <c r="U4" s="1020"/>
      <c r="V4" s="1020"/>
      <c r="W4" s="1020"/>
      <c r="X4" s="1020"/>
      <c r="Y4" s="1020"/>
      <c r="Z4" s="1020"/>
      <c r="AA4" s="1020"/>
      <c r="AB4" s="1020"/>
    </row>
    <row r="5" ht="12.75" customHeight="1"/>
    <row r="6" ht="15.75" customHeight="1">
      <c r="D6" s="979" t="s">
        <v>93</v>
      </c>
      <c r="E6" s="979"/>
      <c r="F6" s="979"/>
      <c r="G6" s="979"/>
      <c r="H6" s="979"/>
      <c r="I6" s="979"/>
      <c r="J6" s="979"/>
      <c r="K6" s="979"/>
      <c r="L6" s="979"/>
      <c r="M6" s="979"/>
      <c r="N6" s="979"/>
      <c r="O6" s="979"/>
      <c r="Q6" s="979" t="s">
        <v>72</v>
      </c>
      <c r="R6" s="979"/>
      <c r="S6" s="979"/>
      <c r="T6" s="979"/>
      <c r="U6" s="979"/>
      <c r="V6" s="979"/>
      <c r="W6" s="979"/>
      <c r="X6" s="979"/>
      <c r="Y6" s="979"/>
      <c r="Z6" s="979"/>
      <c r="AA6" s="979"/>
      <c r="AB6" s="979"/>
    </row>
    <row r="7" ht="15.75" customHeight="1">
      <c r="D7" s="285" t="s">
        <v>11</v>
      </c>
      <c r="E7" s="285"/>
      <c r="F7" s="285"/>
      <c r="G7" s="285" t="s">
        <v>13</v>
      </c>
      <c r="H7" s="285"/>
      <c r="I7" s="285"/>
      <c r="J7" s="285" t="s">
        <v>14</v>
      </c>
      <c r="K7" s="285"/>
      <c r="L7" s="285"/>
      <c r="M7" s="285" t="s">
        <v>12</v>
      </c>
      <c r="N7" s="285"/>
      <c r="O7" s="285"/>
      <c r="Q7" s="285" t="s">
        <v>11</v>
      </c>
      <c r="R7" s="285"/>
      <c r="S7" s="285"/>
      <c r="T7" s="285" t="s">
        <v>13</v>
      </c>
      <c r="U7" s="285"/>
      <c r="V7" s="285"/>
      <c r="W7" s="285" t="s">
        <v>14</v>
      </c>
      <c r="X7" s="285"/>
      <c r="Y7" s="285"/>
      <c r="Z7" s="285" t="s">
        <v>12</v>
      </c>
      <c r="AA7" s="285"/>
      <c r="AB7" s="285"/>
    </row>
    <row r="8" ht="27" customHeight="1">
      <c r="A8" s="57"/>
      <c r="B8" s="957" t="s">
        <v>42</v>
      </c>
      <c r="C8" s="957"/>
      <c r="D8" s="414" t="s">
        <v>25</v>
      </c>
      <c r="E8" s="415" t="s">
        <v>15</v>
      </c>
      <c r="F8" s="416" t="s">
        <v>26</v>
      </c>
      <c r="G8" s="414" t="s">
        <v>25</v>
      </c>
      <c r="H8" s="415" t="s">
        <v>15</v>
      </c>
      <c r="I8" s="416" t="s">
        <v>26</v>
      </c>
      <c r="J8" s="414" t="s">
        <v>25</v>
      </c>
      <c r="K8" s="415" t="s">
        <v>15</v>
      </c>
      <c r="L8" s="416" t="s">
        <v>26</v>
      </c>
      <c r="M8" s="414" t="s">
        <v>25</v>
      </c>
      <c r="N8" s="415" t="s">
        <v>15</v>
      </c>
      <c r="O8" s="416" t="s">
        <v>26</v>
      </c>
      <c r="P8" s="63"/>
      <c r="Q8" s="414" t="s">
        <v>25</v>
      </c>
      <c r="R8" s="415" t="s">
        <v>15</v>
      </c>
      <c r="S8" s="416" t="s">
        <v>26</v>
      </c>
      <c r="T8" s="414" t="s">
        <v>25</v>
      </c>
      <c r="U8" s="415" t="s">
        <v>15</v>
      </c>
      <c r="V8" s="416" t="s">
        <v>26</v>
      </c>
      <c r="W8" s="414" t="s">
        <v>25</v>
      </c>
      <c r="X8" s="415" t="s">
        <v>15</v>
      </c>
      <c r="Y8" s="416" t="s">
        <v>26</v>
      </c>
      <c r="Z8" s="414" t="s">
        <v>25</v>
      </c>
      <c r="AA8" s="415" t="s">
        <v>15</v>
      </c>
      <c r="AB8" s="416" t="s">
        <v>26</v>
      </c>
    </row>
    <row r="9" ht="18" customHeight="1">
      <c r="A9" s="57"/>
      <c r="B9" s="286">
        <v>2018</v>
      </c>
      <c r="C9" s="287" t="s">
        <v>268</v>
      </c>
      <c r="D9" s="436">
        <v>142.44930875576036866359447005</v>
      </c>
      <c r="E9" s="437">
        <v>173.27616911813204933711496603</v>
      </c>
      <c r="F9" s="438">
        <v>148.53197761834814430703570519</v>
      </c>
      <c r="G9" s="436">
        <v>176.46341463414634146341463415</v>
      </c>
      <c r="H9" s="437">
        <v>201.63976945244956772334293948</v>
      </c>
      <c r="I9" s="438">
        <v>134.07938925922774125811242726</v>
      </c>
      <c r="J9" s="436">
        <v>0</v>
      </c>
      <c r="K9" s="437">
        <v>155.53333333333333333333333333</v>
      </c>
      <c r="L9" s="438">
        <v>111.5790052183313404341980356</v>
      </c>
      <c r="M9" s="436">
        <v>143.23410241980866629150253236</v>
      </c>
      <c r="N9" s="437">
        <v>174.67328825021132713440405748</v>
      </c>
      <c r="O9" s="438">
        <v>143.7515000213634782184079936</v>
      </c>
      <c r="P9" s="5"/>
      <c r="Q9" s="417">
        <v>-27.033253269715052046798453640</v>
      </c>
      <c r="R9" s="418">
        <v>-0.5775660762275714782814311400</v>
      </c>
      <c r="S9" s="419">
        <v>-0.045750034920289631845973100</v>
      </c>
      <c r="T9" s="417">
        <v>11.536215377025870199213592370</v>
      </c>
      <c r="U9" s="418">
        <v>5.1176041402345716616128723400</v>
      </c>
      <c r="V9" s="419">
        <v>-11.917309588649490778633993880</v>
      </c>
      <c r="W9" s="417">
        <v>0</v>
      </c>
      <c r="X9" s="418">
        <v>3.6619637035113534724025505600</v>
      </c>
      <c r="Y9" s="419">
        <v>-8.283795602265781182669846020</v>
      </c>
      <c r="Z9" s="417">
        <v>-25.284538726779101268917021260</v>
      </c>
      <c r="AA9" s="418">
        <v>-0.4155933627623905700921146500</v>
      </c>
      <c r="AB9" s="419">
        <v>-2.4388113994904701349034712100</v>
      </c>
    </row>
    <row r="10" ht="18" customHeight="1">
      <c r="A10" s="58"/>
      <c r="B10" s="288"/>
      <c r="C10" s="289" t="s">
        <v>270</v>
      </c>
      <c r="D10" s="278">
        <v>144.9328896283971159179145868</v>
      </c>
      <c r="E10" s="94">
        <v>158.73862849046661201614396106</v>
      </c>
      <c r="F10" s="279">
        <v>138.73762385480291869815024203</v>
      </c>
      <c r="G10" s="278">
        <v>119.5</v>
      </c>
      <c r="H10" s="94">
        <v>173.67133658240637361780245116</v>
      </c>
      <c r="I10" s="279">
        <v>136.76974798058789271373795057</v>
      </c>
      <c r="J10" s="278">
        <v>0</v>
      </c>
      <c r="K10" s="94">
        <v>154.26825872734443836780430607</v>
      </c>
      <c r="L10" s="279">
        <v>112.29205604574620940000797915</v>
      </c>
      <c r="M10" s="278">
        <v>144.82054113749309773605742684</v>
      </c>
      <c r="N10" s="94">
        <v>159.37807509932077406125849033</v>
      </c>
      <c r="O10" s="279">
        <v>136.68200942747953561827146801</v>
      </c>
      <c r="P10" s="5"/>
      <c r="Q10" s="273">
        <v>-26.677379464302288889971335300</v>
      </c>
      <c r="R10" s="92">
        <v>5.3059453788564680061664677400</v>
      </c>
      <c r="S10" s="274">
        <v>5.1271633006237093480349238800</v>
      </c>
      <c r="T10" s="273">
        <v>0</v>
      </c>
      <c r="U10" s="92">
        <v>-3.7578479025259205558911823400</v>
      </c>
      <c r="V10" s="274">
        <v>3.7786883312302696192467819200</v>
      </c>
      <c r="W10" s="273">
        <v>0</v>
      </c>
      <c r="X10" s="92">
        <v>1.4359993860756216053003472600</v>
      </c>
      <c r="Y10" s="274">
        <v>-4.5839403286006013148814030800</v>
      </c>
      <c r="Z10" s="273">
        <v>-26.734217396585532193869210590</v>
      </c>
      <c r="AA10" s="92">
        <v>4.6455912674530442341241650700</v>
      </c>
      <c r="AB10" s="274">
        <v>4.3739766580028201534692497600</v>
      </c>
    </row>
    <row r="11" ht="18" customHeight="1">
      <c r="A11" s="58"/>
      <c r="B11" s="290"/>
      <c r="C11" s="291" t="s">
        <v>272</v>
      </c>
      <c r="D11" s="441">
        <v>137.38660578386605783866057839</v>
      </c>
      <c r="E11" s="95">
        <v>151.85145137462205937595668026</v>
      </c>
      <c r="F11" s="442">
        <v>133.1518813359724472666541442</v>
      </c>
      <c r="G11" s="441">
        <v>154.01960784313725490196078431</v>
      </c>
      <c r="H11" s="95">
        <v>171.15342366472609905389739676</v>
      </c>
      <c r="I11" s="442">
        <v>147.53210011249731203092244272</v>
      </c>
      <c r="J11" s="441">
        <v>0</v>
      </c>
      <c r="K11" s="95">
        <v>154.97201430136382731665468423</v>
      </c>
      <c r="L11" s="442">
        <v>110.98271364753894299342775757</v>
      </c>
      <c r="M11" s="441">
        <v>139.1213360599863667348329925</v>
      </c>
      <c r="N11" s="95">
        <v>153.17303127947186419364979566</v>
      </c>
      <c r="O11" s="442">
        <v>133.77235345104114768531473304</v>
      </c>
      <c r="P11" s="5"/>
      <c r="Q11" s="422">
        <v>-14.357710104020791740120829350</v>
      </c>
      <c r="R11" s="91">
        <v>1.1176300941905601269908736200</v>
      </c>
      <c r="S11" s="423">
        <v>-8.153129757360355968639157170</v>
      </c>
      <c r="T11" s="422">
        <v>0</v>
      </c>
      <c r="U11" s="91">
        <v>-13.83599598530921546465664900</v>
      </c>
      <c r="V11" s="423">
        <v>-3.9996475831644018271834209700</v>
      </c>
      <c r="W11" s="422">
        <v>0</v>
      </c>
      <c r="X11" s="91">
        <v>-1.7838951256559927533201125200</v>
      </c>
      <c r="Y11" s="423">
        <v>-5.4963412275118462236266407100</v>
      </c>
      <c r="Z11" s="422">
        <v>-13.276336324159390035581028650</v>
      </c>
      <c r="AA11" s="91">
        <v>0.293754138419348452563544200</v>
      </c>
      <c r="AB11" s="423">
        <v>-8.376362068664299112109700630</v>
      </c>
    </row>
    <row r="12" ht="18" customHeight="1">
      <c r="A12" s="58"/>
      <c r="B12" s="288"/>
      <c r="C12" s="289" t="s">
        <v>273</v>
      </c>
      <c r="D12" s="278">
        <v>156.09392265193370165745856354</v>
      </c>
      <c r="E12" s="94">
        <v>168.47621111070795584280820274</v>
      </c>
      <c r="F12" s="279">
        <v>161.2752466691043027121404573</v>
      </c>
      <c r="G12" s="278">
        <v>154.87173396674584323040380048</v>
      </c>
      <c r="H12" s="94">
        <v>196.71754888326974289362309258</v>
      </c>
      <c r="I12" s="279">
        <v>180.72344661308404337304146612</v>
      </c>
      <c r="J12" s="278">
        <v>0</v>
      </c>
      <c r="K12" s="94">
        <v>156.00001573675237816626484146</v>
      </c>
      <c r="L12" s="279">
        <v>113.91236183602415228875202861</v>
      </c>
      <c r="M12" s="278">
        <v>155.81861958266452648475120385</v>
      </c>
      <c r="N12" s="94">
        <v>172.04500767639009411921767572</v>
      </c>
      <c r="O12" s="279">
        <v>162.15209306760751406503289787</v>
      </c>
      <c r="P12" s="5"/>
      <c r="Q12" s="273">
        <v>-22.069721939731373521261569780</v>
      </c>
      <c r="R12" s="92">
        <v>-0.4763059342632720270366351500</v>
      </c>
      <c r="S12" s="274">
        <v>-0.891195647010695357553457600</v>
      </c>
      <c r="T12" s="273">
        <v>-22.508782146731886875423402190</v>
      </c>
      <c r="U12" s="92">
        <v>5.8083936458023440232025331600</v>
      </c>
      <c r="V12" s="274">
        <v>10.077721547531203416020065780</v>
      </c>
      <c r="W12" s="273">
        <v>0</v>
      </c>
      <c r="X12" s="92">
        <v>2.7699633459285756361635239300</v>
      </c>
      <c r="Y12" s="274">
        <v>-10.888036192662341539033575580</v>
      </c>
      <c r="Z12" s="273">
        <v>-22.205012591597647025436480670</v>
      </c>
      <c r="AA12" s="92">
        <v>0.9174367714174336427958704200</v>
      </c>
      <c r="AB12" s="274">
        <v>0.7728283697617002057400560600</v>
      </c>
    </row>
    <row r="13" ht="18" customHeight="1">
      <c r="A13" s="58"/>
      <c r="B13" s="290"/>
      <c r="C13" s="291" t="s">
        <v>274</v>
      </c>
      <c r="D13" s="441">
        <v>170.78194532739987285441830896</v>
      </c>
      <c r="E13" s="95">
        <v>181.86469444303685848769550256</v>
      </c>
      <c r="F13" s="442">
        <v>169.84660326475468568075930277</v>
      </c>
      <c r="G13" s="441">
        <v>197.01388888888888888888888889</v>
      </c>
      <c r="H13" s="95">
        <v>209.97889811260271535336171995</v>
      </c>
      <c r="I13" s="442">
        <v>188.5864345792712801103378385</v>
      </c>
      <c r="J13" s="441">
        <v>0</v>
      </c>
      <c r="K13" s="95">
        <v>0</v>
      </c>
      <c r="L13" s="442">
        <v>119.48936998964971703357820675</v>
      </c>
      <c r="M13" s="441">
        <v>173.94913359418669647847959754</v>
      </c>
      <c r="N13" s="95">
        <v>185.36822551057845175492234315</v>
      </c>
      <c r="O13" s="442">
        <v>170.53848332340151868262837116</v>
      </c>
      <c r="P13" s="5"/>
      <c r="Q13" s="422">
        <v>-20.239847642808793875918587380</v>
      </c>
      <c r="R13" s="91">
        <v>-1.6101029443767351477821430500</v>
      </c>
      <c r="S13" s="423">
        <v>-5.0766807386455418569872375200</v>
      </c>
      <c r="T13" s="422">
        <v>0</v>
      </c>
      <c r="U13" s="91">
        <v>2.611722610299657331957997800</v>
      </c>
      <c r="V13" s="423">
        <v>6.7772899005435283509807956800</v>
      </c>
      <c r="W13" s="422">
        <v>0</v>
      </c>
      <c r="X13" s="91">
        <v>-100</v>
      </c>
      <c r="Y13" s="423">
        <v>-6.1760676086911009092674838400</v>
      </c>
      <c r="Z13" s="422">
        <v>-18.760678294909953957824724050</v>
      </c>
      <c r="AA13" s="91">
        <v>-0.3175517316007370953652799800</v>
      </c>
      <c r="AB13" s="423">
        <v>-2.379935214996367825669168500</v>
      </c>
    </row>
    <row r="14" ht="18" customHeight="1">
      <c r="A14" s="58"/>
      <c r="B14" s="288"/>
      <c r="C14" s="289" t="s">
        <v>276</v>
      </c>
      <c r="D14" s="278">
        <v>275.87385444743935309973045822</v>
      </c>
      <c r="E14" s="94">
        <v>286.53441278811804007400463253</v>
      </c>
      <c r="F14" s="279">
        <v>224.00227513026892909197005829</v>
      </c>
      <c r="G14" s="278">
        <v>256.93953488372093023255813953</v>
      </c>
      <c r="H14" s="94">
        <v>349.92782932973166835254812839</v>
      </c>
      <c r="I14" s="279">
        <v>223.53747444307667974421778712</v>
      </c>
      <c r="J14" s="278">
        <v>0</v>
      </c>
      <c r="K14" s="94">
        <v>0</v>
      </c>
      <c r="L14" s="279">
        <v>128.66613489201162817063709961</v>
      </c>
      <c r="M14" s="278">
        <v>273.90724637681159420289855072</v>
      </c>
      <c r="N14" s="94">
        <v>291.29991776987228086545751443</v>
      </c>
      <c r="O14" s="279">
        <v>216.71227384868421052631578947</v>
      </c>
      <c r="P14" s="5"/>
      <c r="Q14" s="273">
        <v>-17.097147960142859596222528650</v>
      </c>
      <c r="R14" s="92">
        <v>1.0489193206713275326471690900</v>
      </c>
      <c r="S14" s="274">
        <v>0.5470458229998140389354995500</v>
      </c>
      <c r="T14" s="273">
        <v>-4.69258127493930101365659800</v>
      </c>
      <c r="U14" s="92">
        <v>25.370568223653548194939019730</v>
      </c>
      <c r="V14" s="274">
        <v>10.822786135088945257987769580</v>
      </c>
      <c r="W14" s="273">
        <v>-100</v>
      </c>
      <c r="X14" s="92">
        <v>-100</v>
      </c>
      <c r="Y14" s="274">
        <v>-9.901015858811764269311416660</v>
      </c>
      <c r="Z14" s="273">
        <v>-15.954709556446039139493143580</v>
      </c>
      <c r="AA14" s="92">
        <v>5.69738421440828606258072700</v>
      </c>
      <c r="AB14" s="274">
        <v>1.4958510219028295704123072100</v>
      </c>
    </row>
    <row r="15" ht="18" customHeight="1">
      <c r="A15" s="58"/>
      <c r="B15" s="290">
        <v>2019</v>
      </c>
      <c r="C15" s="291" t="s">
        <v>277</v>
      </c>
      <c r="D15" s="441">
        <v>226.27252747252747252747252747</v>
      </c>
      <c r="E15" s="95">
        <v>237.35931187174625278020964347</v>
      </c>
      <c r="F15" s="442">
        <v>223.17282270949342482574662799</v>
      </c>
      <c r="G15" s="441">
        <v>224.46397188049209138840070299</v>
      </c>
      <c r="H15" s="95">
        <v>267.17872403193034131842455121</v>
      </c>
      <c r="I15" s="442">
        <v>234.03958857304532113451190641</v>
      </c>
      <c r="J15" s="441">
        <v>0</v>
      </c>
      <c r="K15" s="95">
        <v>0</v>
      </c>
      <c r="L15" s="442">
        <v>131.18638179857811911884716581</v>
      </c>
      <c r="M15" s="441">
        <v>225.91068917018284106891701828</v>
      </c>
      <c r="N15" s="95">
        <v>242.95896175799086757990867581</v>
      </c>
      <c r="O15" s="442">
        <v>217.72903800573028084975335595</v>
      </c>
      <c r="P15" s="5"/>
      <c r="Q15" s="422">
        <v>-11.830877754059269440304819880</v>
      </c>
      <c r="R15" s="91">
        <v>-3.0169504082468368957260060600</v>
      </c>
      <c r="S15" s="423">
        <v>-0.9313556875224943324456719900</v>
      </c>
      <c r="T15" s="422">
        <v>23.207353650490927134327199750</v>
      </c>
      <c r="U15" s="91">
        <v>5.63064205788282531896912100</v>
      </c>
      <c r="V15" s="423">
        <v>0.2043381037359849844479577500</v>
      </c>
      <c r="W15" s="422">
        <v>-100</v>
      </c>
      <c r="X15" s="91">
        <v>-100</v>
      </c>
      <c r="Y15" s="423">
        <v>-1.6883916382925836689330841400</v>
      </c>
      <c r="Z15" s="422">
        <v>0.8851562482475207325307258700</v>
      </c>
      <c r="AA15" s="91">
        <v>0.2130775069486456689217493300</v>
      </c>
      <c r="AB15" s="423">
        <v>-1.078758103768213102832350800</v>
      </c>
    </row>
    <row r="16" ht="18" customHeight="1">
      <c r="A16" s="58"/>
      <c r="B16" s="288"/>
      <c r="C16" s="289" t="s">
        <v>278</v>
      </c>
      <c r="D16" s="278">
        <v>253.04470115519839276745354093</v>
      </c>
      <c r="E16" s="94">
        <v>279.99752824651524650024024721</v>
      </c>
      <c r="F16" s="279">
        <v>256.186051216907167860547939</v>
      </c>
      <c r="G16" s="278">
        <v>288.04192546583850931677018634</v>
      </c>
      <c r="H16" s="94">
        <v>300.76773586581297258056629982</v>
      </c>
      <c r="I16" s="279">
        <v>264.5960009709036367784372433</v>
      </c>
      <c r="J16" s="278">
        <v>0</v>
      </c>
      <c r="K16" s="94">
        <v>0</v>
      </c>
      <c r="L16" s="279">
        <v>135.09924927386387407608439088</v>
      </c>
      <c r="M16" s="278">
        <v>261.59810246679316888045540797</v>
      </c>
      <c r="N16" s="94">
        <v>283.1196580937972768532526475</v>
      </c>
      <c r="O16" s="279">
        <v>248.3623577337251920523789531</v>
      </c>
      <c r="P16" s="5"/>
      <c r="Q16" s="273">
        <v>2.5194315055410081671909713100</v>
      </c>
      <c r="R16" s="92">
        <v>2.6587086054117434101532611300</v>
      </c>
      <c r="S16" s="274">
        <v>0.6960671900333768160709364500</v>
      </c>
      <c r="T16" s="273">
        <v>83.60451726060987913954508108</v>
      </c>
      <c r="U16" s="92">
        <v>4.4490589352709969772730740500</v>
      </c>
      <c r="V16" s="274">
        <v>8.153329979080897602970044930</v>
      </c>
      <c r="W16" s="273">
        <v>0</v>
      </c>
      <c r="X16" s="92">
        <v>-100</v>
      </c>
      <c r="Y16" s="274">
        <v>-0.697739916832851408694781300</v>
      </c>
      <c r="Z16" s="273">
        <v>13.964555571092353430850338400</v>
      </c>
      <c r="AA16" s="92">
        <v>4.9119157067101565504425341300</v>
      </c>
      <c r="AB16" s="274">
        <v>1.9868666583649178514950495500</v>
      </c>
    </row>
    <row r="17" ht="18" customHeight="1">
      <c r="A17" s="58"/>
      <c r="B17" s="290"/>
      <c r="C17" s="291" t="s">
        <v>279</v>
      </c>
      <c r="D17" s="441">
        <v>261.86508831266441187523487411</v>
      </c>
      <c r="E17" s="95">
        <v>280.56051446081452675217271621</v>
      </c>
      <c r="F17" s="442">
        <v>242.92617938320741221259688636</v>
      </c>
      <c r="G17" s="441">
        <v>269.3370165745856353591160221</v>
      </c>
      <c r="H17" s="95">
        <v>319.29904118624586051899515612</v>
      </c>
      <c r="I17" s="442">
        <v>239.51285273292751306751678562</v>
      </c>
      <c r="J17" s="441">
        <v>0</v>
      </c>
      <c r="K17" s="95">
        <v>213.88233364357366462834617212</v>
      </c>
      <c r="L17" s="442">
        <v>131.13026551147677604539013861</v>
      </c>
      <c r="M17" s="441">
        <v>262.75984121733377439629507112</v>
      </c>
      <c r="N17" s="95">
        <v>284.82588058395757012411832249</v>
      </c>
      <c r="O17" s="442">
        <v>232.68247789023976363019304865</v>
      </c>
      <c r="P17" s="5"/>
      <c r="Q17" s="422">
        <v>6.6451573854049854072590252100</v>
      </c>
      <c r="R17" s="91">
        <v>-2.7639174475342405608096734200</v>
      </c>
      <c r="S17" s="423">
        <v>-4.430731814074251569229670300</v>
      </c>
      <c r="T17" s="422">
        <v>44.963157520591040812239722600</v>
      </c>
      <c r="U17" s="91">
        <v>6.3931330323415286314484839400</v>
      </c>
      <c r="V17" s="423">
        <v>-0.0697880284121384636321392900</v>
      </c>
      <c r="W17" s="422">
        <v>0</v>
      </c>
      <c r="X17" s="91">
        <v>19.913222661605919402837423120</v>
      </c>
      <c r="Y17" s="423">
        <v>-6.055102232634685939633446800</v>
      </c>
      <c r="Z17" s="422">
        <v>10.300306481156901565608938440</v>
      </c>
      <c r="AA17" s="91">
        <v>-1.2585806631898584209978957800</v>
      </c>
      <c r="AB17" s="423">
        <v>-3.8881517020150496668071115900</v>
      </c>
    </row>
    <row r="18" ht="18" customHeight="1">
      <c r="A18" s="58"/>
      <c r="B18" s="288"/>
      <c r="C18" s="289" t="s">
        <v>280</v>
      </c>
      <c r="D18" s="278">
        <v>224.31051344743276283618581907</v>
      </c>
      <c r="E18" s="94">
        <v>235.6194932038257906705760837</v>
      </c>
      <c r="F18" s="279">
        <v>203.01463678565847478704919804</v>
      </c>
      <c r="G18" s="278">
        <v>185.17669172932330827067669173</v>
      </c>
      <c r="H18" s="94">
        <v>245.3508446740753492269715211</v>
      </c>
      <c r="I18" s="279">
        <v>202.3041874343132754643754254</v>
      </c>
      <c r="J18" s="278">
        <v>0</v>
      </c>
      <c r="K18" s="94">
        <v>290.33328167963157119190883867</v>
      </c>
      <c r="L18" s="279">
        <v>128.75077851657627403012886764</v>
      </c>
      <c r="M18" s="278">
        <v>220.48345588235294117647058824</v>
      </c>
      <c r="N18" s="94">
        <v>236.52544009351256575102279367</v>
      </c>
      <c r="O18" s="279">
        <v>197.073448416474106293326084</v>
      </c>
      <c r="P18" s="5"/>
      <c r="Q18" s="273">
        <v>-0.5382309382095413047862341100</v>
      </c>
      <c r="R18" s="92">
        <v>2.2141340193640844717811000400</v>
      </c>
      <c r="S18" s="274">
        <v>4.6512920333028720577829814900</v>
      </c>
      <c r="T18" s="273">
        <v>-0.5495747962817893283154179800</v>
      </c>
      <c r="U18" s="92">
        <v>13.301835007500096041710368290</v>
      </c>
      <c r="V18" s="274">
        <v>-1.5791504883428280672595588100</v>
      </c>
      <c r="W18" s="273">
        <v>0</v>
      </c>
      <c r="X18" s="92">
        <v>86.50137426000792342840415780</v>
      </c>
      <c r="Y18" s="274">
        <v>4.6306296987575557439726216800</v>
      </c>
      <c r="Z18" s="273">
        <v>0.3312566264823686483939370200</v>
      </c>
      <c r="AA18" s="92">
        <v>4.1952022487435861739501219800</v>
      </c>
      <c r="AB18" s="274">
        <v>2.9965121908777881770882372100</v>
      </c>
    </row>
    <row r="19" ht="18" customHeight="1">
      <c r="A19" s="58"/>
      <c r="B19" s="290"/>
      <c r="C19" s="291" t="s">
        <v>282</v>
      </c>
      <c r="D19" s="441">
        <v>185.90213815789473684210526316</v>
      </c>
      <c r="E19" s="95">
        <v>191.17235851205391781687082474</v>
      </c>
      <c r="F19" s="442">
        <v>171.17452669213912641176135774</v>
      </c>
      <c r="G19" s="441">
        <v>170.37588652482269503546099291</v>
      </c>
      <c r="H19" s="95">
        <v>219.10564523814981718855935157</v>
      </c>
      <c r="I19" s="442">
        <v>177.84970056174973224653817941</v>
      </c>
      <c r="J19" s="441">
        <v>0</v>
      </c>
      <c r="K19" s="95">
        <v>0</v>
      </c>
      <c r="L19" s="442">
        <v>118.92158565223381410189002617</v>
      </c>
      <c r="M19" s="441">
        <v>185.05130198212203653322969297</v>
      </c>
      <c r="N19" s="95">
        <v>192.85539859102706711160548756</v>
      </c>
      <c r="O19" s="442">
        <v>168.14032200748981767487630867</v>
      </c>
      <c r="P19" s="5"/>
      <c r="Q19" s="422">
        <v>2.3147234748467055312200652700</v>
      </c>
      <c r="R19" s="91">
        <v>-6.6911964490227546591291247800</v>
      </c>
      <c r="S19" s="423">
        <v>-0.6076675296992721507502496200</v>
      </c>
      <c r="T19" s="422">
        <v>2.5692776019921854264896963500</v>
      </c>
      <c r="U19" s="91">
        <v>2.4835653268576727481693289100</v>
      </c>
      <c r="V19" s="423">
        <v>-0.5294185291613565974772001600</v>
      </c>
      <c r="W19" s="422">
        <v>0</v>
      </c>
      <c r="X19" s="91">
        <v>-100</v>
      </c>
      <c r="Y19" s="423">
        <v>-0.0902183264240931521639816800</v>
      </c>
      <c r="Z19" s="422">
        <v>2.3517360043563829983197933600</v>
      </c>
      <c r="AA19" s="91">
        <v>-5.509231166162168784154264500</v>
      </c>
      <c r="AB19" s="423">
        <v>-0.7213868465485517569904150900</v>
      </c>
    </row>
    <row r="20" ht="18" customHeight="1">
      <c r="A20" s="58"/>
      <c r="B20" s="288"/>
      <c r="C20" s="289" t="s">
        <v>283</v>
      </c>
      <c r="D20" s="278">
        <v>160.0797266514806378132118451</v>
      </c>
      <c r="E20" s="94">
        <v>163.23657973825829036377969344</v>
      </c>
      <c r="F20" s="279">
        <v>144.34283279808122154828277747</v>
      </c>
      <c r="G20" s="278">
        <v>124.8047619047619047619047619</v>
      </c>
      <c r="H20" s="94">
        <v>182.00354461206583927015752268</v>
      </c>
      <c r="I20" s="279">
        <v>153.25312687159120417704976719</v>
      </c>
      <c r="J20" s="278">
        <v>0</v>
      </c>
      <c r="K20" s="94">
        <v>0</v>
      </c>
      <c r="L20" s="279">
        <v>118.42432311375859721668495969</v>
      </c>
      <c r="M20" s="278">
        <v>153.27113970588235294117647059</v>
      </c>
      <c r="N20" s="94">
        <v>165.2829163171817536615265501</v>
      </c>
      <c r="O20" s="279">
        <v>143.84249643241983865800739727</v>
      </c>
      <c r="P20" s="5"/>
      <c r="Q20" s="273">
        <v>8.797043167118629676308589030</v>
      </c>
      <c r="R20" s="92">
        <v>-6.0079501411879444099490344800</v>
      </c>
      <c r="S20" s="274">
        <v>-4.0330388589124510596428280200</v>
      </c>
      <c r="T20" s="273">
        <v>13.628390005736163173832423990</v>
      </c>
      <c r="U20" s="92">
        <v>3.7824269772059672104559483900</v>
      </c>
      <c r="V20" s="274">
        <v>1.0691516760231263946358527900</v>
      </c>
      <c r="W20" s="273">
        <v>0</v>
      </c>
      <c r="X20" s="92">
        <v>-100</v>
      </c>
      <c r="Y20" s="274">
        <v>4.1663681393583821613653165300</v>
      </c>
      <c r="Z20" s="273">
        <v>8.527861777005123048235693380</v>
      </c>
      <c r="AA20" s="92">
        <v>-4.6380986039879128758970166400</v>
      </c>
      <c r="AB20" s="274">
        <v>-2.8027178589765886630038992900</v>
      </c>
    </row>
    <row r="21" ht="18" customHeight="1">
      <c r="A21" s="58"/>
      <c r="B21" s="290"/>
      <c r="C21" s="291" t="s">
        <v>268</v>
      </c>
      <c r="D21" s="443">
        <v>157.34417455743104158089748868</v>
      </c>
      <c r="E21" s="154">
        <v>163.94995159064336699529385884</v>
      </c>
      <c r="F21" s="444">
        <v>146.96084406335817138497744959</v>
      </c>
      <c r="G21" s="443">
        <v>161.40845070422535211267605634</v>
      </c>
      <c r="H21" s="154">
        <v>186.91803875727163934797983827</v>
      </c>
      <c r="I21" s="444">
        <v>133.69709682641362088503649496</v>
      </c>
      <c r="J21" s="443">
        <v>0</v>
      </c>
      <c r="K21" s="154">
        <v>0</v>
      </c>
      <c r="L21" s="444">
        <v>118.68785532399791142620486004</v>
      </c>
      <c r="M21" s="443">
        <v>157.459600000</v>
      </c>
      <c r="N21" s="154">
        <v>165.32644633301857097891092226</v>
      </c>
      <c r="O21" s="444">
        <v>142.16236465955089459076997334</v>
      </c>
      <c r="P21" s="5"/>
      <c r="Q21" s="422">
        <v>10.456256988378228242093573730</v>
      </c>
      <c r="R21" s="91">
        <v>-5.3822851549369599619476599600</v>
      </c>
      <c r="S21" s="423">
        <v>-1.0577746153942616792995049600</v>
      </c>
      <c r="T21" s="422">
        <v>-8.531493035615211656949297720</v>
      </c>
      <c r="U21" s="91">
        <v>-7.3010055184821008535937288200</v>
      </c>
      <c r="V21" s="423">
        <v>-0.2851239365917755132840439300</v>
      </c>
      <c r="W21" s="422">
        <v>0</v>
      </c>
      <c r="X21" s="91">
        <v>-100</v>
      </c>
      <c r="Y21" s="423">
        <v>6.3711359424260724390067870400</v>
      </c>
      <c r="Z21" s="422">
        <v>9.931641515438440715523304010</v>
      </c>
      <c r="AA21" s="91">
        <v>-5.3510425153294427378965579800</v>
      </c>
      <c r="AB21" s="423">
        <v>-1.1054739335425480392451417600</v>
      </c>
    </row>
    <row r="22" ht="18" customHeight="1">
      <c r="A22" s="58"/>
      <c r="B22" s="288"/>
      <c r="C22" s="289" t="s">
        <v>270</v>
      </c>
      <c r="D22" s="278">
        <v>135.78702043743277160272499104</v>
      </c>
      <c r="E22" s="94">
        <v>148.48044037751041988422449094</v>
      </c>
      <c r="F22" s="279">
        <v>136.91632671787851745945708115</v>
      </c>
      <c r="G22" s="278">
        <v>139.625</v>
      </c>
      <c r="H22" s="94">
        <v>158.50569700370137932748898897</v>
      </c>
      <c r="I22" s="279">
        <v>136.83403599793795236021304526</v>
      </c>
      <c r="J22" s="278">
        <v>0</v>
      </c>
      <c r="K22" s="94">
        <v>0</v>
      </c>
      <c r="L22" s="279">
        <v>121.84254453418783633399594076</v>
      </c>
      <c r="M22" s="278">
        <v>135.79799785484447622452627816</v>
      </c>
      <c r="N22" s="94">
        <v>148.70800635579479862507296193</v>
      </c>
      <c r="O22" s="279">
        <v>135.58858283297714757397921684</v>
      </c>
      <c r="P22" s="5"/>
      <c r="Q22" s="273">
        <v>-6.3104166448444066526427367700</v>
      </c>
      <c r="R22" s="92">
        <v>-6.4623136854003180254782838700</v>
      </c>
      <c r="S22" s="274">
        <v>-1.31276368033410734129988400</v>
      </c>
      <c r="T22" s="273">
        <v>16.84100418410041841004184100</v>
      </c>
      <c r="U22" s="92">
        <v>-8.732379146232318713886439040</v>
      </c>
      <c r="V22" s="274">
        <v>0.0470045593409912709379289200</v>
      </c>
      <c r="W22" s="273">
        <v>0</v>
      </c>
      <c r="X22" s="92">
        <v>-100</v>
      </c>
      <c r="Y22" s="274">
        <v>8.505043744635766409873734980</v>
      </c>
      <c r="Z22" s="273">
        <v>-6.2301543771215364156719831700</v>
      </c>
      <c r="AA22" s="92">
        <v>-6.6948159192389746476866537100</v>
      </c>
      <c r="AB22" s="274">
        <v>-0.7999784310184114738380906100</v>
      </c>
    </row>
    <row r="23" ht="18" customHeight="1">
      <c r="A23" s="58"/>
      <c r="B23" s="290"/>
      <c r="C23" s="291" t="s">
        <v>272</v>
      </c>
      <c r="D23" s="441">
        <v>124.08808042125418860698898995</v>
      </c>
      <c r="E23" s="95">
        <v>133.76194357850659577077262505</v>
      </c>
      <c r="F23" s="442">
        <v>133.43818738562653722372296853</v>
      </c>
      <c r="G23" s="441">
        <v>97.36</v>
      </c>
      <c r="H23" s="95">
        <v>151.08025950381668095509974918</v>
      </c>
      <c r="I23" s="442">
        <v>141.56120641983493672837625089</v>
      </c>
      <c r="J23" s="441">
        <v>0</v>
      </c>
      <c r="K23" s="95">
        <v>0</v>
      </c>
      <c r="L23" s="442">
        <v>117.90158057791238557500799095</v>
      </c>
      <c r="M23" s="441">
        <v>123.77199621570482497634815516</v>
      </c>
      <c r="N23" s="95">
        <v>134.72185658699277376320177876</v>
      </c>
      <c r="O23" s="442">
        <v>133.40456223190237089748279187</v>
      </c>
      <c r="P23" s="5"/>
      <c r="Q23" s="422">
        <v>-9.679637463009204308751352830</v>
      </c>
      <c r="R23" s="91">
        <v>-11.912634112062655475483223510</v>
      </c>
      <c r="S23" s="423">
        <v>0.2150221587419217518812219500</v>
      </c>
      <c r="T23" s="422">
        <v>-36.787269255251432208784213870</v>
      </c>
      <c r="U23" s="91">
        <v>-11.728169808762289515293621730</v>
      </c>
      <c r="V23" s="423">
        <v>-4.0471827406438351425503046700</v>
      </c>
      <c r="W23" s="422">
        <v>0</v>
      </c>
      <c r="X23" s="91">
        <v>-100</v>
      </c>
      <c r="Y23" s="423">
        <v>6.2341843184214386089228339900</v>
      </c>
      <c r="Z23" s="422">
        <v>-11.033059542831884678744901230</v>
      </c>
      <c r="AA23" s="91">
        <v>-12.045968234978648717853141170</v>
      </c>
      <c r="AB23" s="423">
        <v>-0.2749381390478290009939249500</v>
      </c>
    </row>
    <row r="24" ht="18" customHeight="1">
      <c r="A24" s="59"/>
      <c r="B24" s="288"/>
      <c r="C24" s="289" t="s">
        <v>273</v>
      </c>
      <c r="D24" s="278">
        <v>145.01742574257425742574257426</v>
      </c>
      <c r="E24" s="94">
        <v>150.85830370267528987837586901</v>
      </c>
      <c r="F24" s="279">
        <v>153.44158404767690321228411451</v>
      </c>
      <c r="G24" s="278">
        <v>128</v>
      </c>
      <c r="H24" s="94">
        <v>173.94551937065198468704736858</v>
      </c>
      <c r="I24" s="279">
        <v>175.85420543358176033790642148</v>
      </c>
      <c r="J24" s="278">
        <v>0</v>
      </c>
      <c r="K24" s="94">
        <v>0</v>
      </c>
      <c r="L24" s="279">
        <v>121.22864976475447201578146001</v>
      </c>
      <c r="M24" s="278">
        <v>143.73379714390333211277920176</v>
      </c>
      <c r="N24" s="94">
        <v>152.8289816490049108296717498</v>
      </c>
      <c r="O24" s="279">
        <v>155.12236690137129255609166965</v>
      </c>
      <c r="P24" s="93"/>
      <c r="Q24" s="273">
        <v>-7.0960462272822688066421054700</v>
      </c>
      <c r="R24" s="92">
        <v>-10.457207751695997617309907480</v>
      </c>
      <c r="S24" s="274">
        <v>-4.8573248426028319195960738400</v>
      </c>
      <c r="T24" s="273">
        <v>-17.350960874833208079630680510</v>
      </c>
      <c r="U24" s="92">
        <v>-11.576003077453174430070251460</v>
      </c>
      <c r="V24" s="274">
        <v>-2.6943051777487288011229744900</v>
      </c>
      <c r="W24" s="273">
        <v>0</v>
      </c>
      <c r="X24" s="92">
        <v>-100</v>
      </c>
      <c r="Y24" s="274">
        <v>6.42273394283761068534024800</v>
      </c>
      <c r="Z24" s="273">
        <v>-7.7556985622953634753938267300</v>
      </c>
      <c r="AA24" s="92">
        <v>-11.169185486352370031905157090</v>
      </c>
      <c r="AB24" s="274">
        <v>-4.3352669911607340573368401900</v>
      </c>
    </row>
    <row r="25" ht="18" customHeight="1">
      <c r="A25" s="60"/>
      <c r="B25" s="290"/>
      <c r="C25" s="291" t="s">
        <v>274</v>
      </c>
      <c r="D25" s="441">
        <v>170.94889705882352941176470588</v>
      </c>
      <c r="E25" s="95">
        <v>177.30722615507784782968644104</v>
      </c>
      <c r="F25" s="442">
        <v>168.57333560976995741714154118</v>
      </c>
      <c r="G25" s="441">
        <v>155.9837398373983739837398374</v>
      </c>
      <c r="H25" s="95">
        <v>195.89011340951121347862130434</v>
      </c>
      <c r="I25" s="442">
        <v>185.93737766651920569873346985</v>
      </c>
      <c r="J25" s="441">
        <v>0</v>
      </c>
      <c r="K25" s="95">
        <v>0</v>
      </c>
      <c r="L25" s="442">
        <v>124.99045395909066863320897175</v>
      </c>
      <c r="M25" s="441">
        <v>169.70768712070128118678354686</v>
      </c>
      <c r="N25" s="95">
        <v>179.5799770128492278674997053</v>
      </c>
      <c r="O25" s="442">
        <v>168.87866367478773471769916693</v>
      </c>
      <c r="P25" s="93"/>
      <c r="Q25" s="422">
        <v>0.0977572489314367795956977200</v>
      </c>
      <c r="R25" s="91">
        <v>-2.5059664834432655054022975900</v>
      </c>
      <c r="S25" s="423">
        <v>-0.7496574146967043736841740800</v>
      </c>
      <c r="T25" s="422">
        <v>-20.826018552748093571876853770</v>
      </c>
      <c r="U25" s="91">
        <v>-6.7096193140018709581477599500</v>
      </c>
      <c r="V25" s="423">
        <v>-1.4046911267303045457646256400</v>
      </c>
      <c r="W25" s="422">
        <v>0</v>
      </c>
      <c r="X25" s="91">
        <v>0</v>
      </c>
      <c r="Y25" s="423">
        <v>4.6038270767662937124539371800</v>
      </c>
      <c r="Z25" s="422">
        <v>-2.4383257253700759834972395700</v>
      </c>
      <c r="AA25" s="91">
        <v>-3.1225677873249666300148728200</v>
      </c>
      <c r="AB25" s="423">
        <v>-0.9732815821201930987589393300</v>
      </c>
    </row>
    <row r="26" ht="18" customHeight="1">
      <c r="A26" s="60"/>
      <c r="B26" s="292"/>
      <c r="C26" s="293" t="s">
        <v>276</v>
      </c>
      <c r="D26" s="445">
        <v>252.73281296907835484839387571</v>
      </c>
      <c r="E26" s="446">
        <v>290.93126308826031064262744133</v>
      </c>
      <c r="F26" s="447">
        <v>220.89005379075052287659707906</v>
      </c>
      <c r="G26" s="445">
        <v>205.04545454545454545454545455</v>
      </c>
      <c r="H26" s="446">
        <v>268.08236507187511003600890963</v>
      </c>
      <c r="I26" s="447">
        <v>216.34968827484508449301762612</v>
      </c>
      <c r="J26" s="445">
        <v>0</v>
      </c>
      <c r="K26" s="446">
        <v>0</v>
      </c>
      <c r="L26" s="447">
        <v>129.03020182669974517132918604</v>
      </c>
      <c r="M26" s="445">
        <v>250.6255380200860832137733142</v>
      </c>
      <c r="N26" s="446">
        <v>288.819769267083677564026909</v>
      </c>
      <c r="O26" s="447">
        <v>212.97337969501954278611820176</v>
      </c>
      <c r="P26" s="184"/>
      <c r="Q26" s="275">
        <v>-8.388269169150252616772649040</v>
      </c>
      <c r="R26" s="276">
        <v>1.5344929278681734675672918600</v>
      </c>
      <c r="S26" s="277">
        <v>-1.3893704149694409374510272600</v>
      </c>
      <c r="T26" s="275">
        <v>-20.197000964351892993144215040</v>
      </c>
      <c r="U26" s="276">
        <v>-23.389241265728203307902947420</v>
      </c>
      <c r="V26" s="277">
        <v>-3.215472567245967073136278500</v>
      </c>
      <c r="W26" s="275">
        <v>0</v>
      </c>
      <c r="X26" s="276">
        <v>0</v>
      </c>
      <c r="Y26" s="277">
        <v>0.2829547456241498382659285700</v>
      </c>
      <c r="Z26" s="275">
        <v>-8.499851195866898020326574740</v>
      </c>
      <c r="AA26" s="276">
        <v>-0.851407210058990574273489300</v>
      </c>
      <c r="AB26" s="277">
        <v>-1.725280293203553960442701600</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 customHeight="1">
      <c r="A28" s="112"/>
      <c r="B28" s="1056" t="s">
        <v>61</v>
      </c>
      <c r="C28" s="1056"/>
      <c r="D28" s="1056"/>
      <c r="E28" s="1056"/>
      <c r="F28" s="1056"/>
      <c r="G28" s="1056"/>
      <c r="H28" s="1056"/>
      <c r="I28" s="1056"/>
      <c r="J28" s="1056"/>
      <c r="K28" s="1056"/>
      <c r="L28" s="1056"/>
      <c r="M28" s="1056"/>
      <c r="N28" s="1056"/>
      <c r="O28" s="1056"/>
      <c r="P28" s="413"/>
      <c r="Q28" s="1057"/>
      <c r="R28" s="1057"/>
      <c r="S28" s="1057"/>
      <c r="T28" s="1057"/>
      <c r="U28" s="1057"/>
      <c r="V28" s="1057"/>
      <c r="W28" s="1057"/>
      <c r="X28" s="1057"/>
      <c r="Y28" s="1057"/>
      <c r="Z28" s="1057"/>
      <c r="AA28" s="1057"/>
      <c r="AB28" s="1057"/>
      <c r="AC28" s="9"/>
    </row>
    <row r="29" ht="18" customHeight="1">
      <c r="A29" s="58"/>
      <c r="B29" s="286">
        <v>2017</v>
      </c>
      <c r="C29" s="287"/>
      <c r="D29" s="456">
        <v>226.97885471469040874140024282</v>
      </c>
      <c r="E29" s="457">
        <v>204.25572807763473748271983629</v>
      </c>
      <c r="F29" s="458">
        <v>178.51356534013145354144884641</v>
      </c>
      <c r="G29" s="456">
        <v>282.1372549019607843137254902</v>
      </c>
      <c r="H29" s="457">
        <v>228.46412568624258001954316759</v>
      </c>
      <c r="I29" s="458">
        <v>194.80292723974326392363605141</v>
      </c>
      <c r="J29" s="456">
        <v>565.125</v>
      </c>
      <c r="K29" s="457">
        <v>151.98919685049121303511026221</v>
      </c>
      <c r="L29" s="458">
        <v>133.50060847198022596325796589</v>
      </c>
      <c r="M29" s="456">
        <v>230.95311843226356148821357569</v>
      </c>
      <c r="N29" s="457">
        <v>204.66171353650131952732346069</v>
      </c>
      <c r="O29" s="458">
        <v>178.87254034159176286292223692</v>
      </c>
      <c r="P29" s="5"/>
      <c r="Q29" s="429">
        <v>-3.6831257868206142023097895600</v>
      </c>
      <c r="R29" s="430">
        <v>-3.5394562782180579964032353400</v>
      </c>
      <c r="S29" s="431">
        <v>-1.5032912712690266227330518900</v>
      </c>
      <c r="T29" s="429">
        <v>13.741470612804116623713955670</v>
      </c>
      <c r="U29" s="430">
        <v>-5.7657521706470617389732844200</v>
      </c>
      <c r="V29" s="431">
        <v>-1.2016442489822580621515588700</v>
      </c>
      <c r="W29" s="429">
        <v>0</v>
      </c>
      <c r="X29" s="430">
        <v>-2.4535044959200226392469416600</v>
      </c>
      <c r="Y29" s="431">
        <v>-0.1703698844144730664251812400</v>
      </c>
      <c r="Z29" s="429">
        <v>-2.3066590508155678507869120300</v>
      </c>
      <c r="AA29" s="430">
        <v>-4.1988167159270502501207655400</v>
      </c>
      <c r="AB29" s="431">
        <v>-1.396239592372694276661905200</v>
      </c>
    </row>
    <row r="30" ht="18" customHeight="1">
      <c r="A30" s="58"/>
      <c r="B30" s="288">
        <v>2018</v>
      </c>
      <c r="C30" s="289"/>
      <c r="D30" s="278">
        <v>181.23607263773468759618344106</v>
      </c>
      <c r="E30" s="94">
        <v>212.6689723503527341150090924</v>
      </c>
      <c r="F30" s="279">
        <v>185.43657238057626168479148082</v>
      </c>
      <c r="G30" s="278">
        <v>173.47232704402515723270440252</v>
      </c>
      <c r="H30" s="94">
        <v>240.26623322727322895370877402</v>
      </c>
      <c r="I30" s="279">
        <v>198.13545898701218322349925181</v>
      </c>
      <c r="J30" s="278">
        <v>152.16666666666666666666666667</v>
      </c>
      <c r="K30" s="94">
        <v>161.25335710757899836034074758</v>
      </c>
      <c r="L30" s="279">
        <v>122.5700521251882764714766336</v>
      </c>
      <c r="M30" s="278">
        <v>180.11384928716904276985743381</v>
      </c>
      <c r="N30" s="94">
        <v>214.48230550186028143252062938</v>
      </c>
      <c r="O30" s="279">
        <v>183.43499411012894283133064502</v>
      </c>
      <c r="P30" s="5"/>
      <c r="Q30" s="273">
        <v>-20.152882582147939757282075070</v>
      </c>
      <c r="R30" s="92">
        <v>4.11897592880246691685779300</v>
      </c>
      <c r="S30" s="274">
        <v>3.8781405924272657800200336800</v>
      </c>
      <c r="T30" s="273">
        <v>-38.514916399713093204059180430</v>
      </c>
      <c r="U30" s="92">
        <v>5.1658471567824515667812159300</v>
      </c>
      <c r="V30" s="274">
        <v>1.7107195433298517275896437500</v>
      </c>
      <c r="W30" s="273">
        <v>-73.073803730738037307380373070</v>
      </c>
      <c r="X30" s="92">
        <v>6.0952754860602084545570629700</v>
      </c>
      <c r="Y30" s="274">
        <v>-8.187645338774698704564964350</v>
      </c>
      <c r="Z30" s="273">
        <v>-22.012809132085917965566863110</v>
      </c>
      <c r="AA30" s="92">
        <v>4.7984509636226924224414441300</v>
      </c>
      <c r="AB30" s="274">
        <v>2.5506730993053996793586976600</v>
      </c>
    </row>
    <row r="31" ht="18" customHeight="1">
      <c r="A31" s="58"/>
      <c r="B31" s="427">
        <v>2019</v>
      </c>
      <c r="C31" s="428"/>
      <c r="D31" s="459">
        <v>193.27037213092489474399022138</v>
      </c>
      <c r="E31" s="460">
        <v>206.4777438990594408041620392</v>
      </c>
      <c r="F31" s="461">
        <v>183.99798535566501244422034556</v>
      </c>
      <c r="G31" s="459">
        <v>208.14428020565552699228791774</v>
      </c>
      <c r="H31" s="460">
        <v>240.86687239247982224825686512</v>
      </c>
      <c r="I31" s="461">
        <v>195.48183692042098483417896753</v>
      </c>
      <c r="J31" s="459">
        <v>0</v>
      </c>
      <c r="K31" s="460">
        <v>225.3499758489823506128805721</v>
      </c>
      <c r="L31" s="461">
        <v>124.89438322988806319483715376</v>
      </c>
      <c r="M31" s="459">
        <v>194.69180690332882938213978627</v>
      </c>
      <c r="N31" s="460">
        <v>209.84412766832981842497813898</v>
      </c>
      <c r="O31" s="461">
        <v>181.18490064507763622807870595</v>
      </c>
      <c r="P31" s="93"/>
      <c r="Q31" s="432">
        <v>6.6401237447056537003892814400</v>
      </c>
      <c r="R31" s="433">
        <v>-2.911204386267409590846714300</v>
      </c>
      <c r="S31" s="434">
        <v>-0.7757838739376609994633257600</v>
      </c>
      <c r="T31" s="432">
        <v>19.987022571520039416048012730</v>
      </c>
      <c r="U31" s="433">
        <v>0.249989004754752704435468500</v>
      </c>
      <c r="V31" s="434">
        <v>-1.3392969033196343806470232900</v>
      </c>
      <c r="W31" s="432">
        <v>-100</v>
      </c>
      <c r="X31" s="433">
        <v>39.749013534423200649454428200</v>
      </c>
      <c r="Y31" s="434">
        <v>1.896328723370212389515666800</v>
      </c>
      <c r="Z31" s="432">
        <v>8.093746079968039254002769300</v>
      </c>
      <c r="AA31" s="433">
        <v>-2.1624990568232373085480349700</v>
      </c>
      <c r="AB31" s="434">
        <v>-1.2266435180303803234709068200</v>
      </c>
    </row>
    <row r="32" ht="21"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 customHeight="1">
      <c r="A33" s="112"/>
      <c r="B33" s="1058" t="s">
        <v>44</v>
      </c>
      <c r="C33" s="1058"/>
      <c r="D33" s="1058"/>
      <c r="E33" s="1058"/>
      <c r="F33" s="1058"/>
      <c r="G33" s="1058"/>
      <c r="H33" s="1058"/>
      <c r="I33" s="1058"/>
      <c r="J33" s="1058"/>
      <c r="K33" s="1058"/>
      <c r="L33" s="1058"/>
      <c r="M33" s="1058"/>
      <c r="N33" s="1058"/>
      <c r="O33" s="1058"/>
      <c r="P33" s="413"/>
      <c r="Q33" s="1057"/>
      <c r="R33" s="1057"/>
      <c r="S33" s="1057"/>
      <c r="T33" s="1057"/>
      <c r="U33" s="1057"/>
      <c r="V33" s="1057"/>
      <c r="W33" s="1057"/>
      <c r="X33" s="1057"/>
      <c r="Y33" s="1057"/>
      <c r="Z33" s="1057"/>
      <c r="AA33" s="1057"/>
      <c r="AB33" s="1057"/>
      <c r="AC33" s="9"/>
    </row>
    <row r="34" ht="18" customHeight="1">
      <c r="A34" s="58"/>
      <c r="B34" s="286">
        <v>2017</v>
      </c>
      <c r="C34" s="287"/>
      <c r="D34" s="456">
        <v>249.31902490726020137784843667</v>
      </c>
      <c r="E34" s="457">
        <v>215.33934298833227142046086018</v>
      </c>
      <c r="F34" s="458">
        <v>189.84258196911985852634099127</v>
      </c>
      <c r="G34" s="456">
        <v>266.35761589403973509933774834</v>
      </c>
      <c r="H34" s="457">
        <v>226.47988343617014929346055239</v>
      </c>
      <c r="I34" s="458">
        <v>178.45153399408938409972605497</v>
      </c>
      <c r="J34" s="456">
        <v>565.125</v>
      </c>
      <c r="K34" s="457">
        <v>150.56078312978103165840537202</v>
      </c>
      <c r="L34" s="458">
        <v>133.35403083390327730602334518</v>
      </c>
      <c r="M34" s="456">
        <v>253.03115871470301850048685492</v>
      </c>
      <c r="N34" s="457">
        <v>213.77749506470717262557578417</v>
      </c>
      <c r="O34" s="458">
        <v>183.62138019919930099682667502</v>
      </c>
      <c r="P34" s="5"/>
      <c r="Q34" s="429">
        <v>11.180490256159199170053622280</v>
      </c>
      <c r="R34" s="430">
        <v>4.9254641355729095790677872300</v>
      </c>
      <c r="S34" s="431">
        <v>8.847361759425570506455584740</v>
      </c>
      <c r="T34" s="429">
        <v>24.996685462824863847366489730</v>
      </c>
      <c r="U34" s="430">
        <v>-2.3036264709588939774240464300</v>
      </c>
      <c r="V34" s="431">
        <v>-3.9189323257666232138597490300</v>
      </c>
      <c r="W34" s="429">
        <v>0</v>
      </c>
      <c r="X34" s="430">
        <v>2.0353063034137130388123036200</v>
      </c>
      <c r="Y34" s="431">
        <v>0.7209499098903705641283169500</v>
      </c>
      <c r="Z34" s="429">
        <v>13.273801291269360737075937310</v>
      </c>
      <c r="AA34" s="430">
        <v>3.7330019541714082282044872600</v>
      </c>
      <c r="AB34" s="431">
        <v>5.7002317933583947602491604300</v>
      </c>
    </row>
    <row r="35" ht="18" customHeight="1">
      <c r="A35" s="58"/>
      <c r="B35" s="288">
        <v>2018</v>
      </c>
      <c r="C35" s="289"/>
      <c r="D35" s="278">
        <v>206.40073831009023789991796555</v>
      </c>
      <c r="E35" s="94">
        <v>216.18504602566183101335120114</v>
      </c>
      <c r="F35" s="279">
        <v>187.28458108461412900366930453</v>
      </c>
      <c r="G35" s="278">
        <v>191.31220657276995305164319249</v>
      </c>
      <c r="H35" s="94">
        <v>239.71978623720002823924686077</v>
      </c>
      <c r="I35" s="279">
        <v>194.4558375354504924841801759</v>
      </c>
      <c r="J35" s="278">
        <v>0</v>
      </c>
      <c r="K35" s="94">
        <v>156.00001573675237816626484146</v>
      </c>
      <c r="L35" s="279">
        <v>121.32530945736628011968891121</v>
      </c>
      <c r="M35" s="278">
        <v>204.15642458100558659217877095</v>
      </c>
      <c r="N35" s="94">
        <v>218.71700651788292562188028547</v>
      </c>
      <c r="O35" s="279">
        <v>184.01929874197546114947658688</v>
      </c>
      <c r="P35" s="5"/>
      <c r="Q35" s="273">
        <v>-17.214204416664304694898621360</v>
      </c>
      <c r="R35" s="92">
        <v>0.3927303880440381526643230100</v>
      </c>
      <c r="S35" s="274">
        <v>-1.347432624426599203837660100</v>
      </c>
      <c r="T35" s="273">
        <v>-28.174681271784527819994723850</v>
      </c>
      <c r="U35" s="92">
        <v>5.8459509074947668287800960700</v>
      </c>
      <c r="V35" s="274">
        <v>8.968431474447957349129884700</v>
      </c>
      <c r="W35" s="273">
        <v>-100</v>
      </c>
      <c r="X35" s="92">
        <v>3.6126489872750020049889339600</v>
      </c>
      <c r="Y35" s="274">
        <v>-9.020140824628807417470809950</v>
      </c>
      <c r="Z35" s="273">
        <v>-19.315697869764938667618091930</v>
      </c>
      <c r="AA35" s="92">
        <v>2.3105853362537710314706105900</v>
      </c>
      <c r="AB35" s="274">
        <v>0.2167059970600827209162807300</v>
      </c>
    </row>
    <row r="36" ht="18" customHeight="1">
      <c r="A36" s="58"/>
      <c r="B36" s="427">
        <v>2019</v>
      </c>
      <c r="C36" s="428"/>
      <c r="D36" s="459">
        <v>195.07964085820895522388059701</v>
      </c>
      <c r="E36" s="460">
        <v>208.21600008742800472569849338</v>
      </c>
      <c r="F36" s="461">
        <v>183.97616480843886544378915543</v>
      </c>
      <c r="G36" s="459">
        <v>158.93894389438943894389438944</v>
      </c>
      <c r="H36" s="460">
        <v>212.83172110357183838293404532</v>
      </c>
      <c r="I36" s="461">
        <v>189.38403311612358947575421914</v>
      </c>
      <c r="J36" s="459">
        <v>0</v>
      </c>
      <c r="K36" s="460">
        <v>0</v>
      </c>
      <c r="L36" s="461">
        <v>125.19409484346883904055967134</v>
      </c>
      <c r="M36" s="459">
        <v>192.69440209104770202570246134</v>
      </c>
      <c r="N36" s="460">
        <v>208.67974042277476310034826274</v>
      </c>
      <c r="O36" s="461">
        <v>180.16282291743912430885765497</v>
      </c>
      <c r="P36" s="93"/>
      <c r="Q36" s="432">
        <v>-5.4850082148799330619089843100</v>
      </c>
      <c r="R36" s="433">
        <v>-3.6862151590669578425625285200</v>
      </c>
      <c r="S36" s="434">
        <v>-1.7665182349851531780165445300</v>
      </c>
      <c r="T36" s="432">
        <v>-16.921692169216921692169216920</v>
      </c>
      <c r="U36" s="433">
        <v>-11.216456328316074951820745440</v>
      </c>
      <c r="V36" s="434">
        <v>-2.6082037359265606716739500300</v>
      </c>
      <c r="W36" s="432">
        <v>0</v>
      </c>
      <c r="X36" s="433">
        <v>-100</v>
      </c>
      <c r="Y36" s="434">
        <v>3.1887702602250936777884696300</v>
      </c>
      <c r="Z36" s="432">
        <v>-5.6143334766376459539165373800</v>
      </c>
      <c r="AA36" s="433">
        <v>-4.5891566709456985217997879200</v>
      </c>
      <c r="AB36" s="434">
        <v>-2.0956909687737337802430304400</v>
      </c>
    </row>
    <row r="37" ht="21"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58" t="s">
        <v>45</v>
      </c>
      <c r="C38" s="1058"/>
      <c r="D38" s="1058"/>
      <c r="E38" s="1058"/>
      <c r="F38" s="1058"/>
      <c r="G38" s="1058"/>
      <c r="H38" s="1058"/>
      <c r="I38" s="1058"/>
      <c r="J38" s="1058"/>
      <c r="K38" s="1058"/>
      <c r="L38" s="1058"/>
      <c r="M38" s="1058"/>
      <c r="N38" s="1058"/>
      <c r="O38" s="1058"/>
      <c r="P38" s="413"/>
      <c r="Q38" s="1057"/>
      <c r="R38" s="1057"/>
      <c r="S38" s="1057"/>
      <c r="T38" s="1057"/>
      <c r="U38" s="1057"/>
      <c r="V38" s="1057"/>
      <c r="W38" s="1057"/>
      <c r="X38" s="1057"/>
      <c r="Y38" s="1057"/>
      <c r="Z38" s="1057"/>
      <c r="AA38" s="1057"/>
      <c r="AB38" s="1057"/>
      <c r="AC38" s="9"/>
    </row>
    <row r="39" ht="18" customHeight="1">
      <c r="A39" s="58"/>
      <c r="B39" s="286">
        <v>2017</v>
      </c>
      <c r="C39" s="287"/>
      <c r="D39" s="456">
        <v>226.97885471469040874140024282</v>
      </c>
      <c r="E39" s="457">
        <v>204.25572807763473748271983629</v>
      </c>
      <c r="F39" s="458">
        <v>178.51356534013145354144884641</v>
      </c>
      <c r="G39" s="456">
        <v>282.1372549019607843137254902</v>
      </c>
      <c r="H39" s="457">
        <v>228.46412568624258001954316759</v>
      </c>
      <c r="I39" s="458">
        <v>194.80292723974326392363605141</v>
      </c>
      <c r="J39" s="456">
        <v>565.125</v>
      </c>
      <c r="K39" s="457">
        <v>151.98919685049121303511026221</v>
      </c>
      <c r="L39" s="458">
        <v>133.50060847198022596325796589</v>
      </c>
      <c r="M39" s="456">
        <v>230.95311843226356148821357569</v>
      </c>
      <c r="N39" s="457">
        <v>204.66171353650131952732346069</v>
      </c>
      <c r="O39" s="458">
        <v>178.87254034159176286292223692</v>
      </c>
      <c r="P39" s="5"/>
      <c r="Q39" s="429">
        <v>-3.6831257868206142023097895600</v>
      </c>
      <c r="R39" s="430">
        <v>-3.5394562782180579964032353400</v>
      </c>
      <c r="S39" s="431">
        <v>-1.5032912712690266227330518900</v>
      </c>
      <c r="T39" s="429">
        <v>13.741470612804116623713955670</v>
      </c>
      <c r="U39" s="430">
        <v>-5.7657521706470617389732844200</v>
      </c>
      <c r="V39" s="431">
        <v>-1.2016442489822580621515588700</v>
      </c>
      <c r="W39" s="429">
        <v>0</v>
      </c>
      <c r="X39" s="430">
        <v>-2.4535044959200226392469416600</v>
      </c>
      <c r="Y39" s="431">
        <v>-0.1703698844144730664251812400</v>
      </c>
      <c r="Z39" s="429">
        <v>-2.3066590508155678507869120300</v>
      </c>
      <c r="AA39" s="430">
        <v>-4.1988167159270502501207655400</v>
      </c>
      <c r="AB39" s="431">
        <v>-1.396239592372694276661905200</v>
      </c>
    </row>
    <row r="40" ht="18" customHeight="1">
      <c r="A40" s="58"/>
      <c r="B40" s="288">
        <v>2018</v>
      </c>
      <c r="C40" s="289"/>
      <c r="D40" s="278">
        <v>181.23607263773468759618344106</v>
      </c>
      <c r="E40" s="94">
        <v>212.6689723503527341150090924</v>
      </c>
      <c r="F40" s="279">
        <v>185.43657238057626168479148082</v>
      </c>
      <c r="G40" s="278">
        <v>173.47232704402515723270440252</v>
      </c>
      <c r="H40" s="94">
        <v>240.26623322727322895370877402</v>
      </c>
      <c r="I40" s="279">
        <v>198.13545898701218322349925181</v>
      </c>
      <c r="J40" s="278">
        <v>152.16666666666666666666666667</v>
      </c>
      <c r="K40" s="94">
        <v>161.25335710757899836034074758</v>
      </c>
      <c r="L40" s="279">
        <v>122.5700521251882764714766336</v>
      </c>
      <c r="M40" s="278">
        <v>180.11384928716904276985743381</v>
      </c>
      <c r="N40" s="94">
        <v>214.48230550186028143252062938</v>
      </c>
      <c r="O40" s="279">
        <v>183.43499411012894283133064502</v>
      </c>
      <c r="P40" s="5"/>
      <c r="Q40" s="273">
        <v>-20.152882582147939757282075070</v>
      </c>
      <c r="R40" s="92">
        <v>4.11897592880246691685779300</v>
      </c>
      <c r="S40" s="274">
        <v>3.8781405924272657800200336800</v>
      </c>
      <c r="T40" s="273">
        <v>-38.514916399713093204059180430</v>
      </c>
      <c r="U40" s="92">
        <v>5.1658471567824515667812159300</v>
      </c>
      <c r="V40" s="274">
        <v>1.7107195433298517275896437500</v>
      </c>
      <c r="W40" s="273">
        <v>-73.073803730738037307380373070</v>
      </c>
      <c r="X40" s="92">
        <v>6.0952754860602084545570629700</v>
      </c>
      <c r="Y40" s="274">
        <v>-8.187645338774698704564964350</v>
      </c>
      <c r="Z40" s="273">
        <v>-22.012809132085917965566863110</v>
      </c>
      <c r="AA40" s="92">
        <v>4.7984509636226924224414441300</v>
      </c>
      <c r="AB40" s="274">
        <v>2.5506730993053996793586976600</v>
      </c>
    </row>
    <row r="41" ht="18" customHeight="1">
      <c r="A41" s="58"/>
      <c r="B41" s="427">
        <v>2019</v>
      </c>
      <c r="C41" s="428"/>
      <c r="D41" s="459">
        <v>193.27037213092489474399022138</v>
      </c>
      <c r="E41" s="460">
        <v>206.4777438990594408041620392</v>
      </c>
      <c r="F41" s="461">
        <v>183.99798535566501244422034556</v>
      </c>
      <c r="G41" s="459">
        <v>208.14428020565552699228791774</v>
      </c>
      <c r="H41" s="460">
        <v>240.86687239247982224825686512</v>
      </c>
      <c r="I41" s="461">
        <v>195.48183692042098483417896753</v>
      </c>
      <c r="J41" s="459">
        <v>0</v>
      </c>
      <c r="K41" s="460">
        <v>225.3499758489823506128805721</v>
      </c>
      <c r="L41" s="461">
        <v>124.89438322988806319483715376</v>
      </c>
      <c r="M41" s="459">
        <v>194.69180690332882938213978627</v>
      </c>
      <c r="N41" s="460">
        <v>209.84412766832981842497813898</v>
      </c>
      <c r="O41" s="461">
        <v>181.18490064507763622807870595</v>
      </c>
      <c r="P41" s="93"/>
      <c r="Q41" s="432">
        <v>6.6401237447056537003892814400</v>
      </c>
      <c r="R41" s="433">
        <v>-2.911204386267409590846714300</v>
      </c>
      <c r="S41" s="434">
        <v>-0.7757838739376609994633257600</v>
      </c>
      <c r="T41" s="432">
        <v>19.987022571520039416048012730</v>
      </c>
      <c r="U41" s="433">
        <v>0.249989004754752704435468500</v>
      </c>
      <c r="V41" s="434">
        <v>-1.3392969033196343806470232900</v>
      </c>
      <c r="W41" s="432">
        <v>-100</v>
      </c>
      <c r="X41" s="433">
        <v>39.749013534423200649454428200</v>
      </c>
      <c r="Y41" s="434">
        <v>1.896328723370212389515666800</v>
      </c>
      <c r="Z41" s="432">
        <v>8.093746079968039254002769300</v>
      </c>
      <c r="AA41" s="433">
        <v>-2.1624990568232373085480349700</v>
      </c>
      <c r="AB41" s="434">
        <v>-1.2266435180303803234709068200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row>
    <row r="43" ht="24" customHeight="1">
      <c r="B43" s="1055" t="s">
        <v>138</v>
      </c>
      <c r="C43" s="1055"/>
      <c r="D43" s="1055"/>
      <c r="E43" s="1055"/>
      <c r="F43" s="1055"/>
      <c r="G43" s="1055"/>
      <c r="H43" s="1055"/>
      <c r="I43" s="1055"/>
      <c r="J43" s="1055"/>
      <c r="K43" s="1055"/>
      <c r="L43" s="1055"/>
      <c r="M43" s="1055"/>
      <c r="N43" s="1055"/>
      <c r="O43" s="1055"/>
      <c r="P43" s="1055"/>
      <c r="Q43" s="1055"/>
      <c r="R43" s="1055"/>
      <c r="S43" s="1055"/>
      <c r="T43" s="1055"/>
      <c r="U43" s="1055"/>
      <c r="V43" s="1055"/>
      <c r="W43" s="1055"/>
      <c r="X43" s="1055"/>
      <c r="Y43" s="1055"/>
      <c r="Z43" s="1055"/>
      <c r="AA43" s="1055"/>
      <c r="AB43" s="1055"/>
    </row>
    <row r="44" ht="12" customHeight="1">
      <c r="Z44" s="55"/>
      <c r="AA44" s="234"/>
      <c r="AB44" s="234"/>
    </row>
    <row r="45" ht="12" customHeight="1"/>
    <row r="46">
      <c r="A46" s="237"/>
      <c r="B46" s="237"/>
      <c r="C46" s="237"/>
      <c r="D46" s="237"/>
      <c r="E46" s="237"/>
      <c r="F46" s="237"/>
      <c r="G46" s="237"/>
      <c r="H46" s="237"/>
      <c r="I46" s="237"/>
      <c r="J46" s="237"/>
      <c r="K46" s="237"/>
      <c r="L46" s="237"/>
      <c r="M46" s="237"/>
      <c r="N46" s="237"/>
      <c r="O46" s="237"/>
      <c r="P46" s="237"/>
      <c r="Q46" s="237"/>
      <c r="R46" s="237"/>
      <c r="S46" s="237"/>
      <c r="T46" s="237"/>
      <c r="U46" s="237"/>
      <c r="V46" s="237"/>
      <c r="W46" s="237"/>
      <c r="X46" s="237"/>
      <c r="Y46" s="237"/>
      <c r="Z46" s="237"/>
      <c r="AA46" s="237"/>
      <c r="AB46" s="237"/>
      <c r="AC46" s="237"/>
    </row>
    <row r="47">
      <c r="A47" s="237"/>
      <c r="B47" s="237"/>
      <c r="C47" s="237"/>
      <c r="D47" s="237"/>
      <c r="E47" s="237"/>
      <c r="F47" s="237"/>
      <c r="G47" s="237"/>
      <c r="H47" s="237"/>
      <c r="I47" s="237"/>
      <c r="J47" s="237"/>
      <c r="K47" s="237"/>
      <c r="L47" s="237"/>
      <c r="M47" s="237"/>
      <c r="N47" s="237"/>
      <c r="O47" s="237"/>
      <c r="P47" s="237"/>
      <c r="Q47" s="237"/>
      <c r="R47" s="237"/>
      <c r="S47" s="237"/>
      <c r="T47" s="237"/>
      <c r="U47" s="237"/>
      <c r="V47" s="237"/>
      <c r="W47" s="237"/>
      <c r="X47" s="237"/>
      <c r="Y47" s="237"/>
      <c r="Z47" s="237"/>
      <c r="AA47" s="237"/>
      <c r="AB47" s="237"/>
      <c r="AC47" s="237"/>
    </row>
    <row r="48">
      <c r="A48" s="237"/>
      <c r="B48" s="237"/>
      <c r="C48" s="237"/>
      <c r="D48" s="237"/>
      <c r="E48" s="237"/>
      <c r="F48" s="237"/>
      <c r="G48" s="237"/>
      <c r="H48" s="237"/>
      <c r="I48" s="237"/>
      <c r="J48" s="237"/>
      <c r="K48" s="237"/>
      <c r="L48" s="237"/>
      <c r="M48" s="237"/>
      <c r="N48" s="237"/>
      <c r="O48" s="237"/>
      <c r="P48" s="237"/>
      <c r="Q48" s="237"/>
      <c r="R48" s="237"/>
      <c r="S48" s="237"/>
      <c r="T48" s="237"/>
      <c r="U48" s="237"/>
      <c r="V48" s="237"/>
      <c r="W48" s="237"/>
      <c r="X48" s="237"/>
      <c r="Y48" s="237"/>
      <c r="Z48" s="237"/>
      <c r="AA48" s="237"/>
      <c r="AB48" s="237"/>
      <c r="AC48" s="237"/>
    </row>
    <row r="49" s="237" customFormat="1"/>
    <row r="50" s="237" customFormat="1"/>
    <row r="51" s="237" customFormat="1"/>
    <row r="52" s="237" customFormat="1"/>
    <row r="53" s="237" customFormat="1"/>
    <row r="54" s="237" customFormat="1"/>
    <row r="55" s="237" customFormat="1"/>
    <row r="56" s="237" customFormat="1"/>
    <row r="57" s="237" customFormat="1"/>
    <row r="58" s="237" customFormat="1"/>
    <row r="59" s="237" customFormat="1"/>
    <row r="60" s="237" customFormat="1"/>
    <row r="61" s="237" customFormat="1"/>
    <row r="62" s="237" customFormat="1"/>
    <row r="63" s="237" customFormat="1"/>
    <row r="64" s="237" customFormat="1"/>
    <row r="65" s="237" customFormat="1"/>
    <row r="66" s="237" customFormat="1"/>
    <row r="67" s="237" customFormat="1"/>
    <row r="68" s="237" customFormat="1"/>
    <row r="69" s="237" customFormat="1"/>
    <row r="70" s="237" customFormat="1"/>
    <row r="71" s="237" customFormat="1"/>
    <row r="72" s="237" customFormat="1"/>
    <row r="73" s="237" customFormat="1"/>
    <row r="74" s="237" customFormat="1"/>
    <row r="75" s="237" customFormat="1"/>
    <row r="76" s="237" customFormat="1"/>
    <row r="77" s="237" customFormat="1"/>
    <row r="78" s="237" customFormat="1"/>
    <row r="79" s="237" customFormat="1"/>
    <row r="80" s="237" customFormat="1"/>
    <row r="81" s="237" customFormat="1"/>
    <row r="82" s="237" customFormat="1"/>
  </sheetData>
  <mergeCells count="22">
    <mergeCell ref="B2:AB2"/>
    <mergeCell ref="Q6:AB6"/>
    <mergeCell ref="D6:O6"/>
    <mergeCell ref="B3:Q3"/>
    <mergeCell ref="R3:AB3"/>
    <mergeCell ref="B4:AB4"/>
    <mergeCell ref="D7:F7"/>
    <mergeCell ref="Z7:AB7"/>
    <mergeCell ref="T7:V7"/>
    <mergeCell ref="B8:C8"/>
    <mergeCell ref="Q7:S7"/>
    <mergeCell ref="J7:L7"/>
    <mergeCell ref="M7:O7"/>
    <mergeCell ref="W7:Y7"/>
    <mergeCell ref="G7:I7"/>
    <mergeCell ref="B43:AB43"/>
    <mergeCell ref="Q38:AB38"/>
    <mergeCell ref="B28:O28"/>
    <mergeCell ref="B33:O33"/>
    <mergeCell ref="B38:O38"/>
    <mergeCell ref="Q33:AB33"/>
    <mergeCell ref="Q28:AB28"/>
  </mergeCells>
  <phoneticPr fontId="0" type="noConversion"/>
  <printOptions horizontalCentered="1" verticalCentered="1"/>
  <pageMargins left="0.25" right="0.25" top="0.25" bottom="0.25" header="0" footer="0"/>
  <pageSetup scale="70" fitToWidth="1" fitToHeight="1" orientation="landscape" r:id="rId1"/>
  <headerFooter alignWithMargins="0">
    <oddHeader/>
    <oddFooter/>
  </headerFooter>
  <rowBreaks count="1" manualBreakCount="1">
    <brk id="46" max="16383" man="1"/>
  </rowBreaks>
  <colBreaks count="1" manualBreakCount="1">
    <brk id="30" max="1048575" man="1"/>
  </colBreaks>
  <drawing r:id="rId43"/>
</worksheet>
</file>

<file path=xl/worksheets/sheet16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9">
    <pageSetUpPr fitToPage="1"/>
  </sheetPr>
  <dimension ref="A1:AD8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7" customWidth="1"/>
  </cols>
  <sheetData>
    <row r="1" ht="30">
      <c r="A1" s="89"/>
      <c r="B1" s="662" t="s">
        <v>233</v>
      </c>
      <c r="Z1" s="5"/>
      <c r="AB1" s="691"/>
      <c r="AD1" s="237"/>
    </row>
    <row r="2" ht="15" customHeight="1">
      <c r="A2" s="11"/>
      <c r="B2" s="1020" t="s">
        <v>258</v>
      </c>
      <c r="C2" s="1020"/>
      <c r="D2" s="1020"/>
      <c r="E2" s="1020"/>
      <c r="F2" s="1020"/>
      <c r="G2" s="1020"/>
      <c r="H2" s="1020"/>
      <c r="I2" s="1020"/>
      <c r="J2" s="1020"/>
      <c r="K2" s="1020"/>
      <c r="L2" s="1020"/>
      <c r="M2" s="1020"/>
      <c r="N2" s="1020"/>
      <c r="O2" s="1020"/>
      <c r="P2" s="1020"/>
      <c r="Q2" s="1020"/>
      <c r="R2" s="1020"/>
      <c r="S2" s="1020"/>
      <c r="T2" s="1020"/>
      <c r="U2" s="1020"/>
      <c r="V2" s="1020"/>
      <c r="W2" s="1020"/>
      <c r="X2" s="1020"/>
      <c r="Y2" s="1020"/>
      <c r="Z2" s="1020"/>
      <c r="AA2" s="1020"/>
      <c r="AB2" s="1020"/>
    </row>
    <row r="3" ht="17.1" customHeight="1">
      <c r="A3" s="11"/>
      <c r="B3" s="1020" t="s">
        <v>259</v>
      </c>
      <c r="C3" s="1020"/>
      <c r="D3" s="1020"/>
      <c r="E3" s="1020"/>
      <c r="F3" s="1020"/>
      <c r="G3" s="1020"/>
      <c r="H3" s="1020"/>
      <c r="I3" s="1020"/>
      <c r="J3" s="1020"/>
      <c r="K3" s="1020"/>
      <c r="L3" s="1020"/>
      <c r="M3" s="1020"/>
      <c r="N3" s="1020"/>
      <c r="O3" s="1020"/>
      <c r="P3" s="1020"/>
      <c r="Q3" s="1020"/>
      <c r="R3" s="1054" t="s">
        <v>351</v>
      </c>
      <c r="S3" s="1054"/>
      <c r="T3" s="1054"/>
      <c r="U3" s="1054"/>
      <c r="V3" s="1054"/>
      <c r="W3" s="1054"/>
      <c r="X3" s="1054"/>
      <c r="Y3" s="1054"/>
      <c r="Z3" s="1054"/>
      <c r="AA3" s="1054"/>
      <c r="AB3" s="1054"/>
    </row>
    <row r="4" ht="19.5" customHeight="1">
      <c r="A4" s="4"/>
      <c r="B4" s="1020" t="s">
        <v>366</v>
      </c>
      <c r="C4" s="1020"/>
      <c r="D4" s="1020"/>
      <c r="E4" s="1020"/>
      <c r="F4" s="1020"/>
      <c r="G4" s="1020"/>
      <c r="H4" s="1020"/>
      <c r="I4" s="1020"/>
      <c r="J4" s="1020"/>
      <c r="K4" s="1020"/>
      <c r="L4" s="1020"/>
      <c r="M4" s="1020"/>
      <c r="N4" s="1020"/>
      <c r="O4" s="1020"/>
      <c r="P4" s="1020"/>
      <c r="Q4" s="1020"/>
      <c r="R4" s="1020"/>
      <c r="S4" s="1020"/>
      <c r="T4" s="1020"/>
      <c r="U4" s="1020"/>
      <c r="V4" s="1020"/>
      <c r="W4" s="1020"/>
      <c r="X4" s="1020"/>
      <c r="Y4" s="1020"/>
      <c r="Z4" s="1020"/>
      <c r="AA4" s="1020"/>
      <c r="AB4" s="1020"/>
    </row>
    <row r="5" ht="12.75" customHeight="1"/>
    <row r="6" ht="15.75" customHeight="1">
      <c r="D6" s="979" t="s">
        <v>10</v>
      </c>
      <c r="E6" s="979"/>
      <c r="F6" s="979"/>
      <c r="G6" s="979"/>
      <c r="H6" s="979"/>
      <c r="I6" s="979"/>
      <c r="J6" s="979"/>
      <c r="K6" s="979"/>
      <c r="L6" s="979"/>
      <c r="M6" s="979"/>
      <c r="N6" s="979"/>
      <c r="O6" s="979"/>
      <c r="Q6" s="979" t="s">
        <v>72</v>
      </c>
      <c r="R6" s="979"/>
      <c r="S6" s="979"/>
      <c r="T6" s="979"/>
      <c r="U6" s="979"/>
      <c r="V6" s="979"/>
      <c r="W6" s="979"/>
      <c r="X6" s="979"/>
      <c r="Y6" s="979"/>
      <c r="Z6" s="979"/>
      <c r="AA6" s="979"/>
      <c r="AB6" s="979"/>
    </row>
    <row r="7" ht="15.75" customHeight="1">
      <c r="D7" s="285" t="s">
        <v>11</v>
      </c>
      <c r="E7" s="285"/>
      <c r="F7" s="285"/>
      <c r="G7" s="285" t="s">
        <v>13</v>
      </c>
      <c r="H7" s="285"/>
      <c r="I7" s="285"/>
      <c r="J7" s="285" t="s">
        <v>14</v>
      </c>
      <c r="K7" s="285"/>
      <c r="L7" s="285"/>
      <c r="M7" s="285" t="s">
        <v>12</v>
      </c>
      <c r="N7" s="285"/>
      <c r="O7" s="285"/>
      <c r="Q7" s="285" t="s">
        <v>11</v>
      </c>
      <c r="R7" s="285"/>
      <c r="S7" s="285"/>
      <c r="T7" s="285" t="s">
        <v>13</v>
      </c>
      <c r="U7" s="285"/>
      <c r="V7" s="285"/>
      <c r="W7" s="285" t="s">
        <v>14</v>
      </c>
      <c r="X7" s="285"/>
      <c r="Y7" s="285"/>
      <c r="Z7" s="285" t="s">
        <v>12</v>
      </c>
      <c r="AA7" s="285"/>
      <c r="AB7" s="285"/>
    </row>
    <row r="8" ht="27" customHeight="1">
      <c r="A8" s="57"/>
      <c r="B8" s="957" t="s">
        <v>42</v>
      </c>
      <c r="C8" s="957"/>
      <c r="D8" s="414" t="s">
        <v>25</v>
      </c>
      <c r="E8" s="415" t="s">
        <v>15</v>
      </c>
      <c r="F8" s="416" t="s">
        <v>26</v>
      </c>
      <c r="G8" s="414" t="s">
        <v>25</v>
      </c>
      <c r="H8" s="415" t="s">
        <v>15</v>
      </c>
      <c r="I8" s="416" t="s">
        <v>26</v>
      </c>
      <c r="J8" s="414" t="s">
        <v>25</v>
      </c>
      <c r="K8" s="415" t="s">
        <v>15</v>
      </c>
      <c r="L8" s="416" t="s">
        <v>26</v>
      </c>
      <c r="M8" s="414" t="s">
        <v>25</v>
      </c>
      <c r="N8" s="415" t="s">
        <v>15</v>
      </c>
      <c r="O8" s="416" t="s">
        <v>26</v>
      </c>
      <c r="P8" s="63"/>
      <c r="Q8" s="414" t="s">
        <v>25</v>
      </c>
      <c r="R8" s="415" t="s">
        <v>15</v>
      </c>
      <c r="S8" s="416" t="s">
        <v>26</v>
      </c>
      <c r="T8" s="414" t="s">
        <v>25</v>
      </c>
      <c r="U8" s="415" t="s">
        <v>15</v>
      </c>
      <c r="V8" s="416" t="s">
        <v>26</v>
      </c>
      <c r="W8" s="414" t="s">
        <v>25</v>
      </c>
      <c r="X8" s="415" t="s">
        <v>15</v>
      </c>
      <c r="Y8" s="416" t="s">
        <v>26</v>
      </c>
      <c r="Z8" s="414" t="s">
        <v>25</v>
      </c>
      <c r="AA8" s="415" t="s">
        <v>15</v>
      </c>
      <c r="AB8" s="416" t="s">
        <v>26</v>
      </c>
    </row>
    <row r="9" ht="18" customHeight="1">
      <c r="A9" s="57"/>
      <c r="B9" s="286">
        <v>2018</v>
      </c>
      <c r="C9" s="287" t="s">
        <v>268</v>
      </c>
      <c r="D9" s="436">
        <v>61.838459614903725931482870718</v>
      </c>
      <c r="E9" s="437">
        <v>134.2998824190992280558253668</v>
      </c>
      <c r="F9" s="438">
        <v>85.39449695333755544452441538</v>
      </c>
      <c r="G9" s="436">
        <v>1.8092023005751437859464866217</v>
      </c>
      <c r="H9" s="437">
        <v>10.730893103624559071622105209</v>
      </c>
      <c r="I9" s="438">
        <v>15.00665082486634583607028132</v>
      </c>
      <c r="J9" s="436">
        <v>0</v>
      </c>
      <c r="K9" s="437">
        <v>2.8624303460968253156791575073</v>
      </c>
      <c r="L9" s="438">
        <v>5.7774866078559260452095006871</v>
      </c>
      <c r="M9" s="436">
        <v>63.647661915478869717429357339</v>
      </c>
      <c r="N9" s="437">
        <v>147.89320586882061244312662952</v>
      </c>
      <c r="O9" s="438">
        <v>106.17863438605982732580419738</v>
      </c>
      <c r="P9" s="5"/>
      <c r="Q9" s="417">
        <v>-45.380340792347139888424748700</v>
      </c>
      <c r="R9" s="418">
        <v>11.054558367222706020612629680</v>
      </c>
      <c r="S9" s="419">
        <v>-6.0625889555801754876631367100</v>
      </c>
      <c r="T9" s="417">
        <v>-81.23262039483696028111727515</v>
      </c>
      <c r="U9" s="418">
        <v>-28.008272427641980855434868350</v>
      </c>
      <c r="V9" s="419">
        <v>-31.363259325820730402040644520</v>
      </c>
      <c r="W9" s="417">
        <v>0</v>
      </c>
      <c r="X9" s="418">
        <v>-3.0693326408725006491820306400</v>
      </c>
      <c r="Y9" s="419">
        <v>-16.895342670414139574337328370</v>
      </c>
      <c r="Z9" s="417">
        <v>-48.193626235947581924014962850</v>
      </c>
      <c r="AA9" s="418">
        <v>6.5587894253733872191584440700</v>
      </c>
      <c r="AB9" s="419">
        <v>-11.312103328164570455141258250</v>
      </c>
    </row>
    <row r="10" ht="18" customHeight="1">
      <c r="A10" s="58"/>
      <c r="B10" s="288"/>
      <c r="C10" s="289" t="s">
        <v>270</v>
      </c>
      <c r="D10" s="278">
        <v>65.34483620905226306576644161</v>
      </c>
      <c r="E10" s="94">
        <v>116.58090777025936037134728002</v>
      </c>
      <c r="F10" s="279">
        <v>80.75224357287534828565743392</v>
      </c>
      <c r="G10" s="278">
        <v>0.2390597649412353088272068017</v>
      </c>
      <c r="H10" s="94">
        <v>7.1027590238702059656582976796</v>
      </c>
      <c r="I10" s="279">
        <v>11.0787062219070907959201109</v>
      </c>
      <c r="J10" s="278">
        <v>0</v>
      </c>
      <c r="K10" s="94">
        <v>3.4700697224084429672222225174</v>
      </c>
      <c r="L10" s="279">
        <v>5.541306208515510006333410556</v>
      </c>
      <c r="M10" s="278">
        <v>65.583895973993498374593648412</v>
      </c>
      <c r="N10" s="94">
        <v>127.15373651653800930422780021</v>
      </c>
      <c r="O10" s="279">
        <v>97.37225600329794908791095537</v>
      </c>
      <c r="P10" s="5"/>
      <c r="Q10" s="273">
        <v>-29.700429935197653255433733800</v>
      </c>
      <c r="R10" s="92">
        <v>18.171005414204969487313503800</v>
      </c>
      <c r="S10" s="274">
        <v>-5.9400937191328881449885207300</v>
      </c>
      <c r="T10" s="273">
        <v>0</v>
      </c>
      <c r="U10" s="92">
        <v>7.8343440868056912539034371500</v>
      </c>
      <c r="V10" s="274">
        <v>8.336709152692825486373066810</v>
      </c>
      <c r="W10" s="273">
        <v>0</v>
      </c>
      <c r="X10" s="92">
        <v>-1.0380493794384179460484416900</v>
      </c>
      <c r="Y10" s="274">
        <v>-14.016311878153777392285887030</v>
      </c>
      <c r="Z10" s="273">
        <v>-29.443243603879962494556760700</v>
      </c>
      <c r="AA10" s="92">
        <v>16.925545737801403903325103470</v>
      </c>
      <c r="AB10" s="274">
        <v>-5.0237197911529953725049422500</v>
      </c>
    </row>
    <row r="11" ht="18" customHeight="1">
      <c r="A11" s="58"/>
      <c r="B11" s="290"/>
      <c r="C11" s="291" t="s">
        <v>272</v>
      </c>
      <c r="D11" s="441">
        <v>45.587373737373737373737373737</v>
      </c>
      <c r="E11" s="95">
        <v>92.20182684098816431417042171</v>
      </c>
      <c r="F11" s="442">
        <v>67.414529690960984381999577015</v>
      </c>
      <c r="G11" s="441">
        <v>5.9507575757575757575757575758</v>
      </c>
      <c r="H11" s="95">
        <v>7.2511910078769324585961813101</v>
      </c>
      <c r="I11" s="442">
        <v>14.478520761421405863359282051</v>
      </c>
      <c r="J11" s="441">
        <v>0</v>
      </c>
      <c r="K11" s="95">
        <v>3.5038574812986644528012786503</v>
      </c>
      <c r="L11" s="442">
        <v>5.0462221135967625601412518195</v>
      </c>
      <c r="M11" s="441">
        <v>51.538131313131313131313131313</v>
      </c>
      <c r="N11" s="95">
        <v>102.95687533016376122556788167</v>
      </c>
      <c r="O11" s="442">
        <v>86.93927256597915280550011089</v>
      </c>
      <c r="P11" s="5"/>
      <c r="Q11" s="422">
        <v>-5.9709484263730952093238383700</v>
      </c>
      <c r="R11" s="91">
        <v>50.901848909715177629139587320</v>
      </c>
      <c r="S11" s="423">
        <v>18.698920227409084622528854770</v>
      </c>
      <c r="T11" s="422">
        <v>0</v>
      </c>
      <c r="U11" s="91">
        <v>67.320898837244574327712754240</v>
      </c>
      <c r="V11" s="423">
        <v>-52.077241814240074526382380250</v>
      </c>
      <c r="W11" s="422">
        <v>0</v>
      </c>
      <c r="X11" s="91">
        <v>209.09185945749437574690435179</v>
      </c>
      <c r="Y11" s="423">
        <v>11.025680841891963818776437070</v>
      </c>
      <c r="Z11" s="422">
        <v>6.3031539208373786913457812300</v>
      </c>
      <c r="AA11" s="91">
        <v>54.664613702247944456480249240</v>
      </c>
      <c r="AB11" s="423">
        <v>-5.0382207340259336266999109200</v>
      </c>
    </row>
    <row r="12" ht="18" customHeight="1">
      <c r="A12" s="58"/>
      <c r="B12" s="288"/>
      <c r="C12" s="289" t="s">
        <v>273</v>
      </c>
      <c r="D12" s="278">
        <v>55.235581622678396871945259042</v>
      </c>
      <c r="E12" s="94">
        <v>112.69931099553262114427408276</v>
      </c>
      <c r="F12" s="279">
        <v>79.216972962847254494849701736</v>
      </c>
      <c r="G12" s="278">
        <v>15.933773216031280547409579668</v>
      </c>
      <c r="H12" s="94">
        <v>19.047238770252691224401724725</v>
      </c>
      <c r="I12" s="279">
        <v>25.179939738939086083973725642</v>
      </c>
      <c r="J12" s="278">
        <v>0</v>
      </c>
      <c r="K12" s="94">
        <v>0.0159501064093607052979157345</v>
      </c>
      <c r="L12" s="279">
        <v>5.093075064616337935116434834</v>
      </c>
      <c r="M12" s="278">
        <v>71.16935483870967741935483871</v>
      </c>
      <c r="N12" s="94">
        <v>131.76249987219467307397372322</v>
      </c>
      <c r="O12" s="279">
        <v>109.48998776640267851393986221</v>
      </c>
      <c r="P12" s="5"/>
      <c r="Q12" s="273">
        <v>-30.182905483045926121176426980</v>
      </c>
      <c r="R12" s="92">
        <v>11.323947414101990556182734580</v>
      </c>
      <c r="S12" s="274">
        <v>-6.1458187204436863434784829100</v>
      </c>
      <c r="T12" s="273">
        <v>1488.8215608551562804600688805</v>
      </c>
      <c r="U12" s="92">
        <v>31.583123811654392370286013010</v>
      </c>
      <c r="V12" s="274">
        <v>-3.8000473715665703882279819700</v>
      </c>
      <c r="W12" s="273">
        <v>0</v>
      </c>
      <c r="X12" s="92">
        <v>-99.59539384509476938725919873</v>
      </c>
      <c r="Y12" s="274">
        <v>-9.958406822035370657428706880</v>
      </c>
      <c r="Z12" s="273">
        <v>-11.168846855874879209763430080</v>
      </c>
      <c r="AA12" s="92">
        <v>10.120483667609044606506295780</v>
      </c>
      <c r="AB12" s="274">
        <v>-5.8031151976693804151925766700</v>
      </c>
    </row>
    <row r="13" ht="18" customHeight="1">
      <c r="A13" s="58"/>
      <c r="B13" s="290"/>
      <c r="C13" s="291" t="s">
        <v>274</v>
      </c>
      <c r="D13" s="441">
        <v>67.838383838383838383838383838</v>
      </c>
      <c r="E13" s="95">
        <v>137.53697652649316778181980003</v>
      </c>
      <c r="F13" s="442">
        <v>92.30553724525521510688213501</v>
      </c>
      <c r="G13" s="441">
        <v>10.746212121212121212121212121</v>
      </c>
      <c r="H13" s="95">
        <v>22.606286019729758789759703395</v>
      </c>
      <c r="I13" s="442">
        <v>30.050648016034401421523677658</v>
      </c>
      <c r="J13" s="441">
        <v>0</v>
      </c>
      <c r="K13" s="95">
        <v>0</v>
      </c>
      <c r="L13" s="442">
        <v>5.851386262329811282638764849</v>
      </c>
      <c r="M13" s="441">
        <v>78.58459595959595959595959596</v>
      </c>
      <c r="N13" s="95">
        <v>160.14326254622292657157950343</v>
      </c>
      <c r="O13" s="442">
        <v>128.20757152361942781104457751</v>
      </c>
      <c r="P13" s="5"/>
      <c r="Q13" s="422">
        <v>-39.927834688842999601069301240</v>
      </c>
      <c r="R13" s="91">
        <v>8.001055531996830211957586260</v>
      </c>
      <c r="S13" s="423">
        <v>-6.3657478896942072543632676100</v>
      </c>
      <c r="T13" s="422">
        <v>0</v>
      </c>
      <c r="U13" s="91">
        <v>21.160307462219409989878562870</v>
      </c>
      <c r="V13" s="423">
        <v>-4.2139886996611083913981946900</v>
      </c>
      <c r="W13" s="422">
        <v>0</v>
      </c>
      <c r="X13" s="91">
        <v>-100</v>
      </c>
      <c r="Y13" s="423">
        <v>-18.655114404670622898337290620</v>
      </c>
      <c r="Z13" s="422">
        <v>-30.411861658704948112175257590</v>
      </c>
      <c r="AA13" s="91">
        <v>6.2577733660149619047318609800</v>
      </c>
      <c r="AB13" s="423">
        <v>-6.5181005082553236379052371400</v>
      </c>
    </row>
    <row r="14" ht="18" customHeight="1">
      <c r="A14" s="58"/>
      <c r="B14" s="288"/>
      <c r="C14" s="289" t="s">
        <v>276</v>
      </c>
      <c r="D14" s="278">
        <v>125.06011730205278592375366569</v>
      </c>
      <c r="E14" s="94">
        <v>232.29194407208097129459462515</v>
      </c>
      <c r="F14" s="279">
        <v>140.60674789662924261557737581</v>
      </c>
      <c r="G14" s="278">
        <v>13.5</v>
      </c>
      <c r="H14" s="94">
        <v>23.058993507797358034171797838</v>
      </c>
      <c r="I14" s="279">
        <v>22.750717498262550560385119575</v>
      </c>
      <c r="J14" s="278">
        <v>0</v>
      </c>
      <c r="K14" s="94">
        <v>0</v>
      </c>
      <c r="L14" s="279">
        <v>7.7021732570853430868622941083</v>
      </c>
      <c r="M14" s="278">
        <v>138.56011730205278592375366569</v>
      </c>
      <c r="N14" s="94">
        <v>255.35093757987832932876642298</v>
      </c>
      <c r="O14" s="279">
        <v>171.05963865197713626282478948</v>
      </c>
      <c r="P14" s="5"/>
      <c r="Q14" s="273">
        <v>-15.982959717037262101722459930</v>
      </c>
      <c r="R14" s="92">
        <v>16.727401120862901516078001710</v>
      </c>
      <c r="S14" s="274">
        <v>4.1520068127799053270051217600</v>
      </c>
      <c r="T14" s="273">
        <v>-51.488884881893820354962520280</v>
      </c>
      <c r="U14" s="92">
        <v>-14.495945798788664749589208230</v>
      </c>
      <c r="V14" s="274">
        <v>0.7450733881805166513559905700</v>
      </c>
      <c r="W14" s="273">
        <v>-100</v>
      </c>
      <c r="X14" s="92">
        <v>-100</v>
      </c>
      <c r="Y14" s="274">
        <v>-11.142355385038418484389479150</v>
      </c>
      <c r="Z14" s="273">
        <v>-24.350467640527873239832505450</v>
      </c>
      <c r="AA14" s="92">
        <v>9.715663607025781289125959560</v>
      </c>
      <c r="AB14" s="274">
        <v>2.8918208593541456801669545900</v>
      </c>
    </row>
    <row r="15" ht="18" customHeight="1">
      <c r="A15" s="58"/>
      <c r="B15" s="290">
        <v>2019</v>
      </c>
      <c r="C15" s="291" t="s">
        <v>277</v>
      </c>
      <c r="D15" s="441">
        <v>125.79912023460410557184750733</v>
      </c>
      <c r="E15" s="95">
        <v>172.67128510479776990247856584</v>
      </c>
      <c r="F15" s="442">
        <v>116.2422331774547217034188217</v>
      </c>
      <c r="G15" s="441">
        <v>31.212121212121212121212121212</v>
      </c>
      <c r="H15" s="95">
        <v>44.937273251114504521119409713</v>
      </c>
      <c r="I15" s="442">
        <v>52.218331226416807078269744444</v>
      </c>
      <c r="J15" s="441">
        <v>0</v>
      </c>
      <c r="K15" s="95">
        <v>0</v>
      </c>
      <c r="L15" s="442">
        <v>9.814619760678821536209166243</v>
      </c>
      <c r="M15" s="441">
        <v>157.01124144672531769305962854</v>
      </c>
      <c r="N15" s="95">
        <v>217.60855835591227442359797556</v>
      </c>
      <c r="O15" s="442">
        <v>178.27518416455035031789773239</v>
      </c>
      <c r="P15" s="5"/>
      <c r="Q15" s="422">
        <v>56.584506720932991431152642280</v>
      </c>
      <c r="R15" s="91">
        <v>0.9781807046643382581267969200</v>
      </c>
      <c r="S15" s="423">
        <v>-4.8967047163414154274647214100</v>
      </c>
      <c r="T15" s="422">
        <v>168.60147213459516298633017877</v>
      </c>
      <c r="U15" s="91">
        <v>27.158731200305340394953680220</v>
      </c>
      <c r="V15" s="423">
        <v>4.0014229127401761715145612600</v>
      </c>
      <c r="W15" s="422">
        <v>-100</v>
      </c>
      <c r="X15" s="91">
        <v>-100</v>
      </c>
      <c r="Y15" s="423">
        <v>11.886767370332286590054553430</v>
      </c>
      <c r="Z15" s="422">
        <v>45.348219032429558745348219030</v>
      </c>
      <c r="AA15" s="91">
        <v>2.3572038664805149023208213100</v>
      </c>
      <c r="AB15" s="423">
        <v>-1.6187594432586272432243738900</v>
      </c>
    </row>
    <row r="16" ht="18" customHeight="1">
      <c r="A16" s="58"/>
      <c r="B16" s="288"/>
      <c r="C16" s="289" t="s">
        <v>278</v>
      </c>
      <c r="D16" s="278">
        <v>136.31277056277056277056277056</v>
      </c>
      <c r="E16" s="94">
        <v>222.5178454895472365921368186</v>
      </c>
      <c r="F16" s="279">
        <v>147.13048263532472402751029226</v>
      </c>
      <c r="G16" s="278">
        <v>50.189123376623376623376623377</v>
      </c>
      <c r="H16" s="94">
        <v>42.285887247604676471028225535</v>
      </c>
      <c r="I16" s="279">
        <v>56.163647372515065019502796417</v>
      </c>
      <c r="J16" s="278">
        <v>0</v>
      </c>
      <c r="K16" s="94">
        <v>0</v>
      </c>
      <c r="L16" s="279">
        <v>9.469590926914079838592323879</v>
      </c>
      <c r="M16" s="278">
        <v>186.50189393939393939393939394</v>
      </c>
      <c r="N16" s="94">
        <v>264.80373273715191306316504415</v>
      </c>
      <c r="O16" s="279">
        <v>212.76372093475386888560541255</v>
      </c>
      <c r="P16" s="5"/>
      <c r="Q16" s="273">
        <v>74.012095590393987434677940220</v>
      </c>
      <c r="R16" s="92">
        <v>14.617599199156034448311222930</v>
      </c>
      <c r="S16" s="274">
        <v>1.5836088615192558119022388100</v>
      </c>
      <c r="T16" s="273">
        <v>323.80397532556545579163810828</v>
      </c>
      <c r="U16" s="92">
        <v>-7.8652477289726006777179275700</v>
      </c>
      <c r="V16" s="274">
        <v>-10.070279667789336390109805960</v>
      </c>
      <c r="W16" s="273">
        <v>0</v>
      </c>
      <c r="X16" s="92">
        <v>-100</v>
      </c>
      <c r="Y16" s="274">
        <v>15.309679429061564533042545870</v>
      </c>
      <c r="Z16" s="273">
        <v>106.81584292687902981424975322</v>
      </c>
      <c r="AA16" s="92">
        <v>6.418845193873018046532617800</v>
      </c>
      <c r="AB16" s="274">
        <v>-1.2706362602035306417278043600</v>
      </c>
    </row>
    <row r="17" ht="18" customHeight="1">
      <c r="A17" s="58"/>
      <c r="B17" s="290"/>
      <c r="C17" s="291" t="s">
        <v>279</v>
      </c>
      <c r="D17" s="441">
        <v>170.28910068426197458455522972</v>
      </c>
      <c r="E17" s="95">
        <v>232.77013389829553472015801908</v>
      </c>
      <c r="F17" s="442">
        <v>152.50092136626902782074245928</v>
      </c>
      <c r="G17" s="441">
        <v>23.826979472140762463343108504</v>
      </c>
      <c r="H17" s="95">
        <v>33.348394312330672922667915953</v>
      </c>
      <c r="I17" s="442">
        <v>42.279896671098991538371192504</v>
      </c>
      <c r="J17" s="441">
        <v>0</v>
      </c>
      <c r="K17" s="95">
        <v>0.1858800507101248555125957224</v>
      </c>
      <c r="L17" s="442">
        <v>9.860550768570027950373265455</v>
      </c>
      <c r="M17" s="441">
        <v>194.11608015640273704789833822</v>
      </c>
      <c r="N17" s="95">
        <v>266.30440826133633249833853075</v>
      </c>
      <c r="O17" s="442">
        <v>204.64136880593804730948691725</v>
      </c>
      <c r="P17" s="5"/>
      <c r="Q17" s="422">
        <v>106.53767380099175121449509906</v>
      </c>
      <c r="R17" s="91">
        <v>8.665774944495717527793679240</v>
      </c>
      <c r="S17" s="423">
        <v>-0.6827528903683352599573088300</v>
      </c>
      <c r="T17" s="422">
        <v>173.31595324194769153141031031</v>
      </c>
      <c r="U17" s="91">
        <v>-17.976916684877832832434244280</v>
      </c>
      <c r="V17" s="423">
        <v>-20.732110678798711027511569190</v>
      </c>
      <c r="W17" s="422">
        <v>0</v>
      </c>
      <c r="X17" s="91">
        <v>-92.99476018815360608299575192</v>
      </c>
      <c r="Y17" s="423">
        <v>7.0079673628075758882607018900</v>
      </c>
      <c r="Z17" s="422">
        <v>112.92326085091782466975467490</v>
      </c>
      <c r="AA17" s="91">
        <v>3.4118890368734283535686585300</v>
      </c>
      <c r="AB17" s="423">
        <v>-5.3033664744887647059591709600</v>
      </c>
    </row>
    <row r="18" ht="18" customHeight="1">
      <c r="A18" s="58"/>
      <c r="B18" s="288"/>
      <c r="C18" s="289" t="s">
        <v>280</v>
      </c>
      <c r="D18" s="278">
        <v>139.00454545454545454545454545</v>
      </c>
      <c r="E18" s="94">
        <v>193.31253824345580321736487884</v>
      </c>
      <c r="F18" s="279">
        <v>120.2259073979019338219618031</v>
      </c>
      <c r="G18" s="278">
        <v>12.438636363636363636363636364</v>
      </c>
      <c r="H18" s="94">
        <v>20.426462292992221361949662826</v>
      </c>
      <c r="I18" s="279">
        <v>33.080950631367606874829596675</v>
      </c>
      <c r="J18" s="278">
        <v>0</v>
      </c>
      <c r="K18" s="94">
        <v>0.0460116135783885215835037779</v>
      </c>
      <c r="L18" s="279">
        <v>8.242074537472893675005186229</v>
      </c>
      <c r="M18" s="278">
        <v>151.44318181818181818181818182</v>
      </c>
      <c r="N18" s="94">
        <v>213.78501215002641310089804543</v>
      </c>
      <c r="O18" s="279">
        <v>161.548932566742434371796586</v>
      </c>
      <c r="P18" s="5"/>
      <c r="Q18" s="273">
        <v>133.12242719926818112517152004</v>
      </c>
      <c r="R18" s="92">
        <v>10.272833804858543757379290430</v>
      </c>
      <c r="S18" s="274">
        <v>9.367693921736726568234728450</v>
      </c>
      <c r="T18" s="273">
        <v>46.965628356605800214822771210</v>
      </c>
      <c r="U18" s="92">
        <v>-18.981990938375611904838684010</v>
      </c>
      <c r="V18" s="274">
        <v>-16.987557668732405907123871060</v>
      </c>
      <c r="W18" s="273">
        <v>0</v>
      </c>
      <c r="X18" s="92">
        <v>-98.55050745393776225314711795</v>
      </c>
      <c r="Y18" s="274">
        <v>7.4301549295518255432323848900</v>
      </c>
      <c r="Z18" s="273">
        <v>122.41321762349799732977303071</v>
      </c>
      <c r="AA18" s="92">
        <v>4.9558407203581042880187558700</v>
      </c>
      <c r="AB18" s="274">
        <v>2.6028042554049119450908137200</v>
      </c>
    </row>
    <row r="19" ht="18" customHeight="1">
      <c r="A19" s="58"/>
      <c r="B19" s="290"/>
      <c r="C19" s="291" t="s">
        <v>282</v>
      </c>
      <c r="D19" s="441">
        <v>110.48729227761485826001955034</v>
      </c>
      <c r="E19" s="95">
        <v>148.62011430360431103937194582</v>
      </c>
      <c r="F19" s="442">
        <v>97.72438500269247762901156365</v>
      </c>
      <c r="G19" s="441">
        <v>5.8707233626588465298142717498</v>
      </c>
      <c r="H19" s="95">
        <v>10.921118762189871262146381463</v>
      </c>
      <c r="I19" s="442">
        <v>27.160228227739255534427278373</v>
      </c>
      <c r="J19" s="441">
        <v>0</v>
      </c>
      <c r="K19" s="95">
        <v>0</v>
      </c>
      <c r="L19" s="442">
        <v>7.768048631383500027129156975</v>
      </c>
      <c r="M19" s="441">
        <v>116.35801564027370478983382209</v>
      </c>
      <c r="N19" s="95">
        <v>159.54123306579418230151832728</v>
      </c>
      <c r="O19" s="442">
        <v>132.652661861815233190567999</v>
      </c>
      <c r="P19" s="5"/>
      <c r="Q19" s="422">
        <v>301.27754733369220963219582755</v>
      </c>
      <c r="R19" s="91">
        <v>-0.7521175351674498217371896400</v>
      </c>
      <c r="S19" s="423">
        <v>1.739328478842284570607569900</v>
      </c>
      <c r="T19" s="422">
        <v>281.98865485311954560246132001</v>
      </c>
      <c r="U19" s="91">
        <v>-17.760101898200632979864118770</v>
      </c>
      <c r="V19" s="423">
        <v>-4.2224913337781866395578265600</v>
      </c>
      <c r="W19" s="422">
        <v>0</v>
      </c>
      <c r="X19" s="91">
        <v>-100</v>
      </c>
      <c r="Y19" s="423">
        <v>6.276098486600314844480346900</v>
      </c>
      <c r="Z19" s="422">
        <v>300.25780149109238860989338393</v>
      </c>
      <c r="AA19" s="91">
        <v>-4.1588553798944600266506398400</v>
      </c>
      <c r="AB19" s="423">
        <v>0.7075811845337663669609018300</v>
      </c>
    </row>
    <row r="20" ht="18" customHeight="1">
      <c r="A20" s="58"/>
      <c r="B20" s="288"/>
      <c r="C20" s="289" t="s">
        <v>283</v>
      </c>
      <c r="D20" s="278">
        <v>70.984848484848484848484848485</v>
      </c>
      <c r="E20" s="94">
        <v>119.07733384076115856489349111</v>
      </c>
      <c r="F20" s="279">
        <v>79.2366768121860146164986957</v>
      </c>
      <c r="G20" s="278">
        <v>13.236868686868686868686868687</v>
      </c>
      <c r="H20" s="94">
        <v>16.24859959822457836062156436</v>
      </c>
      <c r="I20" s="279">
        <v>22.25050687093036009821821372</v>
      </c>
      <c r="J20" s="278">
        <v>0</v>
      </c>
      <c r="K20" s="94">
        <v>0</v>
      </c>
      <c r="L20" s="279">
        <v>7.6453409534119738645397965686</v>
      </c>
      <c r="M20" s="278">
        <v>84.22171717171717171717171717</v>
      </c>
      <c r="N20" s="94">
        <v>135.32593343898573692551505547</v>
      </c>
      <c r="O20" s="279">
        <v>109.132524636528348579256706</v>
      </c>
      <c r="P20" s="5"/>
      <c r="Q20" s="273">
        <v>80.21777675199178416985584725</v>
      </c>
      <c r="R20" s="92">
        <v>-3.0812263664623898116029134700</v>
      </c>
      <c r="S20" s="274">
        <v>-2.8549963915274687230045091500</v>
      </c>
      <c r="T20" s="273">
        <v>139.17584190018590989736754981</v>
      </c>
      <c r="U20" s="92">
        <v>24.656930768641140430469476040</v>
      </c>
      <c r="V20" s="274">
        <v>13.104739893021272142171067760</v>
      </c>
      <c r="W20" s="273">
        <v>0</v>
      </c>
      <c r="X20" s="92">
        <v>-100</v>
      </c>
      <c r="Y20" s="274">
        <v>29.299684466725569896609591620</v>
      </c>
      <c r="Z20" s="273">
        <v>87.48126007589571215894906871</v>
      </c>
      <c r="AA20" s="92">
        <v>-2.909143418722240140808504300</v>
      </c>
      <c r="AB20" s="274">
        <v>1.849539951257231432520118100</v>
      </c>
    </row>
    <row r="21" ht="18" customHeight="1">
      <c r="A21" s="58"/>
      <c r="B21" s="290"/>
      <c r="C21" s="291" t="s">
        <v>268</v>
      </c>
      <c r="D21" s="441">
        <v>93.39907135874877810361681329</v>
      </c>
      <c r="E21" s="95">
        <v>125.1605044273338479290794537</v>
      </c>
      <c r="F21" s="442">
        <v>84.53204265540152942019639608</v>
      </c>
      <c r="G21" s="441">
        <v>2.8005865102639296187683284457</v>
      </c>
      <c r="H21" s="95">
        <v>9.096977296504401649162967436</v>
      </c>
      <c r="I21" s="442">
        <v>18.173929220313256621447500401</v>
      </c>
      <c r="J21" s="441">
        <v>0</v>
      </c>
      <c r="K21" s="95">
        <v>0</v>
      </c>
      <c r="L21" s="442">
        <v>8.137057123613794612070506531</v>
      </c>
      <c r="M21" s="441">
        <v>96.19965786901270772238514174</v>
      </c>
      <c r="N21" s="95">
        <v>134.25748172383824957824242114</v>
      </c>
      <c r="O21" s="442">
        <v>110.84302899932858065371440301</v>
      </c>
      <c r="P21" s="5"/>
      <c r="Q21" s="422">
        <v>51.037189380827670784482974110</v>
      </c>
      <c r="R21" s="91">
        <v>-6.8052017821168539747882333800</v>
      </c>
      <c r="S21" s="423">
        <v>-1.0099647268925306217848051900</v>
      </c>
      <c r="T21" s="422">
        <v>54.796758183074700006282590930</v>
      </c>
      <c r="U21" s="91">
        <v>-15.226279782511969272450749130</v>
      </c>
      <c r="V21" s="423">
        <v>21.105831223837512109500666150</v>
      </c>
      <c r="W21" s="422">
        <v>0</v>
      </c>
      <c r="X21" s="91">
        <v>-100</v>
      </c>
      <c r="Y21" s="423">
        <v>40.840778627672580003618188270</v>
      </c>
      <c r="Z21" s="422">
        <v>51.144056158357195182365007180</v>
      </c>
      <c r="AA21" s="91">
        <v>-9.219980096365668270226230150</v>
      </c>
      <c r="AB21" s="423">
        <v>4.3929691130790629266159735700</v>
      </c>
    </row>
    <row r="22" ht="18" customHeight="1">
      <c r="A22" s="58"/>
      <c r="B22" s="288"/>
      <c r="C22" s="289" t="s">
        <v>270</v>
      </c>
      <c r="D22" s="278">
        <v>92.54887585532746823069403715</v>
      </c>
      <c r="E22" s="94">
        <v>114.3833012652065087283563649</v>
      </c>
      <c r="F22" s="279">
        <v>84.32775574779057260061187917</v>
      </c>
      <c r="G22" s="278">
        <v>0.2729716520039100684261974585</v>
      </c>
      <c r="H22" s="94">
        <v>2.8361021395274005809836483892</v>
      </c>
      <c r="I22" s="279">
        <v>10.164431570497964606813433639</v>
      </c>
      <c r="J22" s="278">
        <v>0</v>
      </c>
      <c r="K22" s="94">
        <v>0</v>
      </c>
      <c r="L22" s="279">
        <v>8.068593238775692392331778797</v>
      </c>
      <c r="M22" s="278">
        <v>92.8218475073313782991202346</v>
      </c>
      <c r="N22" s="94">
        <v>117.21940340473390930934001329</v>
      </c>
      <c r="O22" s="279">
        <v>102.5607805570642295997570916</v>
      </c>
      <c r="P22" s="5"/>
      <c r="Q22" s="273">
        <v>41.631506366078566572990905410</v>
      </c>
      <c r="R22" s="92">
        <v>-1.8850483729150349663046261800</v>
      </c>
      <c r="S22" s="274">
        <v>4.4277558328004618603105396500</v>
      </c>
      <c r="T22" s="273">
        <v>14.185526816279954355268162820</v>
      </c>
      <c r="U22" s="92">
        <v>-60.070415876476639437325317070</v>
      </c>
      <c r="V22" s="274">
        <v>-8.252539900383266596240091430</v>
      </c>
      <c r="W22" s="273">
        <v>0</v>
      </c>
      <c r="X22" s="92">
        <v>-100</v>
      </c>
      <c r="Y22" s="274">
        <v>45.608146078922982868994364620</v>
      </c>
      <c r="Z22" s="273">
        <v>41.531463065473817752004353590</v>
      </c>
      <c r="AA22" s="92">
        <v>-7.8128518940629085026708005500</v>
      </c>
      <c r="AB22" s="274">
        <v>5.3285450771424540149050182800</v>
      </c>
    </row>
    <row r="23" ht="18" customHeight="1">
      <c r="A23" s="58"/>
      <c r="B23" s="290"/>
      <c r="C23" s="291" t="s">
        <v>272</v>
      </c>
      <c r="D23" s="441">
        <v>65.45959595959595959595959596</v>
      </c>
      <c r="E23" s="95">
        <v>84.0516808698539860905092644</v>
      </c>
      <c r="F23" s="442">
        <v>65.561137349189701395139062552</v>
      </c>
      <c r="G23" s="441">
        <v>0.6146464646464646464646464646</v>
      </c>
      <c r="H23" s="95">
        <v>5.5707354006161671054759442647</v>
      </c>
      <c r="I23" s="442">
        <v>15.962863306438936222196298204</v>
      </c>
      <c r="J23" s="441">
        <v>0</v>
      </c>
      <c r="K23" s="95">
        <v>0</v>
      </c>
      <c r="L23" s="442">
        <v>7.1205572125935551441653683985</v>
      </c>
      <c r="M23" s="441">
        <v>66.074242424242424242424242424</v>
      </c>
      <c r="N23" s="95">
        <v>89.62241627047015319598520866</v>
      </c>
      <c r="O23" s="442">
        <v>88.64455786822219276150072915</v>
      </c>
      <c r="P23" s="5"/>
      <c r="Q23" s="422">
        <v>43.59150482478978097337779600</v>
      </c>
      <c r="R23" s="91">
        <v>-8.839462568556228195656250530</v>
      </c>
      <c r="S23" s="423">
        <v>-2.7492476032504131035951165400</v>
      </c>
      <c r="T23" s="422">
        <v>-89.67112242732866539359219181</v>
      </c>
      <c r="U23" s="91">
        <v>-23.174890930818052470916393970</v>
      </c>
      <c r="V23" s="423">
        <v>10.252031747418700931335693140</v>
      </c>
      <c r="W23" s="422">
        <v>0</v>
      </c>
      <c r="X23" s="91">
        <v>-100</v>
      </c>
      <c r="Y23" s="423">
        <v>41.106694321036978552126164280</v>
      </c>
      <c r="Z23" s="422">
        <v>28.204575409988681519518254110</v>
      </c>
      <c r="AA23" s="91">
        <v>-12.951499369937607930204700310</v>
      </c>
      <c r="AB23" s="423">
        <v>1.9614671849811953795589143400</v>
      </c>
    </row>
    <row r="24" ht="18" customHeight="1">
      <c r="A24" s="59"/>
      <c r="B24" s="288"/>
      <c r="C24" s="289" t="s">
        <v>273</v>
      </c>
      <c r="D24" s="278">
        <v>89.48411534701857282502443793</v>
      </c>
      <c r="E24" s="94">
        <v>109.16616169476860734259038014</v>
      </c>
      <c r="F24" s="279">
        <v>80.43615790047680613153684375</v>
      </c>
      <c r="G24" s="278">
        <v>6.4437927663734115347018572825</v>
      </c>
      <c r="H24" s="94">
        <v>11.746947042003541320565900204</v>
      </c>
      <c r="I24" s="279">
        <v>25.230179275395319105000377363</v>
      </c>
      <c r="J24" s="278">
        <v>0</v>
      </c>
      <c r="K24" s="94">
        <v>0</v>
      </c>
      <c r="L24" s="279">
        <v>7.4873537060820899512249852395</v>
      </c>
      <c r="M24" s="278">
        <v>95.92790811339198435972629521</v>
      </c>
      <c r="N24" s="94">
        <v>120.91310873677214866315628035</v>
      </c>
      <c r="O24" s="279">
        <v>113.15369088195421518776220636</v>
      </c>
      <c r="P24" s="93"/>
      <c r="Q24" s="273">
        <v>62.004477400630021590627543980</v>
      </c>
      <c r="R24" s="92">
        <v>-3.1350229824422503838763271100</v>
      </c>
      <c r="S24" s="274">
        <v>1.5390450960570648722398409200</v>
      </c>
      <c r="T24" s="273">
        <v>-59.558902470820999677919050330</v>
      </c>
      <c r="U24" s="92">
        <v>-38.327296760990308037023654790</v>
      </c>
      <c r="V24" s="274">
        <v>0.1995220678727080162990758200</v>
      </c>
      <c r="W24" s="273">
        <v>0</v>
      </c>
      <c r="X24" s="92">
        <v>-100</v>
      </c>
      <c r="Y24" s="274">
        <v>47.010472280288556178400278550</v>
      </c>
      <c r="Z24" s="273">
        <v>34.788222164992703236329298650</v>
      </c>
      <c r="AA24" s="92">
        <v>-8.234050770094738576447781270</v>
      </c>
      <c r="AB24" s="274">
        <v>3.3461535527504686052738257600</v>
      </c>
    </row>
    <row r="25" ht="18" customHeight="1">
      <c r="A25" s="60"/>
      <c r="B25" s="290"/>
      <c r="C25" s="291" t="s">
        <v>274</v>
      </c>
      <c r="D25" s="441">
        <v>117.41944444444444444444444444</v>
      </c>
      <c r="E25" s="95">
        <v>139.47606469494264300221134672</v>
      </c>
      <c r="F25" s="442">
        <v>99.46046807036079987870737255</v>
      </c>
      <c r="G25" s="441">
        <v>9.68989898989898989898989899</v>
      </c>
      <c r="H25" s="95">
        <v>21.472371121222174747392456762</v>
      </c>
      <c r="I25" s="442">
        <v>32.563186345564226787629606847</v>
      </c>
      <c r="J25" s="441">
        <v>0</v>
      </c>
      <c r="K25" s="95">
        <v>0</v>
      </c>
      <c r="L25" s="442">
        <v>7.995109117593909212402690928</v>
      </c>
      <c r="M25" s="441">
        <v>127.10934343434343434343434343</v>
      </c>
      <c r="N25" s="95">
        <v>160.94843581616481774960380349</v>
      </c>
      <c r="O25" s="442">
        <v>140.01876353351893587873967033</v>
      </c>
      <c r="P25" s="93"/>
      <c r="Q25" s="422">
        <v>73.087030970815961882072662290</v>
      </c>
      <c r="R25" s="91">
        <v>1.4098667990392800614036313600</v>
      </c>
      <c r="S25" s="423">
        <v>7.7513560276400102331200957100</v>
      </c>
      <c r="T25" s="422">
        <v>-9.829632240629773234637527900</v>
      </c>
      <c r="U25" s="91">
        <v>-5.0159274173473416281435730600</v>
      </c>
      <c r="V25" s="423">
        <v>8.361012142530793732867937830</v>
      </c>
      <c r="W25" s="422">
        <v>0</v>
      </c>
      <c r="X25" s="91">
        <v>0</v>
      </c>
      <c r="Y25" s="423">
        <v>36.636153539632242481163991410</v>
      </c>
      <c r="Z25" s="422">
        <v>61.748421407798968492424364140</v>
      </c>
      <c r="AA25" s="91">
        <v>0.5027831062886520823754229900</v>
      </c>
      <c r="AB25" s="423">
        <v>9.212554195930273493897342600</v>
      </c>
    </row>
    <row r="26" ht="18" customHeight="1">
      <c r="A26" s="60"/>
      <c r="B26" s="292"/>
      <c r="C26" s="293" t="s">
        <v>276</v>
      </c>
      <c r="D26" s="445">
        <v>205.73142717497556207233626588</v>
      </c>
      <c r="E26" s="446">
        <v>228.74714106116474503775931944</v>
      </c>
      <c r="F26" s="447">
        <v>148.40951781422671194806965981</v>
      </c>
      <c r="G26" s="445">
        <v>7.716764418377321603128054741</v>
      </c>
      <c r="H26" s="446">
        <v>21.461938740481387573047899007</v>
      </c>
      <c r="I26" s="447">
        <v>20.260832555885360985663695102</v>
      </c>
      <c r="J26" s="445">
        <v>0</v>
      </c>
      <c r="K26" s="446">
        <v>0</v>
      </c>
      <c r="L26" s="447">
        <v>8.661891015834307602803404221</v>
      </c>
      <c r="M26" s="445">
        <v>213.44819159335288367546432063</v>
      </c>
      <c r="N26" s="446">
        <v>250.20907980164613261080721844</v>
      </c>
      <c r="O26" s="447">
        <v>177.33224138594638053653675914</v>
      </c>
      <c r="P26" s="184"/>
      <c r="Q26" s="275">
        <v>64.506024473078441257967819970</v>
      </c>
      <c r="R26" s="276">
        <v>-1.5260120298516516628083649400</v>
      </c>
      <c r="S26" s="277">
        <v>5.5493566520248952302440395600</v>
      </c>
      <c r="T26" s="275">
        <v>-42.838782086093914050903298210</v>
      </c>
      <c r="U26" s="276">
        <v>-6.9259517627078094493219671500</v>
      </c>
      <c r="V26" s="277">
        <v>-10.944204034740177255479203310</v>
      </c>
      <c r="W26" s="275">
        <v>0</v>
      </c>
      <c r="X26" s="276">
        <v>0</v>
      </c>
      <c r="Y26" s="277">
        <v>12.460350172804876290901998250</v>
      </c>
      <c r="Z26" s="275">
        <v>54.047351972175777970609607260</v>
      </c>
      <c r="AA26" s="276">
        <v>-2.0136435867300200776601475200</v>
      </c>
      <c r="AB26" s="277">
        <v>3.6669098469984079259610146100</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 customHeight="1">
      <c r="A28" s="112"/>
      <c r="B28" s="993" t="s">
        <v>61</v>
      </c>
      <c r="C28" s="993"/>
      <c r="D28" s="993"/>
      <c r="E28" s="993"/>
      <c r="F28" s="993"/>
      <c r="G28" s="993"/>
      <c r="H28" s="993"/>
      <c r="I28" s="993"/>
      <c r="J28" s="993"/>
      <c r="K28" s="993"/>
      <c r="L28" s="993"/>
      <c r="M28" s="993"/>
      <c r="N28" s="993"/>
      <c r="O28" s="993"/>
      <c r="P28" s="413"/>
      <c r="Q28" s="991"/>
      <c r="R28" s="991"/>
      <c r="S28" s="991"/>
      <c r="T28" s="991"/>
      <c r="U28" s="991"/>
      <c r="V28" s="991"/>
      <c r="W28" s="991"/>
      <c r="X28" s="991"/>
      <c r="Y28" s="991"/>
      <c r="Z28" s="991"/>
      <c r="AA28" s="991"/>
      <c r="AB28" s="991"/>
      <c r="AC28" s="9"/>
    </row>
    <row r="29" ht="18" customHeight="1">
      <c r="A29" s="58"/>
      <c r="B29" s="286">
        <v>2017</v>
      </c>
      <c r="C29" s="287"/>
      <c r="D29" s="456">
        <v>136.84634622422837623520800293</v>
      </c>
      <c r="E29" s="457">
        <v>137.54333457236608416332193861</v>
      </c>
      <c r="F29" s="458">
        <v>100.72758497187604846025551677</v>
      </c>
      <c r="G29" s="456">
        <v>11.41008905697206294985970477</v>
      </c>
      <c r="H29" s="457">
        <v>16.791553188372110101591226279</v>
      </c>
      <c r="I29" s="458">
        <v>32.113182946484040601276371123</v>
      </c>
      <c r="J29" s="456">
        <v>0.5515432475295839941441990972</v>
      </c>
      <c r="K29" s="457">
        <v>4.2591682060898455935415601672</v>
      </c>
      <c r="L29" s="458">
        <v>7.1309990240332544619590966743</v>
      </c>
      <c r="M29" s="456">
        <v>148.80796571916554837135537392</v>
      </c>
      <c r="N29" s="457">
        <v>158.59405596682803985845472505</v>
      </c>
      <c r="O29" s="458">
        <v>139.97176694239334352349098457</v>
      </c>
      <c r="P29" s="5"/>
      <c r="Q29" s="429">
        <v>-18.851462311580034123749150170</v>
      </c>
      <c r="R29" s="430">
        <v>-8.464960402888535361802096900</v>
      </c>
      <c r="S29" s="431">
        <v>-3.1052915472139532300641756100</v>
      </c>
      <c r="T29" s="429">
        <v>0.1035499261694405825628333400</v>
      </c>
      <c r="U29" s="430">
        <v>-20.047147389240808259409575190</v>
      </c>
      <c r="V29" s="431">
        <v>-2.7416538046799570151827112600</v>
      </c>
      <c r="W29" s="429">
        <v>0</v>
      </c>
      <c r="X29" s="430">
        <v>36.150499596578251862245744030</v>
      </c>
      <c r="Y29" s="431">
        <v>-0.0789158692107264105324059400</v>
      </c>
      <c r="Z29" s="429">
        <v>-17.345037901148051372008744520</v>
      </c>
      <c r="AA29" s="430">
        <v>-9.059464072845588579180555430</v>
      </c>
      <c r="AB29" s="431">
        <v>-2.8721037477952030533094939600</v>
      </c>
    </row>
    <row r="30" ht="18" customHeight="1">
      <c r="A30" s="58"/>
      <c r="B30" s="288">
        <v>2018</v>
      </c>
      <c r="C30" s="289"/>
      <c r="D30" s="278">
        <v>63.229013986201712705699175861</v>
      </c>
      <c r="E30" s="94">
        <v>154.32501291237849229377795459</v>
      </c>
      <c r="F30" s="279">
        <v>103.57523441580837737795914346</v>
      </c>
      <c r="G30" s="278">
        <v>7.4043918284072910794341091514</v>
      </c>
      <c r="H30" s="94">
        <v>21.791552204087925144319834055</v>
      </c>
      <c r="I30" s="279">
        <v>30.412236786189285572578059036</v>
      </c>
      <c r="J30" s="278">
        <v>0.5882258194410888298300716759</v>
      </c>
      <c r="K30" s="94">
        <v>3.0981312776025750287411059116</v>
      </c>
      <c r="L30" s="279">
        <v>6.7953464005253724509173767038</v>
      </c>
      <c r="M30" s="278">
        <v>71.221631634050092614963356688</v>
      </c>
      <c r="N30" s="94">
        <v>179.21469639406899246683889456</v>
      </c>
      <c r="O30" s="279">
        <v>140.7828176025230354014545792</v>
      </c>
      <c r="P30" s="5"/>
      <c r="Q30" s="273">
        <v>-53.795614036637581605135984700</v>
      </c>
      <c r="R30" s="92">
        <v>12.201011697286584059673827380</v>
      </c>
      <c r="S30" s="274">
        <v>2.8270800344586992099379558200</v>
      </c>
      <c r="T30" s="273">
        <v>-35.106625448441314702875174180</v>
      </c>
      <c r="U30" s="92">
        <v>29.776870308687327015196800920</v>
      </c>
      <c r="V30" s="274">
        <v>-5.2967224181089331675299243100</v>
      </c>
      <c r="W30" s="273">
        <v>6.6508967475913545259256254700</v>
      </c>
      <c r="X30" s="92">
        <v>-27.259710636156521778414299650</v>
      </c>
      <c r="Y30" s="274">
        <v>-4.7069509107580651919840814600</v>
      </c>
      <c r="Z30" s="273">
        <v>-52.138562415091744216081502640</v>
      </c>
      <c r="AA30" s="92">
        <v>13.002152130817577003492524220</v>
      </c>
      <c r="AB30" s="274">
        <v>0.5794387524331868794437310500</v>
      </c>
    </row>
    <row r="31" ht="18" customHeight="1">
      <c r="A31" s="58"/>
      <c r="B31" s="427">
        <v>2019</v>
      </c>
      <c r="C31" s="428"/>
      <c r="D31" s="459">
        <v>118.14443752594437525944375259</v>
      </c>
      <c r="E31" s="460">
        <v>157.21946876051518196307620786</v>
      </c>
      <c r="F31" s="461">
        <v>105.91504692253905476217050708</v>
      </c>
      <c r="G31" s="459">
        <v>13.444271481942714819427148194</v>
      </c>
      <c r="H31" s="460">
        <v>19.89140052929668592649999164</v>
      </c>
      <c r="I31" s="461">
        <v>29.266903257094357877337494637</v>
      </c>
      <c r="J31" s="459">
        <v>0</v>
      </c>
      <c r="K31" s="460">
        <v>0.0195688492585356881325906321</v>
      </c>
      <c r="L31" s="461">
        <v>8.342022810035223652763504344</v>
      </c>
      <c r="M31" s="459">
        <v>131.58870900788709007887090079</v>
      </c>
      <c r="N31" s="460">
        <v>177.13043813907040357770879014</v>
      </c>
      <c r="O31" s="461">
        <v>143.52397298966863629227150607</v>
      </c>
      <c r="P31" s="93"/>
      <c r="Q31" s="432">
        <v>86.85162092157043399136343684</v>
      </c>
      <c r="R31" s="433">
        <v>1.8755584681402763121714336900</v>
      </c>
      <c r="S31" s="434">
        <v>2.2590463057388541319654699800</v>
      </c>
      <c r="T31" s="432">
        <v>81.57158337249450539969063174</v>
      </c>
      <c r="U31" s="433">
        <v>-8.719671077101086866850370490</v>
      </c>
      <c r="V31" s="434">
        <v>-3.7660285797032961009907733100</v>
      </c>
      <c r="W31" s="432">
        <v>-100</v>
      </c>
      <c r="X31" s="433">
        <v>-99.36836604052238101401376530</v>
      </c>
      <c r="Y31" s="434">
        <v>22.760817747131656684921681270</v>
      </c>
      <c r="Z31" s="432">
        <v>84.75946982514273021582185234</v>
      </c>
      <c r="AA31" s="433">
        <v>-1.1629951655390948283907187400</v>
      </c>
      <c r="AB31" s="434">
        <v>1.9470809249498039239310366300</v>
      </c>
    </row>
    <row r="32" ht="21"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 customHeight="1">
      <c r="A33" s="112"/>
      <c r="B33" s="992" t="s">
        <v>44</v>
      </c>
      <c r="C33" s="992"/>
      <c r="D33" s="992"/>
      <c r="E33" s="992"/>
      <c r="F33" s="992"/>
      <c r="G33" s="992"/>
      <c r="H33" s="992"/>
      <c r="I33" s="992"/>
      <c r="J33" s="992"/>
      <c r="K33" s="992"/>
      <c r="L33" s="992"/>
      <c r="M33" s="992"/>
      <c r="N33" s="992"/>
      <c r="O33" s="992"/>
      <c r="P33" s="413"/>
      <c r="Q33" s="991"/>
      <c r="R33" s="991"/>
      <c r="S33" s="991"/>
      <c r="T33" s="991"/>
      <c r="U33" s="991"/>
      <c r="V33" s="991"/>
      <c r="W33" s="991"/>
      <c r="X33" s="991"/>
      <c r="Y33" s="991"/>
      <c r="Z33" s="991"/>
      <c r="AA33" s="991"/>
      <c r="AB33" s="991"/>
      <c r="AC33" s="9"/>
    </row>
    <row r="34" ht="18" customHeight="1">
      <c r="A34" s="58"/>
      <c r="B34" s="286">
        <v>2017</v>
      </c>
      <c r="C34" s="287"/>
      <c r="D34" s="456">
        <v>113.63888888888888888888888889</v>
      </c>
      <c r="E34" s="457">
        <v>142.69403028448917896028196047</v>
      </c>
      <c r="F34" s="458">
        <v>106.03581513870290707680057215</v>
      </c>
      <c r="G34" s="456">
        <v>9.714975845410628019323671498</v>
      </c>
      <c r="H34" s="457">
        <v>20.048923740413394839438671858</v>
      </c>
      <c r="I34" s="458">
        <v>26.658327661036932091648633093</v>
      </c>
      <c r="J34" s="456">
        <v>2.1840579710144927536231884058</v>
      </c>
      <c r="K34" s="457">
        <v>5.1430102829593431023671510491</v>
      </c>
      <c r="L34" s="458">
        <v>7.1695031926657924256409723438</v>
      </c>
      <c r="M34" s="456">
        <v>125.53768115942028985507246377</v>
      </c>
      <c r="N34" s="457">
        <v>167.88596430786191690208778337</v>
      </c>
      <c r="O34" s="458">
        <v>139.86364599240563159409017759</v>
      </c>
      <c r="P34" s="5"/>
      <c r="Q34" s="429">
        <v>-20.674626235383810357555966740</v>
      </c>
      <c r="R34" s="430">
        <v>5.7958924360177252745262833800</v>
      </c>
      <c r="S34" s="431">
        <v>10.903727396267749191211286080</v>
      </c>
      <c r="T34" s="429">
        <v>-15.343733107542467339255559860</v>
      </c>
      <c r="U34" s="430">
        <v>-1.3726541077152638281664458500</v>
      </c>
      <c r="V34" s="431">
        <v>3.2527604341350000727845958400</v>
      </c>
      <c r="W34" s="429">
        <v>0</v>
      </c>
      <c r="X34" s="430">
        <v>20.294801318720409650389608470</v>
      </c>
      <c r="Y34" s="431">
        <v>9.174716036084182882974249150</v>
      </c>
      <c r="Z34" s="429">
        <v>-18.868021354416232794626922570</v>
      </c>
      <c r="AA34" s="430">
        <v>5.2708476335739137459674689300</v>
      </c>
      <c r="AB34" s="431">
        <v>9.271717930442929957551211740</v>
      </c>
    </row>
    <row r="35" ht="18" customHeight="1">
      <c r="A35" s="58"/>
      <c r="B35" s="288">
        <v>2018</v>
      </c>
      <c r="C35" s="289"/>
      <c r="D35" s="278">
        <v>82.8730237154150197628458498</v>
      </c>
      <c r="E35" s="94">
        <v>161.09606742272626520716873854</v>
      </c>
      <c r="F35" s="279">
        <v>103.57456880567488111610047004</v>
      </c>
      <c r="G35" s="278">
        <v>13.42210144927536231884057971</v>
      </c>
      <c r="H35" s="94">
        <v>21.559584578385264029440981536</v>
      </c>
      <c r="I35" s="279">
        <v>26.002007234743456689000156572</v>
      </c>
      <c r="J35" s="278">
        <v>0</v>
      </c>
      <c r="K35" s="94">
        <v>0.0053744923770671941764716062</v>
      </c>
      <c r="L35" s="279">
        <v>6.1952464192325851630390747711</v>
      </c>
      <c r="M35" s="278">
        <v>96.29512516469038208168642951</v>
      </c>
      <c r="N35" s="94">
        <v>182.66102649348859643078619169</v>
      </c>
      <c r="O35" s="279">
        <v>135.77182245965092296813970137</v>
      </c>
      <c r="P35" s="5"/>
      <c r="Q35" s="273">
        <v>-27.073359722440950587571483920</v>
      </c>
      <c r="R35" s="92">
        <v>12.896150666954274889417332560</v>
      </c>
      <c r="S35" s="274">
        <v>-2.3211462370601184631758174100</v>
      </c>
      <c r="T35" s="273">
        <v>38.158876181004475385380407750</v>
      </c>
      <c r="U35" s="92">
        <v>7.5348724825900326158904225800</v>
      </c>
      <c r="V35" s="274">
        <v>-2.4619714883793518133921515600</v>
      </c>
      <c r="W35" s="273">
        <v>-100</v>
      </c>
      <c r="X35" s="92">
        <v>-99.89549909330582450629854873</v>
      </c>
      <c r="Y35" s="274">
        <v>-13.588902149173258661754965180</v>
      </c>
      <c r="Z35" s="273">
        <v>-23.293847492367481746500691100</v>
      </c>
      <c r="AA35" s="92">
        <v>8.800653614219243850575962770</v>
      </c>
      <c r="AB35" s="274">
        <v>-2.9255804849938546475417299400</v>
      </c>
    </row>
    <row r="36" ht="18" customHeight="1">
      <c r="A36" s="58"/>
      <c r="B36" s="427">
        <v>2019</v>
      </c>
      <c r="C36" s="428"/>
      <c r="D36" s="459">
        <v>137.76375164690382081686429513</v>
      </c>
      <c r="E36" s="460">
        <v>159.34341659002405667236066401</v>
      </c>
      <c r="F36" s="461">
        <v>109.54380423115905496553285638</v>
      </c>
      <c r="G36" s="459">
        <v>7.931241765480895915678524374</v>
      </c>
      <c r="H36" s="460">
        <v>18.191810792322804762215233461</v>
      </c>
      <c r="I36" s="461">
        <v>25.946923447137259635211678824</v>
      </c>
      <c r="J36" s="459">
        <v>0</v>
      </c>
      <c r="K36" s="460">
        <v>0</v>
      </c>
      <c r="L36" s="461">
        <v>8.048694129426365223336530447</v>
      </c>
      <c r="M36" s="459">
        <v>145.6949934123847167325428195</v>
      </c>
      <c r="N36" s="460">
        <v>177.53522738234686143457589747</v>
      </c>
      <c r="O36" s="461">
        <v>143.53942180772267982408106566</v>
      </c>
      <c r="P36" s="93"/>
      <c r="Q36" s="432">
        <v>66.234735346429387625321687990</v>
      </c>
      <c r="R36" s="433">
        <v>-1.0879538282602156571738341600</v>
      </c>
      <c r="S36" s="434">
        <v>5.763224983039579579877998700</v>
      </c>
      <c r="T36" s="432">
        <v>-40.909090909090909090909090910</v>
      </c>
      <c r="U36" s="433">
        <v>-15.620773089657989640094721110</v>
      </c>
      <c r="V36" s="434">
        <v>-0.2118443668940873069543028900</v>
      </c>
      <c r="W36" s="432">
        <v>0</v>
      </c>
      <c r="X36" s="433">
        <v>-100</v>
      </c>
      <c r="Y36" s="434">
        <v>29.917255662985710890685452980</v>
      </c>
      <c r="Z36" s="432">
        <v>51.300487084063047285464098080</v>
      </c>
      <c r="AA36" s="433">
        <v>-2.806181049970425283500019100</v>
      </c>
      <c r="AB36" s="434">
        <v>5.7210687809542773909618224400</v>
      </c>
    </row>
    <row r="37" ht="21"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992" t="s">
        <v>45</v>
      </c>
      <c r="C38" s="992"/>
      <c r="D38" s="992"/>
      <c r="E38" s="992"/>
      <c r="F38" s="992"/>
      <c r="G38" s="992"/>
      <c r="H38" s="992"/>
      <c r="I38" s="992"/>
      <c r="J38" s="992"/>
      <c r="K38" s="992"/>
      <c r="L38" s="992"/>
      <c r="M38" s="992"/>
      <c r="N38" s="992"/>
      <c r="O38" s="992"/>
      <c r="P38" s="469"/>
      <c r="Q38" s="991"/>
      <c r="R38" s="991"/>
      <c r="S38" s="991"/>
      <c r="T38" s="991"/>
      <c r="U38" s="991"/>
      <c r="V38" s="991"/>
      <c r="W38" s="991"/>
      <c r="X38" s="991"/>
      <c r="Y38" s="991"/>
      <c r="Z38" s="991"/>
      <c r="AA38" s="991"/>
      <c r="AB38" s="991"/>
      <c r="AC38" s="9"/>
    </row>
    <row r="39" ht="18" customHeight="1">
      <c r="A39" s="58"/>
      <c r="B39" s="286">
        <v>2017</v>
      </c>
      <c r="C39" s="287"/>
      <c r="D39" s="456">
        <v>136.84634622422837623520800293</v>
      </c>
      <c r="E39" s="457">
        <v>137.54333457236608416332193861</v>
      </c>
      <c r="F39" s="458">
        <v>100.72758497187604846025551677</v>
      </c>
      <c r="G39" s="456">
        <v>11.41008905697206294985970477</v>
      </c>
      <c r="H39" s="457">
        <v>16.791553188372110101591226279</v>
      </c>
      <c r="I39" s="458">
        <v>32.113182946484040601276371123</v>
      </c>
      <c r="J39" s="456">
        <v>0.5515432475295839941441990972</v>
      </c>
      <c r="K39" s="457">
        <v>4.2591682060898455935415601672</v>
      </c>
      <c r="L39" s="458">
        <v>7.1309990240332544619590966743</v>
      </c>
      <c r="M39" s="456">
        <v>148.80796571916554837135537392</v>
      </c>
      <c r="N39" s="457">
        <v>158.59405596682803985845472505</v>
      </c>
      <c r="O39" s="458">
        <v>139.97176694239334352349098457</v>
      </c>
      <c r="P39" s="5"/>
      <c r="Q39" s="429">
        <v>-18.851462311580034123749150170</v>
      </c>
      <c r="R39" s="430">
        <v>-8.464960402888535361802096900</v>
      </c>
      <c r="S39" s="431">
        <v>-3.1052915472139532300641756100</v>
      </c>
      <c r="T39" s="429">
        <v>0.1035499261694405825628333400</v>
      </c>
      <c r="U39" s="430">
        <v>-20.047147389240808259409575190</v>
      </c>
      <c r="V39" s="431">
        <v>-2.7416538046799570151827112600</v>
      </c>
      <c r="W39" s="429">
        <v>0</v>
      </c>
      <c r="X39" s="430">
        <v>36.150499596578251862245744030</v>
      </c>
      <c r="Y39" s="431">
        <v>-0.0789158692107264105324059400</v>
      </c>
      <c r="Z39" s="429">
        <v>-17.345037901148051372008744520</v>
      </c>
      <c r="AA39" s="430">
        <v>-9.059464072845588579180555430</v>
      </c>
      <c r="AB39" s="431">
        <v>-2.8721037477952030533094939600</v>
      </c>
    </row>
    <row r="40" ht="18" customHeight="1">
      <c r="A40" s="58"/>
      <c r="B40" s="288">
        <v>2018</v>
      </c>
      <c r="C40" s="289"/>
      <c r="D40" s="278">
        <v>63.229013986201712705699175861</v>
      </c>
      <c r="E40" s="94">
        <v>154.32501291237849229377795459</v>
      </c>
      <c r="F40" s="279">
        <v>103.57523441580837737795914346</v>
      </c>
      <c r="G40" s="278">
        <v>7.4043918284072910794341091514</v>
      </c>
      <c r="H40" s="94">
        <v>21.791552204087925144319834055</v>
      </c>
      <c r="I40" s="279">
        <v>30.412236786189285572578059036</v>
      </c>
      <c r="J40" s="278">
        <v>0.5882258194410888298300716759</v>
      </c>
      <c r="K40" s="94">
        <v>3.0981312776025750287411059116</v>
      </c>
      <c r="L40" s="279">
        <v>6.7953464005253724509173767038</v>
      </c>
      <c r="M40" s="278">
        <v>71.221631634050092614963356688</v>
      </c>
      <c r="N40" s="94">
        <v>179.21469639406899246683889456</v>
      </c>
      <c r="O40" s="279">
        <v>140.7828176025230354014545792</v>
      </c>
      <c r="P40" s="5"/>
      <c r="Q40" s="273">
        <v>-53.795614036637581605135984700</v>
      </c>
      <c r="R40" s="92">
        <v>12.201011697286584059673827380</v>
      </c>
      <c r="S40" s="274">
        <v>2.8270800344586992099379558200</v>
      </c>
      <c r="T40" s="273">
        <v>-35.106625448441314702875174180</v>
      </c>
      <c r="U40" s="92">
        <v>29.776870308687327015196800920</v>
      </c>
      <c r="V40" s="274">
        <v>-5.2967224181089331675299243100</v>
      </c>
      <c r="W40" s="273">
        <v>6.6508967475913545259256254700</v>
      </c>
      <c r="X40" s="92">
        <v>-27.259710636156521778414299650</v>
      </c>
      <c r="Y40" s="274">
        <v>-4.7069509107580651919840814600</v>
      </c>
      <c r="Z40" s="273">
        <v>-52.138562415091744216081502640</v>
      </c>
      <c r="AA40" s="92">
        <v>13.002152130817577003492524220</v>
      </c>
      <c r="AB40" s="274">
        <v>0.5794387524331868794437310500</v>
      </c>
    </row>
    <row r="41" ht="18" customHeight="1">
      <c r="A41" s="58"/>
      <c r="B41" s="427">
        <v>2019</v>
      </c>
      <c r="C41" s="428"/>
      <c r="D41" s="459">
        <v>118.14443752594437525944375259</v>
      </c>
      <c r="E41" s="460">
        <v>157.21946876051518196307620786</v>
      </c>
      <c r="F41" s="461">
        <v>105.91504692253905476217050708</v>
      </c>
      <c r="G41" s="459">
        <v>13.444271481942714819427148194</v>
      </c>
      <c r="H41" s="460">
        <v>19.89140052929668592649999164</v>
      </c>
      <c r="I41" s="461">
        <v>29.266903257094357877337494637</v>
      </c>
      <c r="J41" s="459">
        <v>0</v>
      </c>
      <c r="K41" s="460">
        <v>0.0195688492585356881325906321</v>
      </c>
      <c r="L41" s="461">
        <v>8.342022810035223652763504344</v>
      </c>
      <c r="M41" s="459">
        <v>131.58870900788709007887090079</v>
      </c>
      <c r="N41" s="460">
        <v>177.13043813907040357770879014</v>
      </c>
      <c r="O41" s="461">
        <v>143.52397298966863629227150607</v>
      </c>
      <c r="P41" s="93"/>
      <c r="Q41" s="432">
        <v>86.85162092157043399136343684</v>
      </c>
      <c r="R41" s="433">
        <v>1.8755584681402763121714336900</v>
      </c>
      <c r="S41" s="434">
        <v>2.2590463057388541319654699800</v>
      </c>
      <c r="T41" s="432">
        <v>81.57158337249450539969063174</v>
      </c>
      <c r="U41" s="433">
        <v>-8.719671077101086866850370490</v>
      </c>
      <c r="V41" s="434">
        <v>-3.7660285797032961009907733100</v>
      </c>
      <c r="W41" s="432">
        <v>-100</v>
      </c>
      <c r="X41" s="433">
        <v>-99.36836604052238101401376530</v>
      </c>
      <c r="Y41" s="434">
        <v>22.760817747131656684921681270</v>
      </c>
      <c r="Z41" s="432">
        <v>84.75946982514273021582185234</v>
      </c>
      <c r="AA41" s="433">
        <v>-1.1629951655390948283907187400</v>
      </c>
      <c r="AB41" s="434">
        <v>1.9470809249498039239310366300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row>
    <row r="43" ht="24" customHeight="1">
      <c r="B43" s="1055" t="s">
        <v>138</v>
      </c>
      <c r="C43" s="1055"/>
      <c r="D43" s="1055"/>
      <c r="E43" s="1055"/>
      <c r="F43" s="1055"/>
      <c r="G43" s="1055"/>
      <c r="H43" s="1055"/>
      <c r="I43" s="1055"/>
      <c r="J43" s="1055"/>
      <c r="K43" s="1055"/>
      <c r="L43" s="1055"/>
      <c r="M43" s="1055"/>
      <c r="N43" s="1055"/>
      <c r="O43" s="1055"/>
      <c r="P43" s="1055"/>
      <c r="Q43" s="1055"/>
      <c r="R43" s="1055"/>
      <c r="S43" s="1055"/>
      <c r="T43" s="1055"/>
      <c r="U43" s="1055"/>
      <c r="V43" s="1055"/>
      <c r="W43" s="1055"/>
      <c r="X43" s="1055"/>
      <c r="Y43" s="1055"/>
      <c r="Z43" s="1055"/>
      <c r="AA43" s="1055"/>
      <c r="AB43" s="1055"/>
    </row>
    <row r="44" ht="12" customHeight="1">
      <c r="Z44" s="55"/>
      <c r="AA44" s="234"/>
      <c r="AB44" s="234"/>
    </row>
    <row r="45" ht="12" customHeight="1"/>
    <row r="46">
      <c r="A46" s="237"/>
      <c r="B46" s="237"/>
      <c r="C46" s="237"/>
      <c r="D46" s="237"/>
      <c r="E46" s="237"/>
      <c r="F46" s="237"/>
      <c r="G46" s="237"/>
      <c r="H46" s="237"/>
      <c r="I46" s="237"/>
      <c r="J46" s="237"/>
      <c r="K46" s="237"/>
      <c r="L46" s="237"/>
      <c r="M46" s="237"/>
      <c r="N46" s="237"/>
      <c r="O46" s="237"/>
      <c r="P46" s="237"/>
      <c r="Q46" s="237"/>
      <c r="R46" s="237"/>
      <c r="S46" s="237"/>
      <c r="T46" s="237"/>
      <c r="U46" s="237"/>
      <c r="V46" s="237"/>
      <c r="W46" s="237"/>
      <c r="X46" s="237"/>
      <c r="Y46" s="237"/>
      <c r="Z46" s="237"/>
      <c r="AA46" s="237"/>
      <c r="AB46" s="237"/>
      <c r="AC46" s="237"/>
    </row>
    <row r="47">
      <c r="A47" s="237"/>
      <c r="B47" s="237"/>
      <c r="C47" s="237"/>
      <c r="D47" s="237"/>
      <c r="E47" s="237"/>
      <c r="F47" s="237"/>
      <c r="G47" s="237"/>
      <c r="H47" s="237"/>
      <c r="I47" s="237"/>
      <c r="J47" s="237"/>
      <c r="K47" s="237"/>
      <c r="L47" s="237"/>
      <c r="M47" s="237"/>
      <c r="N47" s="237"/>
      <c r="O47" s="237"/>
      <c r="P47" s="237"/>
      <c r="Q47" s="237"/>
      <c r="R47" s="237"/>
      <c r="S47" s="237"/>
      <c r="T47" s="237"/>
      <c r="U47" s="237"/>
      <c r="V47" s="237"/>
      <c r="W47" s="237"/>
      <c r="X47" s="237"/>
      <c r="Y47" s="237"/>
      <c r="Z47" s="237"/>
      <c r="AA47" s="237"/>
      <c r="AB47" s="237"/>
      <c r="AC47" s="237"/>
    </row>
    <row r="48">
      <c r="A48" s="237"/>
      <c r="B48" s="237"/>
      <c r="C48" s="237"/>
      <c r="D48" s="237"/>
      <c r="E48" s="237"/>
      <c r="F48" s="237"/>
      <c r="G48" s="237"/>
      <c r="H48" s="237"/>
      <c r="I48" s="237"/>
      <c r="J48" s="237"/>
      <c r="K48" s="237"/>
      <c r="L48" s="237"/>
      <c r="M48" s="237"/>
      <c r="N48" s="237"/>
      <c r="O48" s="237"/>
      <c r="P48" s="237"/>
      <c r="Q48" s="237"/>
      <c r="R48" s="237"/>
      <c r="S48" s="237"/>
      <c r="T48" s="237"/>
      <c r="U48" s="237"/>
      <c r="V48" s="237"/>
      <c r="W48" s="237"/>
      <c r="X48" s="237"/>
      <c r="Y48" s="237"/>
      <c r="Z48" s="237"/>
      <c r="AA48" s="237"/>
      <c r="AB48" s="237"/>
      <c r="AC48" s="237"/>
    </row>
    <row r="49" s="237" customFormat="1"/>
    <row r="50" s="237" customFormat="1"/>
    <row r="51" s="237" customFormat="1"/>
    <row r="52" s="237" customFormat="1"/>
    <row r="53" s="237" customFormat="1"/>
    <row r="54" s="237" customFormat="1"/>
    <row r="55" s="237" customFormat="1"/>
    <row r="56" s="237" customFormat="1"/>
    <row r="57" s="237" customFormat="1"/>
    <row r="58" s="237" customFormat="1"/>
    <row r="59" s="237" customFormat="1"/>
    <row r="60" s="237" customFormat="1"/>
    <row r="61" s="237" customFormat="1"/>
    <row r="62" s="237" customFormat="1"/>
    <row r="63" s="237" customFormat="1"/>
    <row r="64" s="237" customFormat="1"/>
    <row r="65" s="237" customFormat="1"/>
    <row r="66" s="237" customFormat="1"/>
    <row r="67" s="237" customFormat="1"/>
    <row r="68" s="237" customFormat="1"/>
    <row r="69" s="237" customFormat="1"/>
    <row r="70" s="237" customFormat="1"/>
    <row r="71" s="237" customFormat="1"/>
    <row r="72" s="237" customFormat="1"/>
    <row r="73" s="237" customFormat="1"/>
    <row r="74" s="237" customFormat="1"/>
    <row r="75" s="237" customFormat="1"/>
    <row r="76" s="237" customFormat="1"/>
    <row r="77" s="237" customFormat="1"/>
    <row r="78" s="237" customFormat="1"/>
    <row r="79" s="237" customFormat="1"/>
    <row r="80" s="237" customFormat="1"/>
    <row r="81" s="237" customFormat="1"/>
    <row r="82" s="237" customFormat="1"/>
    <row r="83" s="237" customFormat="1"/>
    <row r="84" s="237" customFormat="1"/>
  </sheetData>
  <mergeCells count="22">
    <mergeCell ref="B4:AB4"/>
    <mergeCell ref="B2:AB2"/>
    <mergeCell ref="Q6:AB6"/>
    <mergeCell ref="D6:O6"/>
    <mergeCell ref="B3:Q3"/>
    <mergeCell ref="R3:AB3"/>
    <mergeCell ref="Q7:S7"/>
    <mergeCell ref="T7:V7"/>
    <mergeCell ref="W7:Y7"/>
    <mergeCell ref="Z7:AB7"/>
    <mergeCell ref="D7:F7"/>
    <mergeCell ref="M7:O7"/>
    <mergeCell ref="J7:L7"/>
    <mergeCell ref="G7:I7"/>
    <mergeCell ref="B43:AB43"/>
    <mergeCell ref="B33:O33"/>
    <mergeCell ref="B38:O38"/>
    <mergeCell ref="B8:C8"/>
    <mergeCell ref="Q28:AB28"/>
    <mergeCell ref="Q33:AB33"/>
    <mergeCell ref="Q38:AB38"/>
    <mergeCell ref="B28:O28"/>
  </mergeCells>
  <phoneticPr fontId="0" type="noConversion"/>
  <printOptions horizontalCentered="1" verticalCentered="1"/>
  <pageMargins left="0.25" right="0.25" top="0.25" bottom="0.25" header="0" footer="0"/>
  <pageSetup scale="70" fitToWidth="1" fitToHeight="1" orientation="landscape" r:id="rId1"/>
  <headerFooter alignWithMargins="0">
    <oddHeader/>
    <oddFooter/>
  </headerFooter>
  <rowBreaks count="1" manualBreakCount="1">
    <brk id="46" max="16383" man="1"/>
  </rowBreaks>
  <colBreaks count="1" manualBreakCount="1">
    <brk id="30" max="1048575" man="1"/>
  </colBreaks>
  <drawing r:id="rId47"/>
</worksheet>
</file>

<file path=xl/worksheets/sheet16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2">
    <pageSetUpPr fitToPage="1"/>
  </sheetPr>
  <dimension ref="A1:AP81"/>
  <sheetViews>
    <sheetView showGridLines="0" zoomScale="85" workbookViewId="0"/>
  </sheetViews>
  <sheetFormatPr defaultRowHeight="12.75"/>
  <cols>
    <col min="1" max="1" width="2.7109375" customWidth="1"/>
    <col min="2" max="2" width="6.7109375" customWidth="1"/>
    <col min="3" max="3" width="6.140625" style="26" customWidth="1"/>
    <col min="4" max="5" width="7.42578125" customWidth="1"/>
    <col min="6" max="6" width="8.7109375" customWidth="1"/>
    <col min="7" max="8" width="7.42578125" customWidth="1"/>
    <col min="9" max="9" width="8.7109375" customWidth="1"/>
    <col min="10" max="11" width="7.42578125" customWidth="1"/>
    <col min="12" max="12" width="8.7109375" customWidth="1"/>
    <col min="13" max="14" width="7.42578125" customWidth="1"/>
    <col min="15" max="15" width="8.7109375" bestFit="1" customWidth="1"/>
    <col min="16" max="16" width="1.42578125" customWidth="1"/>
    <col min="17" max="18" width="7.42578125" customWidth="1"/>
    <col min="19" max="19" width="8.7109375" bestFit="1" customWidth="1"/>
    <col min="20" max="21" width="7.42578125" customWidth="1"/>
    <col min="22" max="22" width="8.7109375" bestFit="1" customWidth="1"/>
    <col min="23" max="24" width="7.42578125" customWidth="1"/>
    <col min="25" max="25" width="8.7109375" bestFit="1" customWidth="1"/>
    <col min="26" max="27" width="7.42578125" customWidth="1"/>
    <col min="28" max="28" width="8.7109375" bestFit="1" customWidth="1"/>
    <col min="29" max="29" width="2.7109375" customWidth="1"/>
    <col min="30" max="41" width="9.140625" style="237" customWidth="1"/>
  </cols>
  <sheetData>
    <row r="1" ht="30">
      <c r="A1" s="89"/>
      <c r="B1" s="662" t="s">
        <v>235</v>
      </c>
      <c r="Y1" s="21"/>
      <c r="Z1" s="5"/>
      <c r="AB1" s="691"/>
      <c r="AD1" s="237"/>
    </row>
    <row r="2" ht="15" customHeight="1">
      <c r="A2" s="11"/>
      <c r="B2" s="1020" t="s">
        <v>258</v>
      </c>
      <c r="C2" s="1020"/>
      <c r="D2" s="1020"/>
      <c r="E2" s="1020"/>
      <c r="F2" s="1020"/>
      <c r="G2" s="1020"/>
      <c r="H2" s="1020"/>
      <c r="I2" s="1020"/>
      <c r="J2" s="1020"/>
      <c r="K2" s="1020"/>
      <c r="L2" s="1020"/>
      <c r="M2" s="1020"/>
      <c r="N2" s="1020"/>
      <c r="O2" s="1020"/>
      <c r="P2" s="1020"/>
      <c r="Q2" s="1020"/>
      <c r="R2" s="1020"/>
      <c r="S2" s="1020"/>
      <c r="T2" s="1020"/>
      <c r="U2" s="1020"/>
      <c r="V2" s="1020"/>
      <c r="W2" s="1020"/>
      <c r="X2" s="1020"/>
      <c r="Y2" s="1020"/>
      <c r="Z2" s="1020"/>
      <c r="AA2" s="1020"/>
      <c r="AB2" s="1020"/>
    </row>
    <row r="3" ht="17.1" customHeight="1">
      <c r="A3" s="11"/>
      <c r="B3" s="1020" t="s">
        <v>259</v>
      </c>
      <c r="C3" s="1020"/>
      <c r="D3" s="1020"/>
      <c r="E3" s="1020"/>
      <c r="F3" s="1020"/>
      <c r="G3" s="1020"/>
      <c r="H3" s="1020"/>
      <c r="I3" s="1020"/>
      <c r="J3" s="1020"/>
      <c r="K3" s="1020"/>
      <c r="L3" s="1020"/>
      <c r="M3" s="1020"/>
      <c r="N3" s="1020"/>
      <c r="O3" s="1020"/>
      <c r="P3" s="1020"/>
      <c r="Q3" s="1020"/>
      <c r="R3" s="1020"/>
      <c r="S3" s="1020"/>
      <c r="T3" s="1020"/>
      <c r="U3" s="1020"/>
      <c r="V3" s="1020"/>
      <c r="W3" s="1020"/>
      <c r="X3" s="1020"/>
      <c r="Y3" s="1020"/>
      <c r="Z3" s="1020"/>
      <c r="AA3" s="1020"/>
      <c r="AB3" s="1020"/>
    </row>
    <row r="4" ht="19.5" customHeight="1">
      <c r="A4" s="4"/>
      <c r="B4" s="1020" t="s">
        <v>366</v>
      </c>
      <c r="C4" s="1020"/>
      <c r="D4" s="1020"/>
      <c r="E4" s="1020"/>
      <c r="F4" s="1020"/>
      <c r="G4" s="1020"/>
      <c r="H4" s="1020"/>
      <c r="I4" s="1020"/>
      <c r="J4" s="1020"/>
      <c r="K4" s="1020"/>
      <c r="L4" s="1020"/>
      <c r="M4" s="1020"/>
      <c r="N4" s="1020"/>
      <c r="O4" s="1020"/>
      <c r="P4" s="1020"/>
      <c r="Q4" s="1020"/>
      <c r="R4" s="1020"/>
      <c r="S4" s="1020"/>
      <c r="T4" s="1020"/>
      <c r="U4" s="1020"/>
      <c r="V4" s="1020"/>
      <c r="W4" s="1020"/>
      <c r="X4" s="1020"/>
      <c r="Y4" s="1020"/>
      <c r="Z4" s="1020"/>
      <c r="AA4" s="1020"/>
      <c r="AB4" s="1020"/>
    </row>
    <row r="5" ht="15" customHeight="1"/>
    <row r="6" ht="15.75" customHeight="1">
      <c r="D6" s="979" t="s">
        <v>54</v>
      </c>
      <c r="E6" s="979"/>
      <c r="F6" s="979"/>
      <c r="G6" s="979"/>
      <c r="H6" s="979"/>
      <c r="I6" s="979"/>
      <c r="J6" s="979"/>
      <c r="K6" s="979"/>
      <c r="L6" s="979"/>
      <c r="M6" s="979"/>
      <c r="N6" s="979"/>
      <c r="O6" s="979"/>
      <c r="Q6" s="979" t="s">
        <v>72</v>
      </c>
      <c r="R6" s="979"/>
      <c r="S6" s="979"/>
      <c r="T6" s="979"/>
      <c r="U6" s="979"/>
      <c r="V6" s="979"/>
      <c r="W6" s="979"/>
      <c r="X6" s="979"/>
      <c r="Y6" s="979"/>
      <c r="Z6" s="979"/>
      <c r="AA6" s="979"/>
      <c r="AB6" s="979"/>
    </row>
    <row r="7" ht="15.75" customHeight="1">
      <c r="D7" s="285" t="s">
        <v>11</v>
      </c>
      <c r="E7" s="285"/>
      <c r="F7" s="285"/>
      <c r="G7" s="285" t="s">
        <v>13</v>
      </c>
      <c r="H7" s="285"/>
      <c r="I7" s="285"/>
      <c r="J7" s="285" t="s">
        <v>14</v>
      </c>
      <c r="K7" s="285"/>
      <c r="L7" s="285"/>
      <c r="M7" s="285" t="s">
        <v>12</v>
      </c>
      <c r="N7" s="285"/>
      <c r="O7" s="285"/>
      <c r="Q7" s="285" t="s">
        <v>11</v>
      </c>
      <c r="R7" s="285"/>
      <c r="S7" s="285"/>
      <c r="T7" s="285" t="s">
        <v>13</v>
      </c>
      <c r="U7" s="285"/>
      <c r="V7" s="285"/>
      <c r="W7" s="285" t="s">
        <v>14</v>
      </c>
      <c r="X7" s="285"/>
      <c r="Y7" s="285"/>
      <c r="Z7" s="285" t="s">
        <v>12</v>
      </c>
      <c r="AA7" s="285"/>
      <c r="AB7" s="285"/>
    </row>
    <row r="8" ht="27" customHeight="1">
      <c r="A8" s="57"/>
      <c r="B8" s="957" t="s">
        <v>42</v>
      </c>
      <c r="C8" s="957"/>
      <c r="D8" s="414" t="s">
        <v>53</v>
      </c>
      <c r="E8" s="415" t="s">
        <v>9</v>
      </c>
      <c r="F8" s="416" t="s">
        <v>10</v>
      </c>
      <c r="G8" s="414" t="s">
        <v>53</v>
      </c>
      <c r="H8" s="415" t="s">
        <v>9</v>
      </c>
      <c r="I8" s="416" t="s">
        <v>10</v>
      </c>
      <c r="J8" s="414" t="s">
        <v>53</v>
      </c>
      <c r="K8" s="415" t="s">
        <v>9</v>
      </c>
      <c r="L8" s="416" t="s">
        <v>10</v>
      </c>
      <c r="M8" s="414" t="s">
        <v>53</v>
      </c>
      <c r="N8" s="415" t="s">
        <v>9</v>
      </c>
      <c r="O8" s="416" t="s">
        <v>10</v>
      </c>
      <c r="P8" s="63"/>
      <c r="Q8" s="414" t="s">
        <v>53</v>
      </c>
      <c r="R8" s="415" t="s">
        <v>9</v>
      </c>
      <c r="S8" s="416" t="s">
        <v>10</v>
      </c>
      <c r="T8" s="414" t="s">
        <v>53</v>
      </c>
      <c r="U8" s="415" t="s">
        <v>9</v>
      </c>
      <c r="V8" s="416" t="s">
        <v>10</v>
      </c>
      <c r="W8" s="414" t="s">
        <v>53</v>
      </c>
      <c r="X8" s="415" t="s">
        <v>9</v>
      </c>
      <c r="Y8" s="416" t="s">
        <v>10</v>
      </c>
      <c r="Z8" s="414" t="s">
        <v>53</v>
      </c>
      <c r="AA8" s="415" t="s">
        <v>9</v>
      </c>
      <c r="AB8" s="416" t="s">
        <v>10</v>
      </c>
    </row>
    <row r="9" ht="18.95" customHeight="1">
      <c r="A9" s="57"/>
      <c r="B9" s="286">
        <v>2018</v>
      </c>
      <c r="C9" s="287" t="s">
        <v>268</v>
      </c>
      <c r="D9" s="417">
        <v>56.009477601904928445025971880</v>
      </c>
      <c r="E9" s="418">
        <v>82.20940564460697017589209759</v>
      </c>
      <c r="F9" s="419">
        <v>46.045058641175306921315870110</v>
      </c>
      <c r="G9" s="417">
        <v>19.265166916128647916061628280</v>
      </c>
      <c r="H9" s="418">
        <v>87.51419182502076703655172727</v>
      </c>
      <c r="I9" s="419">
        <v>16.859755130391262605296262060</v>
      </c>
      <c r="J9" s="417">
        <v>0</v>
      </c>
      <c r="K9" s="418">
        <v>0</v>
      </c>
      <c r="L9" s="419">
        <v>0</v>
      </c>
      <c r="M9" s="417">
        <v>52.482473655486688964838722060</v>
      </c>
      <c r="N9" s="418">
        <v>82.00114846102427777149345150</v>
      </c>
      <c r="O9" s="419">
        <v>43.036231138253595065178894500</v>
      </c>
      <c r="P9" s="5"/>
      <c r="Q9" s="417">
        <v>-32.985002758038035413219371930</v>
      </c>
      <c r="R9" s="418">
        <v>-26.609373910289864846706931240</v>
      </c>
      <c r="S9" s="419">
        <v>-50.817273950122134909123682940</v>
      </c>
      <c r="T9" s="417">
        <v>-75.431389632456427380281245950</v>
      </c>
      <c r="U9" s="418">
        <v>6.1061239830280014039079383800</v>
      </c>
      <c r="V9" s="419">
        <v>-73.931199822507145288749994210</v>
      </c>
      <c r="W9" s="417">
        <v>0</v>
      </c>
      <c r="X9" s="418">
        <v>0</v>
      </c>
      <c r="Y9" s="419">
        <v>0</v>
      </c>
      <c r="Z9" s="417">
        <v>-35.200034521775680570062401750</v>
      </c>
      <c r="AA9" s="418">
        <v>-24.972730373951400236780553630</v>
      </c>
      <c r="AB9" s="419">
        <v>-51.382355183066226914408511990</v>
      </c>
    </row>
    <row r="10" ht="18.95" customHeight="1">
      <c r="A10" s="58"/>
      <c r="B10" s="288"/>
      <c r="C10" s="289" t="s">
        <v>270</v>
      </c>
      <c r="D10" s="273">
        <v>61.390265776105727670954352830</v>
      </c>
      <c r="E10" s="92">
        <v>91.30284859245925179109530337</v>
      </c>
      <c r="F10" s="274">
        <v>56.051061412066142144386233310</v>
      </c>
      <c r="G10" s="273">
        <v>4.8914728682170542635658914700</v>
      </c>
      <c r="H10" s="92">
        <v>68.808130547954708036249368240</v>
      </c>
      <c r="I10" s="274">
        <v>3.3657310368805752535560737500</v>
      </c>
      <c r="J10" s="273">
        <v>0</v>
      </c>
      <c r="K10" s="92">
        <v>0</v>
      </c>
      <c r="L10" s="274">
        <v>0</v>
      </c>
      <c r="M10" s="273">
        <v>56.763151123549181541188193370</v>
      </c>
      <c r="N10" s="92">
        <v>90.86603728100257588741359240</v>
      </c>
      <c r="O10" s="274">
        <v>51.578426061796031824451784090</v>
      </c>
      <c r="P10" s="5"/>
      <c r="Q10" s="273">
        <v>-14.560902625147972986258520350</v>
      </c>
      <c r="R10" s="92">
        <v>-30.371813033056375658244059930</v>
      </c>
      <c r="S10" s="274">
        <v>-40.510305536969008644825591940</v>
      </c>
      <c r="T10" s="273">
        <v>0</v>
      </c>
      <c r="U10" s="92">
        <v>0</v>
      </c>
      <c r="V10" s="274">
        <v>0</v>
      </c>
      <c r="W10" s="273">
        <v>0</v>
      </c>
      <c r="X10" s="92">
        <v>0</v>
      </c>
      <c r="Y10" s="274">
        <v>0</v>
      </c>
      <c r="Z10" s="273">
        <v>-13.811574909122391296335913390</v>
      </c>
      <c r="AA10" s="92">
        <v>-29.986746965610915037675241590</v>
      </c>
      <c r="AB10" s="274">
        <v>-39.656679854768969165762112050</v>
      </c>
    </row>
    <row r="11" ht="18.95" customHeight="1">
      <c r="A11" s="58"/>
      <c r="B11" s="290"/>
      <c r="C11" s="291" t="s">
        <v>272</v>
      </c>
      <c r="D11" s="422">
        <v>54.648670452568138317224797120</v>
      </c>
      <c r="E11" s="91">
        <v>90.47434485491297935393496442</v>
      </c>
      <c r="F11" s="423">
        <v>49.443026563881431038885579820</v>
      </c>
      <c r="G11" s="422">
        <v>91.19530718657900702788483324</v>
      </c>
      <c r="H11" s="91">
        <v>89.98920649396273716657467690</v>
      </c>
      <c r="I11" s="423">
        <v>82.06593329693422253336940822</v>
      </c>
      <c r="J11" s="422">
        <v>0</v>
      </c>
      <c r="K11" s="91">
        <v>0</v>
      </c>
      <c r="L11" s="423">
        <v>0</v>
      </c>
      <c r="M11" s="422">
        <v>55.113993598353862421765596870</v>
      </c>
      <c r="N11" s="91">
        <v>90.8262602743380614886206900</v>
      </c>
      <c r="O11" s="423">
        <v>50.057979273222896449921607500</v>
      </c>
      <c r="P11" s="5"/>
      <c r="Q11" s="422">
        <v>-26.429093672681119840251458800</v>
      </c>
      <c r="R11" s="91">
        <v>-15.304294793891184828263570390</v>
      </c>
      <c r="S11" s="423">
        <v>-37.688602059551543508250833880</v>
      </c>
      <c r="T11" s="422">
        <v>0</v>
      </c>
      <c r="U11" s="91">
        <v>0</v>
      </c>
      <c r="V11" s="423">
        <v>0</v>
      </c>
      <c r="W11" s="422">
        <v>0</v>
      </c>
      <c r="X11" s="91">
        <v>0</v>
      </c>
      <c r="Y11" s="423">
        <v>0</v>
      </c>
      <c r="Z11" s="422">
        <v>-20.513850357739048864666040170</v>
      </c>
      <c r="AA11" s="91">
        <v>-13.530344515621704384735508870</v>
      </c>
      <c r="AB11" s="423">
        <v>-31.268600246539564466175893160</v>
      </c>
    </row>
    <row r="12" ht="18.95" customHeight="1">
      <c r="A12" s="58"/>
      <c r="B12" s="288"/>
      <c r="C12" s="289" t="s">
        <v>273</v>
      </c>
      <c r="D12" s="273">
        <v>52.899341137782100716758722110</v>
      </c>
      <c r="E12" s="92">
        <v>92.65042323949362323284030525</v>
      </c>
      <c r="F12" s="274">
        <v>49.011463455058677889537750150</v>
      </c>
      <c r="G12" s="273">
        <v>106.25699977600716777063133979</v>
      </c>
      <c r="H12" s="92">
        <v>78.727970557748869510923384690</v>
      </c>
      <c r="I12" s="274">
        <v>83.65397949920220526721668133</v>
      </c>
      <c r="J12" s="273">
        <v>0</v>
      </c>
      <c r="K12" s="92">
        <v>0</v>
      </c>
      <c r="L12" s="274">
        <v>0</v>
      </c>
      <c r="M12" s="273">
        <v>59.638117372914782967516429900</v>
      </c>
      <c r="N12" s="92">
        <v>90.56852139281671765894049566</v>
      </c>
      <c r="O12" s="274">
        <v>54.013361091161468661909744880</v>
      </c>
      <c r="P12" s="5"/>
      <c r="Q12" s="273">
        <v>-19.907207559976312659279745190</v>
      </c>
      <c r="R12" s="92">
        <v>-21.696758955917936567370172500</v>
      </c>
      <c r="S12" s="274">
        <v>-37.284747676751916076133538920</v>
      </c>
      <c r="T12" s="273">
        <v>1548.7035272014152689971063633</v>
      </c>
      <c r="U12" s="92">
        <v>-26.762693220092786740961103940</v>
      </c>
      <c r="V12" s="274">
        <v>1107.4660601076514707861720670</v>
      </c>
      <c r="W12" s="273">
        <v>0</v>
      </c>
      <c r="X12" s="92">
        <v>0</v>
      </c>
      <c r="Y12" s="274">
        <v>0</v>
      </c>
      <c r="Z12" s="273">
        <v>4.6433865104988312664272105300</v>
      </c>
      <c r="AA12" s="92">
        <v>-22.912244011298539061473948640</v>
      </c>
      <c r="AB12" s="274">
        <v>-19.332761548472920470622753230</v>
      </c>
    </row>
    <row r="13" ht="18.95" customHeight="1">
      <c r="A13" s="58"/>
      <c r="B13" s="290"/>
      <c r="C13" s="291" t="s">
        <v>274</v>
      </c>
      <c r="D13" s="422">
        <v>52.524564589736425444723852100</v>
      </c>
      <c r="E13" s="91">
        <v>93.90604693803926152381637656</v>
      </c>
      <c r="F13" s="423">
        <v>49.323742277638636753041603260</v>
      </c>
      <c r="G13" s="422">
        <v>50.664644482112588098849139020</v>
      </c>
      <c r="H13" s="91">
        <v>93.82556564481005814078606809</v>
      </c>
      <c r="I13" s="423">
        <v>47.536389267274183261800703070</v>
      </c>
      <c r="J13" s="422">
        <v>0</v>
      </c>
      <c r="K13" s="91">
        <v>0</v>
      </c>
      <c r="L13" s="423">
        <v>0</v>
      </c>
      <c r="M13" s="422">
        <v>52.292785381020675138322197150</v>
      </c>
      <c r="N13" s="91">
        <v>93.83977923673866139749801080</v>
      </c>
      <c r="O13" s="423">
        <v>49.071434358291349612604370250</v>
      </c>
      <c r="P13" s="5"/>
      <c r="Q13" s="422">
        <v>-31.386461404070561421023385480</v>
      </c>
      <c r="R13" s="91">
        <v>-18.934611434647613932459015350</v>
      </c>
      <c r="S13" s="423">
        <v>-44.378168328771770792270681550</v>
      </c>
      <c r="T13" s="422">
        <v>0</v>
      </c>
      <c r="U13" s="91">
        <v>0</v>
      </c>
      <c r="V13" s="423">
        <v>0</v>
      </c>
      <c r="W13" s="422">
        <v>0</v>
      </c>
      <c r="X13" s="91">
        <v>0</v>
      </c>
      <c r="Y13" s="423">
        <v>0</v>
      </c>
      <c r="Z13" s="422">
        <v>-19.642407941730479734445365640</v>
      </c>
      <c r="AA13" s="91">
        <v>-18.501879602365211161556000340</v>
      </c>
      <c r="AB13" s="423">
        <v>-34.510072875711294953995713150</v>
      </c>
    </row>
    <row r="14" ht="18.95" customHeight="1">
      <c r="A14" s="58"/>
      <c r="B14" s="288"/>
      <c r="C14" s="289" t="s">
        <v>276</v>
      </c>
      <c r="D14" s="273">
        <v>55.917909706218446286550713340</v>
      </c>
      <c r="E14" s="92">
        <v>96.27948411608005040969311626</v>
      </c>
      <c r="F14" s="274">
        <v>53.837474993642573772533240580</v>
      </c>
      <c r="G14" s="273">
        <v>79.73352610668359310717728095</v>
      </c>
      <c r="H14" s="92">
        <v>73.426436352854552941106301490</v>
      </c>
      <c r="I14" s="274">
        <v>58.545486798610697303260610720</v>
      </c>
      <c r="J14" s="273">
        <v>0</v>
      </c>
      <c r="K14" s="92">
        <v>0</v>
      </c>
      <c r="L14" s="274">
        <v>0</v>
      </c>
      <c r="M14" s="273">
        <v>57.708212939448724134091836900</v>
      </c>
      <c r="N14" s="92">
        <v>94.02929066159196657268180120</v>
      </c>
      <c r="O14" s="274">
        <v>54.262623280444666077394839050</v>
      </c>
      <c r="P14" s="5"/>
      <c r="Q14" s="273">
        <v>-12.268255769958380628074158170</v>
      </c>
      <c r="R14" s="92">
        <v>-17.957705438916149814027101130</v>
      </c>
      <c r="S14" s="274">
        <v>-28.022863975212569951296004830</v>
      </c>
      <c r="T14" s="273">
        <v>-25.368282318922349954157556940</v>
      </c>
      <c r="U14" s="92">
        <v>-23.979431476263232591367737570</v>
      </c>
      <c r="V14" s="274">
        <v>-43.264543919814596269685582850</v>
      </c>
      <c r="W14" s="273">
        <v>-100</v>
      </c>
      <c r="X14" s="92">
        <v>-100</v>
      </c>
      <c r="Y14" s="274">
        <v>-100</v>
      </c>
      <c r="Z14" s="273">
        <v>-13.286149637755291388996576920</v>
      </c>
      <c r="AA14" s="92">
        <v>-20.484985443852441051654321490</v>
      </c>
      <c r="AB14" s="274">
        <v>-31.049469262265107173956269090</v>
      </c>
    </row>
    <row r="15" ht="18.95" customHeight="1">
      <c r="A15" s="58"/>
      <c r="B15" s="290">
        <v>2019</v>
      </c>
      <c r="C15" s="291" t="s">
        <v>277</v>
      </c>
      <c r="D15" s="422">
        <v>76.424380842862922975361485560</v>
      </c>
      <c r="E15" s="91">
        <v>95.32911335485781682602757215</v>
      </c>
      <c r="F15" s="423">
        <v>72.854684644441037660077530680</v>
      </c>
      <c r="G15" s="422">
        <v>82.67454177028645113751496735</v>
      </c>
      <c r="H15" s="91">
        <v>84.01266706164318684481268620</v>
      </c>
      <c r="I15" s="423">
        <v>69.457087522209883396828548500</v>
      </c>
      <c r="J15" s="422">
        <v>0</v>
      </c>
      <c r="K15" s="91">
        <v>0</v>
      </c>
      <c r="L15" s="423">
        <v>0</v>
      </c>
      <c r="M15" s="422">
        <v>77.598069738480697384806973850</v>
      </c>
      <c r="N15" s="91">
        <v>92.98306493226224345208350469</v>
      </c>
      <c r="O15" s="423">
        <v>72.153063571113645296433851580</v>
      </c>
      <c r="P15" s="5"/>
      <c r="Q15" s="422">
        <v>70.569181556705029396065420180</v>
      </c>
      <c r="R15" s="91">
        <v>-9.088111152324410149516780270</v>
      </c>
      <c r="S15" s="423">
        <v>55.067664745221648678859065310</v>
      </c>
      <c r="T15" s="422">
        <v>81.09876672605946266988086513</v>
      </c>
      <c r="U15" s="91">
        <v>16.639784867516496024933037880</v>
      </c>
      <c r="V15" s="423">
        <v>111.23321190700130441598806760</v>
      </c>
      <c r="W15" s="422">
        <v>-100</v>
      </c>
      <c r="X15" s="91">
        <v>-100</v>
      </c>
      <c r="Y15" s="423">
        <v>-100</v>
      </c>
      <c r="Z15" s="422">
        <v>41.054981887829454136653203970</v>
      </c>
      <c r="AA15" s="91">
        <v>0.6706497375577294187642688600</v>
      </c>
      <c r="AB15" s="423">
        <v>42.000966753672285136450240250</v>
      </c>
    </row>
    <row r="16" ht="18.95" customHeight="1">
      <c r="A16" s="58"/>
      <c r="B16" s="288"/>
      <c r="C16" s="289" t="s">
        <v>278</v>
      </c>
      <c r="D16" s="273">
        <v>67.784227144315457113690857730</v>
      </c>
      <c r="E16" s="92">
        <v>90.37390534834041007179833909</v>
      </c>
      <c r="F16" s="274">
        <v>61.259253280507718910750422010</v>
      </c>
      <c r="G16" s="273">
        <v>123.93378226711560044893378221</v>
      </c>
      <c r="H16" s="92">
        <v>95.76889111348962559418810617</v>
      </c>
      <c r="I16" s="274">
        <v>118.69000899222325371760069162</v>
      </c>
      <c r="J16" s="273">
        <v>0</v>
      </c>
      <c r="K16" s="92">
        <v>0</v>
      </c>
      <c r="L16" s="274">
        <v>0</v>
      </c>
      <c r="M16" s="273">
        <v>76.224499151881905285838720030</v>
      </c>
      <c r="N16" s="92">
        <v>92.39842412501288172503884918</v>
      </c>
      <c r="O16" s="274">
        <v>70.430236013522689795533039450</v>
      </c>
      <c r="P16" s="5"/>
      <c r="Q16" s="273">
        <v>52.025953951808286692734521880</v>
      </c>
      <c r="R16" s="92">
        <v>-0.1356700291312578708020353600</v>
      </c>
      <c r="S16" s="274">
        <v>51.819700295794795713930459510</v>
      </c>
      <c r="T16" s="273">
        <v>161.67529536705163945307314460</v>
      </c>
      <c r="U16" s="92">
        <v>75.783792723678798911074119840</v>
      </c>
      <c r="V16" s="274">
        <v>359.98275881709232498806492087</v>
      </c>
      <c r="W16" s="273">
        <v>0</v>
      </c>
      <c r="X16" s="92">
        <v>0</v>
      </c>
      <c r="Y16" s="274">
        <v>0</v>
      </c>
      <c r="Z16" s="273">
        <v>78.904093888965295924448723210</v>
      </c>
      <c r="AA16" s="92">
        <v>8.628800459320171255973087080</v>
      </c>
      <c r="AB16" s="274">
        <v>94.34137116419892381391983404</v>
      </c>
    </row>
    <row r="17" ht="18.95" customHeight="1">
      <c r="A17" s="58"/>
      <c r="B17" s="290"/>
      <c r="C17" s="291" t="s">
        <v>279</v>
      </c>
      <c r="D17" s="422">
        <v>78.380592541970322486682089860</v>
      </c>
      <c r="E17" s="91">
        <v>93.33640153031538674604949283</v>
      </c>
      <c r="F17" s="423">
        <v>73.157624576813855969957907830</v>
      </c>
      <c r="G17" s="422">
        <v>84.70238360106201515893145850</v>
      </c>
      <c r="H17" s="91">
        <v>84.35259171902192623307909870</v>
      </c>
      <c r="I17" s="423">
        <v>71.448655815283623437059263270</v>
      </c>
      <c r="J17" s="422">
        <v>0</v>
      </c>
      <c r="K17" s="91">
        <v>0</v>
      </c>
      <c r="L17" s="423">
        <v>0</v>
      </c>
      <c r="M17" s="422">
        <v>79.013921267461646924712155180</v>
      </c>
      <c r="N17" s="91">
        <v>92.25279692934384441335229662</v>
      </c>
      <c r="O17" s="423">
        <v>72.892552332783021044462427070</v>
      </c>
      <c r="P17" s="5"/>
      <c r="Q17" s="422">
        <v>73.297706058027021012845353970</v>
      </c>
      <c r="R17" s="91">
        <v>9.676526024032655883919508040</v>
      </c>
      <c r="S17" s="423">
        <v>90.06690368378362213983076255</v>
      </c>
      <c r="T17" s="422">
        <v>144.55967531408060042421275923</v>
      </c>
      <c r="U17" s="91">
        <v>36.252362712662051144315006780</v>
      </c>
      <c r="V17" s="423">
        <v>233.21833585784973502697571482</v>
      </c>
      <c r="W17" s="422">
        <v>0</v>
      </c>
      <c r="X17" s="91">
        <v>0</v>
      </c>
      <c r="Y17" s="423">
        <v>0</v>
      </c>
      <c r="Z17" s="422">
        <v>84.32119761286907168829786727</v>
      </c>
      <c r="AA17" s="91">
        <v>11.706219357571746051999602890</v>
      </c>
      <c r="AB17" s="423">
        <v>105.89824132793482205168956406</v>
      </c>
    </row>
    <row r="18" ht="18.95" customHeight="1">
      <c r="A18" s="58"/>
      <c r="B18" s="288"/>
      <c r="C18" s="289" t="s">
        <v>280</v>
      </c>
      <c r="D18" s="273">
        <v>75.531927347650739576565344380</v>
      </c>
      <c r="E18" s="92">
        <v>95.20032082124459719525792714</v>
      </c>
      <c r="F18" s="274">
        <v>71.906637157432889059286033720</v>
      </c>
      <c r="G18" s="273">
        <v>80.68277957237348100292262734</v>
      </c>
      <c r="H18" s="92">
        <v>75.474242599536378155454864390</v>
      </c>
      <c r="I18" s="274">
        <v>60.89471679050234063932701300</v>
      </c>
      <c r="J18" s="273">
        <v>0</v>
      </c>
      <c r="K18" s="92">
        <v>0</v>
      </c>
      <c r="L18" s="274">
        <v>0</v>
      </c>
      <c r="M18" s="273">
        <v>75.993128243274356658342631460</v>
      </c>
      <c r="N18" s="92">
        <v>93.21764956665241816436182569</v>
      </c>
      <c r="O18" s="274">
        <v>70.839007980552254726040720760</v>
      </c>
      <c r="P18" s="5"/>
      <c r="Q18" s="273">
        <v>117.25525748576790406616289555</v>
      </c>
      <c r="R18" s="92">
        <v>-2.6927439966885602674476964900</v>
      </c>
      <c r="S18" s="274">
        <v>111.40512958232961489293806917</v>
      </c>
      <c r="T18" s="273">
        <v>106.66384658770445572476029319</v>
      </c>
      <c r="U18" s="92">
        <v>-12.225229893995080826940065500</v>
      </c>
      <c r="V18" s="274">
        <v>81.39871623458427782739287026</v>
      </c>
      <c r="W18" s="273">
        <v>0</v>
      </c>
      <c r="X18" s="92">
        <v>0</v>
      </c>
      <c r="Y18" s="274">
        <v>0</v>
      </c>
      <c r="Z18" s="273">
        <v>120.07233505620899715489733486</v>
      </c>
      <c r="AA18" s="92">
        <v>-3.7083719200783162960666936700</v>
      </c>
      <c r="AB18" s="274">
        <v>111.91123437912387398640801642</v>
      </c>
    </row>
    <row r="19" ht="18.95" customHeight="1">
      <c r="A19" s="58"/>
      <c r="B19" s="290"/>
      <c r="C19" s="291" t="s">
        <v>282</v>
      </c>
      <c r="D19" s="422">
        <v>76.449641413145062780099276440</v>
      </c>
      <c r="E19" s="91">
        <v>97.24321005652766491312830320</v>
      </c>
      <c r="F19" s="423">
        <v>74.342085386846818129194583950</v>
      </c>
      <c r="G19" s="422">
        <v>69.130536130536130536130536150</v>
      </c>
      <c r="H19" s="91">
        <v>77.759697309322230400286125100</v>
      </c>
      <c r="I19" s="423">
        <v>53.755695643416535827069594680</v>
      </c>
      <c r="J19" s="422">
        <v>0</v>
      </c>
      <c r="K19" s="91">
        <v>0</v>
      </c>
      <c r="L19" s="423">
        <v>0</v>
      </c>
      <c r="M19" s="422">
        <v>76.008649715546267270405201440</v>
      </c>
      <c r="N19" s="91">
        <v>95.95339478909037408289124734</v>
      </c>
      <c r="O19" s="423">
        <v>72.932879735414927462023442710</v>
      </c>
      <c r="P19" s="5"/>
      <c r="Q19" s="422">
        <v>268.72968022783734281891396866</v>
      </c>
      <c r="R19" s="91">
        <v>9.651736579120608651633068670</v>
      </c>
      <c r="S19" s="423">
        <v>304.31849765246197007188243835</v>
      </c>
      <c r="T19" s="422">
        <v>364.09279909279909279909279852</v>
      </c>
      <c r="U19" s="91">
        <v>0.0836351417528701313106190800</v>
      </c>
      <c r="V19" s="423">
        <v>364.48094376318521810713512521</v>
      </c>
      <c r="W19" s="422">
        <v>0</v>
      </c>
      <c r="X19" s="91">
        <v>0</v>
      </c>
      <c r="Y19" s="423">
        <v>0</v>
      </c>
      <c r="Z19" s="422">
        <v>285.55113260561858191503710883</v>
      </c>
      <c r="AA19" s="91">
        <v>8.319296442959497112017957510</v>
      </c>
      <c r="AB19" s="423">
        <v>317.62627426626786247508908266</v>
      </c>
    </row>
    <row r="20" ht="18.95" customHeight="1">
      <c r="A20" s="58"/>
      <c r="B20" s="288"/>
      <c r="C20" s="289" t="s">
        <v>283</v>
      </c>
      <c r="D20" s="273">
        <v>60.787979732146579854596365560</v>
      </c>
      <c r="E20" s="92">
        <v>98.06608721412840863292920742</v>
      </c>
      <c r="F20" s="274">
        <v>59.612393219833565608285959350</v>
      </c>
      <c r="G20" s="273">
        <v>118.80043033889187735341581502</v>
      </c>
      <c r="H20" s="92">
        <v>68.572709488037098290604472200</v>
      </c>
      <c r="I20" s="274">
        <v>81.46467396682621386487357550</v>
      </c>
      <c r="J20" s="273">
        <v>0</v>
      </c>
      <c r="K20" s="92">
        <v>0</v>
      </c>
      <c r="L20" s="274">
        <v>0</v>
      </c>
      <c r="M20" s="273">
        <v>67.113616323242750754203105970</v>
      </c>
      <c r="N20" s="92">
        <v>92.73259639958885857573743338</v>
      </c>
      <c r="O20" s="274">
        <v>62.236198954201287571127627640</v>
      </c>
      <c r="P20" s="5"/>
      <c r="Q20" s="273">
        <v>60.643717715192840111371503910</v>
      </c>
      <c r="R20" s="92">
        <v>15.751325064774676329053427680</v>
      </c>
      <c r="S20" s="274">
        <v>85.94723188865188692701841594</v>
      </c>
      <c r="T20" s="273">
        <v>75.241858732982993338022923840</v>
      </c>
      <c r="U20" s="92">
        <v>9.487119655327286890674715070</v>
      </c>
      <c r="V20" s="274">
        <v>91.86726355720070049740959389</v>
      </c>
      <c r="W20" s="273">
        <v>0</v>
      </c>
      <c r="X20" s="92">
        <v>0</v>
      </c>
      <c r="Y20" s="274">
        <v>0</v>
      </c>
      <c r="Z20" s="273">
        <v>69.673174871350964994804284420</v>
      </c>
      <c r="AA20" s="92">
        <v>13.806310684094245173670635210</v>
      </c>
      <c r="AB20" s="274">
        <v>93.09878054165620530834903370</v>
      </c>
    </row>
    <row r="21" ht="18.95" customHeight="1">
      <c r="A21" s="58"/>
      <c r="B21" s="290"/>
      <c r="C21" s="291" t="s">
        <v>268</v>
      </c>
      <c r="D21" s="422">
        <v>77.756352110132328440772825700</v>
      </c>
      <c r="E21" s="91">
        <v>95.97085758847560557432962696</v>
      </c>
      <c r="F21" s="423">
        <v>74.623437949608743391273671340</v>
      </c>
      <c r="G21" s="422">
        <v>35.651419658772599949070537270</v>
      </c>
      <c r="H21" s="91">
        <v>86.35252743788277510456592375</v>
      </c>
      <c r="I21" s="423">
        <v>30.785901942836343005631349870</v>
      </c>
      <c r="J21" s="422">
        <v>0</v>
      </c>
      <c r="K21" s="91">
        <v>0</v>
      </c>
      <c r="L21" s="423">
        <v>0</v>
      </c>
      <c r="M21" s="422">
        <v>75.232971833538405776366116310</v>
      </c>
      <c r="N21" s="91">
        <v>95.24162860358571395607039283</v>
      </c>
      <c r="O21" s="423">
        <v>71.653107621138897838489257400</v>
      </c>
      <c r="P21" s="5"/>
      <c r="Q21" s="422">
        <v>38.827133262688689833160943920</v>
      </c>
      <c r="R21" s="91">
        <v>16.739510322407253874282903860</v>
      </c>
      <c r="S21" s="423">
        <v>62.066115565498537321277674290</v>
      </c>
      <c r="T21" s="422">
        <v>85.05637565447465017048948163</v>
      </c>
      <c r="U21" s="91">
        <v>-1.3274011482168152560713718100</v>
      </c>
      <c r="V21" s="423">
        <v>82.59993519918873069600577155</v>
      </c>
      <c r="W21" s="422">
        <v>0</v>
      </c>
      <c r="X21" s="91">
        <v>0</v>
      </c>
      <c r="Y21" s="423">
        <v>0</v>
      </c>
      <c r="Z21" s="422">
        <v>43.348753580850519861903914660</v>
      </c>
      <c r="AA21" s="91">
        <v>16.146700858530938088343777130</v>
      </c>
      <c r="AB21" s="423">
        <v>66.494848005983109608070214010</v>
      </c>
    </row>
    <row r="22" ht="18.95" customHeight="1">
      <c r="A22" s="58"/>
      <c r="B22" s="288"/>
      <c r="C22" s="289" t="s">
        <v>270</v>
      </c>
      <c r="D22" s="273">
        <v>88.47478367187704237276206219</v>
      </c>
      <c r="E22" s="92">
        <v>91.45111645156444707303732797</v>
      </c>
      <c r="F22" s="274">
        <v>80.91117744603800108466126474</v>
      </c>
      <c r="G22" s="273">
        <v>10.926406926406926406926406810</v>
      </c>
      <c r="H22" s="92">
        <v>88.08831647025249651704127445</v>
      </c>
      <c r="I22" s="274">
        <v>9.624887912160922130260267390</v>
      </c>
      <c r="J22" s="273">
        <v>0</v>
      </c>
      <c r="K22" s="92">
        <v>0</v>
      </c>
      <c r="L22" s="274">
        <v>0</v>
      </c>
      <c r="M22" s="273">
        <v>86.71449235201748334895750422</v>
      </c>
      <c r="N22" s="92">
        <v>91.31855182695262462498979451</v>
      </c>
      <c r="O22" s="274">
        <v>79.186418639955955496178889510</v>
      </c>
      <c r="P22" s="5"/>
      <c r="Q22" s="273">
        <v>44.118587130002506127572088680</v>
      </c>
      <c r="R22" s="92">
        <v>0.1623912740850024245946768200</v>
      </c>
      <c r="S22" s="274">
        <v>44.352623139836221526856675090</v>
      </c>
      <c r="T22" s="273">
        <v>123.37662337662337662337662113</v>
      </c>
      <c r="U22" s="92">
        <v>28.020214717010479338803360890</v>
      </c>
      <c r="V22" s="274">
        <v>185.96723287436107073083348136</v>
      </c>
      <c r="W22" s="273">
        <v>0</v>
      </c>
      <c r="X22" s="92">
        <v>0</v>
      </c>
      <c r="Y22" s="274">
        <v>0</v>
      </c>
      <c r="Z22" s="273">
        <v>52.765466038481550083137101580</v>
      </c>
      <c r="AA22" s="92">
        <v>0.4980018491954818205287695200</v>
      </c>
      <c r="AB22" s="274">
        <v>53.526240884285283968226268250</v>
      </c>
    </row>
    <row r="23" ht="18.95" customHeight="1">
      <c r="A23" s="58"/>
      <c r="B23" s="290"/>
      <c r="C23" s="291" t="s">
        <v>272</v>
      </c>
      <c r="D23" s="422">
        <v>83.95168583693173857108283337</v>
      </c>
      <c r="E23" s="91">
        <v>92.76785093095279889634150438</v>
      </c>
      <c r="F23" s="423">
        <v>77.880174771226648859593807600</v>
      </c>
      <c r="G23" s="422">
        <v>17.121429191629764695667274450</v>
      </c>
      <c r="H23" s="91">
        <v>64.442568684852194574121823890</v>
      </c>
      <c r="I23" s="423">
        <v>11.033488766644344983576145830</v>
      </c>
      <c r="J23" s="422">
        <v>0</v>
      </c>
      <c r="K23" s="91">
        <v>0</v>
      </c>
      <c r="L23" s="423">
        <v>0</v>
      </c>
      <c r="M23" s="422">
        <v>80.24744386612090892246534269</v>
      </c>
      <c r="N23" s="91">
        <v>91.87224653171448049325447383</v>
      </c>
      <c r="O23" s="423">
        <v>73.725129464081791364544102960</v>
      </c>
      <c r="P23" s="5"/>
      <c r="Q23" s="422">
        <v>53.620728814979881676490704120</v>
      </c>
      <c r="R23" s="91">
        <v>2.5349794792299913780093898100</v>
      </c>
      <c r="S23" s="423">
        <v>57.514982766283175986077864620</v>
      </c>
      <c r="T23" s="422">
        <v>-81.22553701518811918272562128</v>
      </c>
      <c r="U23" s="91">
        <v>-28.388557699777511023399260110</v>
      </c>
      <c r="V23" s="423">
        <v>-86.55533627245481109443559718</v>
      </c>
      <c r="W23" s="422">
        <v>0</v>
      </c>
      <c r="X23" s="91">
        <v>0</v>
      </c>
      <c r="Y23" s="423">
        <v>0</v>
      </c>
      <c r="Z23" s="422">
        <v>45.602665723932821877487796160</v>
      </c>
      <c r="AA23" s="91">
        <v>1.1516341796051583769546516700</v>
      </c>
      <c r="AB23" s="423">
        <v>47.279475788825876765925793920</v>
      </c>
    </row>
    <row r="24" ht="18.95" customHeight="1">
      <c r="A24" s="59"/>
      <c r="B24" s="288"/>
      <c r="C24" s="289" t="s">
        <v>273</v>
      </c>
      <c r="D24" s="273">
        <v>85.27209573659591321194994808</v>
      </c>
      <c r="E24" s="92">
        <v>96.12823569088199184493621528</v>
      </c>
      <c r="F24" s="274">
        <v>81.97056116822945396569407340</v>
      </c>
      <c r="G24" s="273">
        <v>74.545225150826967632418048790</v>
      </c>
      <c r="H24" s="92">
        <v>73.586258768327956420795186680</v>
      </c>
      <c r="I24" s="274">
        <v>54.855042278920226546197113850</v>
      </c>
      <c r="J24" s="273">
        <v>0</v>
      </c>
      <c r="K24" s="92">
        <v>0</v>
      </c>
      <c r="L24" s="274">
        <v>0</v>
      </c>
      <c r="M24" s="273">
        <v>84.35647179993264252762831208</v>
      </c>
      <c r="N24" s="92">
        <v>94.04878288989057159378254038</v>
      </c>
      <c r="O24" s="274">
        <v>79.33623501669041619441701242</v>
      </c>
      <c r="P24" s="93"/>
      <c r="Q24" s="273">
        <v>61.196895656026119657852778320</v>
      </c>
      <c r="R24" s="92">
        <v>3.7536929997594433453741788500</v>
      </c>
      <c r="S24" s="274">
        <v>67.247732244095906330070409980</v>
      </c>
      <c r="T24" s="273">
        <v>-29.844409960783326530502156800</v>
      </c>
      <c r="U24" s="92">
        <v>-6.5309847986610339472312387100</v>
      </c>
      <c r="V24" s="274">
        <v>-34.426260881655521979115959830</v>
      </c>
      <c r="W24" s="273">
        <v>0</v>
      </c>
      <c r="X24" s="92">
        <v>0</v>
      </c>
      <c r="Y24" s="274">
        <v>0</v>
      </c>
      <c r="Z24" s="273">
        <v>41.447241321276071712412432830</v>
      </c>
      <c r="AA24" s="92">
        <v>3.8426833557093764476048398200</v>
      </c>
      <c r="AB24" s="274">
        <v>46.882610920638822809423082100</v>
      </c>
    </row>
    <row r="25" ht="18.95" customHeight="1">
      <c r="A25" s="60"/>
      <c r="B25" s="290"/>
      <c r="C25" s="291" t="s">
        <v>274</v>
      </c>
      <c r="D25" s="422">
        <v>87.31733424500867923069252732</v>
      </c>
      <c r="E25" s="91">
        <v>96.41394813164966758973050590</v>
      </c>
      <c r="F25" s="423">
        <v>84.18608934892184087073454063</v>
      </c>
      <c r="G25" s="422">
        <v>56.672508214676889375684556380</v>
      </c>
      <c r="H25" s="91">
        <v>79.62818394581865989133873636</v>
      </c>
      <c r="I25" s="423">
        <v>45.127289087892104053643470940</v>
      </c>
      <c r="J25" s="422">
        <v>0</v>
      </c>
      <c r="K25" s="91">
        <v>0</v>
      </c>
      <c r="L25" s="423">
        <v>0</v>
      </c>
      <c r="M25" s="422">
        <v>83.56936689778844676876033707</v>
      </c>
      <c r="N25" s="91">
        <v>94.50256645737204381201166386</v>
      </c>
      <c r="O25" s="423">
        <v>78.975196490587600829196352350</v>
      </c>
      <c r="P25" s="93"/>
      <c r="Q25" s="422">
        <v>66.240948263036040277937458060</v>
      </c>
      <c r="R25" s="91">
        <v>2.6706493089472290318502355100</v>
      </c>
      <c r="S25" s="423">
        <v>70.680660999010132832181403210</v>
      </c>
      <c r="T25" s="422">
        <v>11.858099062918340026773761800</v>
      </c>
      <c r="U25" s="91">
        <v>-15.131677172869485916116301570</v>
      </c>
      <c r="V25" s="423">
        <v>-5.0679073789910107654463979500</v>
      </c>
      <c r="W25" s="422">
        <v>0</v>
      </c>
      <c r="X25" s="91">
        <v>0</v>
      </c>
      <c r="Y25" s="423">
        <v>0</v>
      </c>
      <c r="Z25" s="422">
        <v>59.810509784241484646206891120</v>
      </c>
      <c r="AA25" s="91">
        <v>0.7062966537477727552361929300</v>
      </c>
      <c r="AB25" s="423">
        <v>60.939246067184839225871187520</v>
      </c>
    </row>
    <row r="26" ht="18.95" customHeight="1">
      <c r="A26" s="60"/>
      <c r="B26" s="292"/>
      <c r="C26" s="293" t="s">
        <v>276</v>
      </c>
      <c r="D26" s="275">
        <v>103.53179059778539622492808449</v>
      </c>
      <c r="E26" s="276">
        <v>86.87028347737464460639005116</v>
      </c>
      <c r="F26" s="277">
        <v>89.93835998149808285407632862</v>
      </c>
      <c r="G26" s="275">
        <v>47.009365687526607066836951940</v>
      </c>
      <c r="H26" s="276">
        <v>76.485991344667581925216669660</v>
      </c>
      <c r="I26" s="277">
        <v>35.955579370944732797326737960</v>
      </c>
      <c r="J26" s="275">
        <v>0</v>
      </c>
      <c r="K26" s="276">
        <v>0</v>
      </c>
      <c r="L26" s="277">
        <v>0</v>
      </c>
      <c r="M26" s="275">
        <v>98.30848613599705302762071322</v>
      </c>
      <c r="N26" s="276">
        <v>86.77575591729048265940902421</v>
      </c>
      <c r="O26" s="277">
        <v>85.30793197535615651451380479</v>
      </c>
      <c r="P26" s="184"/>
      <c r="Q26" s="275">
        <v>85.14960795516282917220179531</v>
      </c>
      <c r="R26" s="276">
        <v>-9.772799184674832265713474270</v>
      </c>
      <c r="S26" s="277">
        <v>67.055308578492027822666103990</v>
      </c>
      <c r="T26" s="275">
        <v>-41.041907986575187858267248740</v>
      </c>
      <c r="U26" s="276">
        <v>4.1668302913547085245103197300</v>
      </c>
      <c r="V26" s="277">
        <v>-38.585224349355021621175426880</v>
      </c>
      <c r="W26" s="275">
        <v>0</v>
      </c>
      <c r="X26" s="276">
        <v>0</v>
      </c>
      <c r="Y26" s="277">
        <v>0</v>
      </c>
      <c r="Z26" s="275">
        <v>70.354410799635785396180307900</v>
      </c>
      <c r="AA26" s="276">
        <v>-7.7141225816609575818712617300</v>
      </c>
      <c r="AB26" s="277">
        <v>57.213062727285608214944554200</v>
      </c>
    </row>
    <row r="27" ht="21.95"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95" customHeight="1">
      <c r="A28" s="112"/>
      <c r="B28" s="993" t="s">
        <v>61</v>
      </c>
      <c r="C28" s="993"/>
      <c r="D28" s="993"/>
      <c r="E28" s="993"/>
      <c r="F28" s="993"/>
      <c r="G28" s="993"/>
      <c r="H28" s="993"/>
      <c r="I28" s="993"/>
      <c r="J28" s="993"/>
      <c r="K28" s="993"/>
      <c r="L28" s="993"/>
      <c r="M28" s="993"/>
      <c r="N28" s="993"/>
      <c r="O28" s="993"/>
      <c r="P28" s="413"/>
      <c r="Q28" s="991"/>
      <c r="R28" s="991"/>
      <c r="S28" s="991"/>
      <c r="T28" s="991"/>
      <c r="U28" s="991"/>
      <c r="V28" s="991"/>
      <c r="W28" s="991"/>
      <c r="X28" s="991"/>
      <c r="Y28" s="991"/>
      <c r="Z28" s="991"/>
      <c r="AA28" s="991"/>
      <c r="AB28" s="991"/>
      <c r="AC28" s="9"/>
    </row>
    <row r="29" ht="18.95" customHeight="1">
      <c r="A29" s="58"/>
      <c r="B29" s="286">
        <v>2017</v>
      </c>
      <c r="C29" s="287"/>
      <c r="D29" s="429">
        <v>89.53286903910673723208633148</v>
      </c>
      <c r="E29" s="430">
        <v>111.12484181027174401880572030</v>
      </c>
      <c r="F29" s="431">
        <v>99.49325908790512900268723957</v>
      </c>
      <c r="G29" s="429">
        <v>55.024454199210788729025751520</v>
      </c>
      <c r="H29" s="430">
        <v>123.49302283432861867100806454</v>
      </c>
      <c r="I29" s="431">
        <v>67.951361788696071803046157270</v>
      </c>
      <c r="J29" s="429">
        <v>3.4827554468488377889251981500</v>
      </c>
      <c r="K29" s="430">
        <v>371.81918959404881918334361707</v>
      </c>
      <c r="L29" s="431">
        <v>12.949553078015942329756306880</v>
      </c>
      <c r="M29" s="429">
        <v>83.14804623297259827071848527</v>
      </c>
      <c r="N29" s="430">
        <v>112.84627419630842794108604579</v>
      </c>
      <c r="O29" s="431">
        <v>93.82947224093355901317016712</v>
      </c>
      <c r="P29" s="5"/>
      <c r="Q29" s="429">
        <v>-11.214785124118389588754350030</v>
      </c>
      <c r="R29" s="430">
        <v>-0.1489412178900189178658958900</v>
      </c>
      <c r="S29" s="431">
        <v>-11.347022904460797907443289920</v>
      </c>
      <c r="T29" s="429">
        <v>3.7302548272429034048742086800</v>
      </c>
      <c r="U29" s="430">
        <v>20.700778361150023071322160930</v>
      </c>
      <c r="V29" s="431">
        <v>25.203224972486579600000674750</v>
      </c>
      <c r="W29" s="429">
        <v>0</v>
      </c>
      <c r="X29" s="430">
        <v>0</v>
      </c>
      <c r="Y29" s="431">
        <v>0</v>
      </c>
      <c r="Z29" s="429">
        <v>-10.871349047394313705358669170</v>
      </c>
      <c r="AA29" s="430">
        <v>1.9750879897806603146104557200</v>
      </c>
      <c r="AB29" s="431">
        <v>-9.110979766975872705887522590</v>
      </c>
    </row>
    <row r="30" ht="18.95" customHeight="1">
      <c r="A30" s="58"/>
      <c r="B30" s="288">
        <v>2018</v>
      </c>
      <c r="C30" s="289"/>
      <c r="D30" s="273">
        <v>48.077245475023262342044516100</v>
      </c>
      <c r="E30" s="92">
        <v>85.21979987713712591759476841</v>
      </c>
      <c r="F30" s="274">
        <v>40.971332380254788551098954770</v>
      </c>
      <c r="G30" s="273">
        <v>47.061282935735747906189973260</v>
      </c>
      <c r="H30" s="92">
        <v>72.200044389897179201945543170</v>
      </c>
      <c r="I30" s="274">
        <v>33.978267170056316374678466850</v>
      </c>
      <c r="J30" s="273">
        <v>20.120256127807284436454669110</v>
      </c>
      <c r="K30" s="92">
        <v>94.36496045483864711493702648</v>
      </c>
      <c r="L30" s="274">
        <v>18.986471738417593603325541390</v>
      </c>
      <c r="M30" s="273">
        <v>47.324132261077347731649800660</v>
      </c>
      <c r="N30" s="92">
        <v>83.97608784823830197025714280</v>
      </c>
      <c r="O30" s="274">
        <v>39.740954880978796581943915360</v>
      </c>
      <c r="P30" s="5"/>
      <c r="Q30" s="273">
        <v>-46.302127932453748786529648770</v>
      </c>
      <c r="R30" s="92">
        <v>-23.311656971681829985325312570</v>
      </c>
      <c r="S30" s="274">
        <v>-58.819991669932684479421937730</v>
      </c>
      <c r="T30" s="273">
        <v>-14.472058613512346189806671900</v>
      </c>
      <c r="U30" s="92">
        <v>-41.535122606273271671036708640</v>
      </c>
      <c r="V30" s="274">
        <v>-49.996193931011533151553452700</v>
      </c>
      <c r="W30" s="273">
        <v>477.71085093017054815734718972</v>
      </c>
      <c r="X30" s="92">
        <v>-74.620739570255624914889751020</v>
      </c>
      <c r="Y30" s="274">
        <v>46.618741388460287989012606250</v>
      </c>
      <c r="Z30" s="273">
        <v>-43.084492775116072203453569380</v>
      </c>
      <c r="AA30" s="92">
        <v>-25.583641598877497132063711400</v>
      </c>
      <c r="AB30" s="274">
        <v>-57.645552157713604106024977740</v>
      </c>
    </row>
    <row r="31" ht="18.95" customHeight="1">
      <c r="A31" s="58"/>
      <c r="B31" s="427">
        <v>2019</v>
      </c>
      <c r="C31" s="428"/>
      <c r="D31" s="432">
        <v>80.28139638962470689676026963</v>
      </c>
      <c r="E31" s="433">
        <v>93.60348891908116735609285488</v>
      </c>
      <c r="F31" s="434">
        <v>75.146187973645990872679110780</v>
      </c>
      <c r="G31" s="432">
        <v>78.214001210846636714144600630</v>
      </c>
      <c r="H31" s="433">
        <v>86.41465641920879724868737427</v>
      </c>
      <c r="I31" s="434">
        <v>67.588360418068929560161725140</v>
      </c>
      <c r="J31" s="432">
        <v>0</v>
      </c>
      <c r="K31" s="433">
        <v>0</v>
      </c>
      <c r="L31" s="434">
        <v>0</v>
      </c>
      <c r="M31" s="432">
        <v>80.07087489264332019334334030</v>
      </c>
      <c r="N31" s="433">
        <v>92.77924956329963870739255331</v>
      </c>
      <c r="O31" s="434">
        <v>74.289156844162977704157416760</v>
      </c>
      <c r="P31" s="184"/>
      <c r="Q31" s="432">
        <v>66.984184714434001097588362660</v>
      </c>
      <c r="R31" s="433">
        <v>9.837724395071277302444469110</v>
      </c>
      <c r="S31" s="434">
        <v>83.41162858999675773211371886</v>
      </c>
      <c r="T31" s="432">
        <v>66.196066770324336532479720440</v>
      </c>
      <c r="U31" s="433">
        <v>19.687816191011432169659533940</v>
      </c>
      <c r="V31" s="434">
        <v>98.91644291275642185985524645</v>
      </c>
      <c r="W31" s="432">
        <v>-100</v>
      </c>
      <c r="X31" s="433">
        <v>-100</v>
      </c>
      <c r="Y31" s="434">
        <v>-100</v>
      </c>
      <c r="Z31" s="432">
        <v>69.196710149716083298173264880</v>
      </c>
      <c r="AA31" s="433">
        <v>10.482938584815265908631220910</v>
      </c>
      <c r="AB31" s="434">
        <v>86.93349736223871785706726584</v>
      </c>
    </row>
    <row r="32" ht="21.95"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95" customHeight="1">
      <c r="A33" s="112"/>
      <c r="B33" s="992" t="s">
        <v>44</v>
      </c>
      <c r="C33" s="992"/>
      <c r="D33" s="992"/>
      <c r="E33" s="992"/>
      <c r="F33" s="992"/>
      <c r="G33" s="992"/>
      <c r="H33" s="992"/>
      <c r="I33" s="992"/>
      <c r="J33" s="992"/>
      <c r="K33" s="992"/>
      <c r="L33" s="992"/>
      <c r="M33" s="992"/>
      <c r="N33" s="992"/>
      <c r="O33" s="992"/>
      <c r="P33" s="413"/>
      <c r="Q33" s="991"/>
      <c r="R33" s="991"/>
      <c r="S33" s="991"/>
      <c r="T33" s="991"/>
      <c r="U33" s="991"/>
      <c r="V33" s="991"/>
      <c r="W33" s="991"/>
      <c r="X33" s="991"/>
      <c r="Y33" s="991"/>
      <c r="Z33" s="991"/>
      <c r="AA33" s="991"/>
      <c r="AB33" s="991"/>
      <c r="AC33" s="9"/>
    </row>
    <row r="34" ht="18.95" customHeight="1">
      <c r="A34" s="58"/>
      <c r="B34" s="286">
        <v>2017</v>
      </c>
      <c r="C34" s="287"/>
      <c r="D34" s="429">
        <v>68.784270909153928806627153300</v>
      </c>
      <c r="E34" s="430">
        <v>115.77959765613710941007606503</v>
      </c>
      <c r="F34" s="431">
        <v>79.63815210932578175409826373</v>
      </c>
      <c r="G34" s="429">
        <v>41.201703746946011978119391960</v>
      </c>
      <c r="H34" s="430">
        <v>117.60762671405582370428223293</v>
      </c>
      <c r="I34" s="431">
        <v>48.456345942539417259595318750</v>
      </c>
      <c r="J34" s="429">
        <v>11.313946321510618031041631710</v>
      </c>
      <c r="K34" s="430">
        <v>375.34674584740378305749548689</v>
      </c>
      <c r="L34" s="431">
        <v>42.466529344712148750473182450</v>
      </c>
      <c r="M34" s="429">
        <v>63.175355219224488801150349730</v>
      </c>
      <c r="N34" s="430">
        <v>118.36192515873308519452462617</v>
      </c>
      <c r="O34" s="431">
        <v>74.775566663342265438526143820</v>
      </c>
      <c r="P34" s="5"/>
      <c r="Q34" s="429">
        <v>-29.238727385868029920308346590</v>
      </c>
      <c r="R34" s="430">
        <v>5.9613995250040036070797653800</v>
      </c>
      <c r="S34" s="431">
        <v>-25.020365216362378569784354770</v>
      </c>
      <c r="T34" s="429">
        <v>-32.912483783475966586733137090</v>
      </c>
      <c r="U34" s="430">
        <v>27.944038194691535879457232620</v>
      </c>
      <c r="V34" s="431">
        <v>-14.165522628060612705266569840</v>
      </c>
      <c r="W34" s="429">
        <v>0</v>
      </c>
      <c r="X34" s="430">
        <v>0</v>
      </c>
      <c r="Y34" s="431">
        <v>0</v>
      </c>
      <c r="Z34" s="429">
        <v>-29.421663332317087692403061450</v>
      </c>
      <c r="AA34" s="430">
        <v>9.197458048416470209993907870</v>
      </c>
      <c r="AB34" s="431">
        <v>-22.93025042603681291231709800</v>
      </c>
    </row>
    <row r="35" ht="18.95" customHeight="1">
      <c r="A35" s="58"/>
      <c r="B35" s="288">
        <v>2018</v>
      </c>
      <c r="C35" s="289"/>
      <c r="D35" s="273">
        <v>53.881868688036190752388537820</v>
      </c>
      <c r="E35" s="92">
        <v>95.47410521891039325501360560</v>
      </c>
      <c r="F35" s="274">
        <v>51.443232005130805835065787870</v>
      </c>
      <c r="G35" s="273">
        <v>78.008392679911546029148021060</v>
      </c>
      <c r="H35" s="92">
        <v>79.80659818521141163522457482</v>
      </c>
      <c r="I35" s="274">
        <v>62.255844496798879571480492700</v>
      </c>
      <c r="J35" s="273">
        <v>0</v>
      </c>
      <c r="K35" s="92">
        <v>0</v>
      </c>
      <c r="L35" s="274">
        <v>0</v>
      </c>
      <c r="M35" s="273">
        <v>56.477818071811718938487636150</v>
      </c>
      <c r="N35" s="92">
        <v>93.34272987332293962952524208</v>
      </c>
      <c r="O35" s="274">
        <v>52.717937161117979222355546230</v>
      </c>
      <c r="P35" s="5"/>
      <c r="Q35" s="273">
        <v>-21.665421504285365324822601980</v>
      </c>
      <c r="R35" s="92">
        <v>-17.538057523341537002182623050</v>
      </c>
      <c r="S35" s="274">
        <v>-35.403784941530927615151175720</v>
      </c>
      <c r="T35" s="273">
        <v>89.33292943181688455170102784</v>
      </c>
      <c r="U35" s="92">
        <v>-32.141647259621674513896958050</v>
      </c>
      <c r="V35" s="274">
        <v>28.478207107533874035597901620</v>
      </c>
      <c r="W35" s="273">
        <v>-100</v>
      </c>
      <c r="X35" s="92">
        <v>-100</v>
      </c>
      <c r="Y35" s="274">
        <v>-100</v>
      </c>
      <c r="Z35" s="273">
        <v>-10.601502950274959617850284820</v>
      </c>
      <c r="AA35" s="92">
        <v>-21.137874575677393812645093210</v>
      </c>
      <c r="AB35" s="274">
        <v>-29.498445129186493923809735940</v>
      </c>
    </row>
    <row r="36" ht="18.95" customHeight="1">
      <c r="A36" s="58"/>
      <c r="B36" s="427">
        <v>2019</v>
      </c>
      <c r="C36" s="428"/>
      <c r="D36" s="432">
        <v>92.27902306730020231123188850</v>
      </c>
      <c r="E36" s="433">
        <v>93.69099434063510405741932908</v>
      </c>
      <c r="F36" s="434">
        <v>86.45713427957759475787216006</v>
      </c>
      <c r="G36" s="432">
        <v>58.380968084716573229269722580</v>
      </c>
      <c r="H36" s="433">
        <v>74.678221399639874250046454360</v>
      </c>
      <c r="I36" s="434">
        <v>43.597868601557737219501947370</v>
      </c>
      <c r="J36" s="432">
        <v>0</v>
      </c>
      <c r="K36" s="433">
        <v>0</v>
      </c>
      <c r="L36" s="434">
        <v>0</v>
      </c>
      <c r="M36" s="432">
        <v>88.87329396663647898765741157</v>
      </c>
      <c r="N36" s="433">
        <v>92.33977467130179403698265720</v>
      </c>
      <c r="O36" s="434">
        <v>82.06539939175577691655249229</v>
      </c>
      <c r="P36" s="184"/>
      <c r="Q36" s="432">
        <v>71.261734817652361004632344890</v>
      </c>
      <c r="R36" s="433">
        <v>-1.8676382189566846716135920200</v>
      </c>
      <c r="S36" s="434">
        <v>68.063185203749638134790504220</v>
      </c>
      <c r="T36" s="432">
        <v>-25.160657617612162292578526390</v>
      </c>
      <c r="U36" s="433">
        <v>-6.4260059972357686089232410900</v>
      </c>
      <c r="V36" s="434">
        <v>-29.969838247396215091918314990</v>
      </c>
      <c r="W36" s="432">
        <v>0</v>
      </c>
      <c r="X36" s="433">
        <v>0</v>
      </c>
      <c r="Y36" s="434">
        <v>0</v>
      </c>
      <c r="Z36" s="432">
        <v>57.359644902771939715299624950</v>
      </c>
      <c r="AA36" s="433">
        <v>-1.0744866829824601622611505700</v>
      </c>
      <c r="AB36" s="434">
        <v>55.668836473903167551580318220</v>
      </c>
    </row>
    <row r="37" ht="21.9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95" customHeight="1">
      <c r="A38" s="112"/>
      <c r="B38" s="992" t="s">
        <v>45</v>
      </c>
      <c r="C38" s="992"/>
      <c r="D38" s="992"/>
      <c r="E38" s="992"/>
      <c r="F38" s="992"/>
      <c r="G38" s="992"/>
      <c r="H38" s="992"/>
      <c r="I38" s="992"/>
      <c r="J38" s="992"/>
      <c r="K38" s="992"/>
      <c r="L38" s="992"/>
      <c r="M38" s="992"/>
      <c r="N38" s="992"/>
      <c r="O38" s="992"/>
      <c r="P38" s="413"/>
      <c r="Q38" s="991"/>
      <c r="R38" s="991"/>
      <c r="S38" s="991"/>
      <c r="T38" s="991"/>
      <c r="U38" s="991"/>
      <c r="V38" s="991"/>
      <c r="W38" s="991"/>
      <c r="X38" s="991"/>
      <c r="Y38" s="991"/>
      <c r="Z38" s="991"/>
      <c r="AA38" s="991"/>
      <c r="AB38" s="991"/>
      <c r="AC38" s="9"/>
    </row>
    <row r="39" ht="18.95" customHeight="1">
      <c r="A39" s="58"/>
      <c r="B39" s="286">
        <v>2017</v>
      </c>
      <c r="C39" s="287"/>
      <c r="D39" s="429">
        <v>89.53286903910673723208633148</v>
      </c>
      <c r="E39" s="430">
        <v>111.12484181027174401880572030</v>
      </c>
      <c r="F39" s="431">
        <v>99.49325908790512900268723957</v>
      </c>
      <c r="G39" s="429">
        <v>55.024454199210788729025751520</v>
      </c>
      <c r="H39" s="430">
        <v>123.49302283432861867100806454</v>
      </c>
      <c r="I39" s="431">
        <v>67.951361788696071803046157270</v>
      </c>
      <c r="J39" s="429">
        <v>3.4827554468488377889251981500</v>
      </c>
      <c r="K39" s="430">
        <v>371.81918959404881918334361707</v>
      </c>
      <c r="L39" s="431">
        <v>12.949553078015942329756306880</v>
      </c>
      <c r="M39" s="429">
        <v>83.14804623297259827071848527</v>
      </c>
      <c r="N39" s="430">
        <v>112.84627419630842794108604579</v>
      </c>
      <c r="O39" s="431">
        <v>93.82947224093355901317016712</v>
      </c>
      <c r="P39" s="5"/>
      <c r="Q39" s="429">
        <v>-11.214785124118389588754350030</v>
      </c>
      <c r="R39" s="430">
        <v>-0.1489412178900189178658958900</v>
      </c>
      <c r="S39" s="431">
        <v>-11.347022904460797907443289920</v>
      </c>
      <c r="T39" s="429">
        <v>3.7302548272429034048742086800</v>
      </c>
      <c r="U39" s="430">
        <v>20.700778361150023071322160930</v>
      </c>
      <c r="V39" s="431">
        <v>25.203224972486579600000674750</v>
      </c>
      <c r="W39" s="429">
        <v>0</v>
      </c>
      <c r="X39" s="430">
        <v>0</v>
      </c>
      <c r="Y39" s="431">
        <v>0</v>
      </c>
      <c r="Z39" s="429">
        <v>-10.871349047394313705358669170</v>
      </c>
      <c r="AA39" s="430">
        <v>1.9750879897806603146104557200</v>
      </c>
      <c r="AB39" s="431">
        <v>-9.110979766975872705887522590</v>
      </c>
    </row>
    <row r="40" ht="18.95" customHeight="1">
      <c r="A40" s="58"/>
      <c r="B40" s="288">
        <v>2018</v>
      </c>
      <c r="C40" s="289"/>
      <c r="D40" s="273">
        <v>48.077245475023262342044516100</v>
      </c>
      <c r="E40" s="92">
        <v>85.21979987713712591759476841</v>
      </c>
      <c r="F40" s="274">
        <v>40.971332380254788551098954770</v>
      </c>
      <c r="G40" s="273">
        <v>47.061282935735747906189973260</v>
      </c>
      <c r="H40" s="92">
        <v>72.200044389897179201945543170</v>
      </c>
      <c r="I40" s="274">
        <v>33.978267170056316374678466850</v>
      </c>
      <c r="J40" s="273">
        <v>20.120256127807284436454669110</v>
      </c>
      <c r="K40" s="92">
        <v>94.36496045483864711493702648</v>
      </c>
      <c r="L40" s="274">
        <v>18.986471738417593603325541390</v>
      </c>
      <c r="M40" s="273">
        <v>47.324132261077347731649800660</v>
      </c>
      <c r="N40" s="92">
        <v>83.97608784823830197025714280</v>
      </c>
      <c r="O40" s="274">
        <v>39.740954880978796581943915360</v>
      </c>
      <c r="P40" s="5"/>
      <c r="Q40" s="273">
        <v>-46.302127932453748786529648770</v>
      </c>
      <c r="R40" s="92">
        <v>-23.311656971681829985325312570</v>
      </c>
      <c r="S40" s="274">
        <v>-58.819991669932684479421937730</v>
      </c>
      <c r="T40" s="273">
        <v>-14.472058613512346189806671900</v>
      </c>
      <c r="U40" s="92">
        <v>-41.535122606273271671036708640</v>
      </c>
      <c r="V40" s="274">
        <v>-49.996193931011533151553452700</v>
      </c>
      <c r="W40" s="273">
        <v>477.71085093017054815734718972</v>
      </c>
      <c r="X40" s="92">
        <v>-74.620739570255624914889751020</v>
      </c>
      <c r="Y40" s="274">
        <v>46.618741388460287989012606250</v>
      </c>
      <c r="Z40" s="273">
        <v>-43.084492775116072203453569380</v>
      </c>
      <c r="AA40" s="92">
        <v>-25.583641598877497132063711400</v>
      </c>
      <c r="AB40" s="274">
        <v>-57.645552157713604106024977740</v>
      </c>
    </row>
    <row r="41" ht="18.95" customHeight="1">
      <c r="A41" s="58"/>
      <c r="B41" s="427">
        <v>2019</v>
      </c>
      <c r="C41" s="428"/>
      <c r="D41" s="432">
        <v>80.28139638962470689676026963</v>
      </c>
      <c r="E41" s="433">
        <v>93.60348891908116735609285488</v>
      </c>
      <c r="F41" s="434">
        <v>75.146187973645990872679110780</v>
      </c>
      <c r="G41" s="432">
        <v>78.214001210846636714144600630</v>
      </c>
      <c r="H41" s="433">
        <v>86.41465641920879724868737427</v>
      </c>
      <c r="I41" s="434">
        <v>67.588360418068929560161725140</v>
      </c>
      <c r="J41" s="432">
        <v>0</v>
      </c>
      <c r="K41" s="433">
        <v>0</v>
      </c>
      <c r="L41" s="434">
        <v>0</v>
      </c>
      <c r="M41" s="432">
        <v>80.07087489264332019334334030</v>
      </c>
      <c r="N41" s="433">
        <v>92.77924956329963870739255331</v>
      </c>
      <c r="O41" s="434">
        <v>74.289156844162977704157416760</v>
      </c>
      <c r="P41" s="184"/>
      <c r="Q41" s="432">
        <v>66.984184714434001097588362660</v>
      </c>
      <c r="R41" s="433">
        <v>9.837724395071277302444469110</v>
      </c>
      <c r="S41" s="434">
        <v>83.41162858999675773211371886</v>
      </c>
      <c r="T41" s="432">
        <v>66.196066770324336532479720440</v>
      </c>
      <c r="U41" s="433">
        <v>19.687816191011432169659533940</v>
      </c>
      <c r="V41" s="434">
        <v>98.91644291275642185985524645</v>
      </c>
      <c r="W41" s="432">
        <v>-100</v>
      </c>
      <c r="X41" s="433">
        <v>-100</v>
      </c>
      <c r="Y41" s="434">
        <v>-100</v>
      </c>
      <c r="Z41" s="432">
        <v>69.196710149716083298173264880</v>
      </c>
      <c r="AA41" s="433">
        <v>10.482938584815265908631220910</v>
      </c>
      <c r="AB41" s="434">
        <v>86.93349736223871785706726584</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c r="AP42" s="237"/>
    </row>
    <row r="43" ht="24" customHeight="1">
      <c r="B43" s="1055" t="s">
        <v>138</v>
      </c>
      <c r="C43" s="1055"/>
      <c r="D43" s="1055"/>
      <c r="E43" s="1055"/>
      <c r="F43" s="1055"/>
      <c r="G43" s="1055"/>
      <c r="H43" s="1055"/>
      <c r="I43" s="1055"/>
      <c r="J43" s="1055"/>
      <c r="K43" s="1055"/>
      <c r="L43" s="1055"/>
      <c r="M43" s="1055"/>
      <c r="N43" s="1055"/>
      <c r="O43" s="1055"/>
      <c r="P43" s="1055"/>
      <c r="Q43" s="1055"/>
      <c r="R43" s="1055"/>
      <c r="S43" s="1055"/>
      <c r="T43" s="1055"/>
      <c r="U43" s="1055"/>
      <c r="V43" s="1055"/>
      <c r="W43" s="1055"/>
      <c r="X43" s="1055"/>
      <c r="Y43" s="1055"/>
      <c r="Z43" s="1055"/>
      <c r="AA43" s="1055"/>
      <c r="AB43" s="1055"/>
      <c r="AP43" s="237"/>
    </row>
    <row r="44" ht="12" customHeight="1">
      <c r="Z44" s="55"/>
      <c r="AA44" s="234"/>
      <c r="AB44" s="234"/>
      <c r="AP44" s="237"/>
    </row>
    <row r="45" ht="12" customHeight="1">
      <c r="AP45" s="237"/>
    </row>
    <row r="46" s="468" customFormat="1">
      <c r="A46"/>
    </row>
    <row r="47" s="468" customFormat="1"/>
    <row r="48" s="468" customFormat="1"/>
    <row r="49" s="468" customFormat="1"/>
    <row r="50" s="468" customFormat="1"/>
    <row r="51" s="468" customFormat="1"/>
    <row r="52" s="468" customFormat="1"/>
    <row r="53" s="468" customFormat="1"/>
    <row r="54" s="468" customFormat="1"/>
    <row r="55" s="468" customFormat="1"/>
    <row r="56" s="468" customFormat="1"/>
    <row r="57" s="468" customFormat="1"/>
    <row r="58" s="468" customFormat="1"/>
    <row r="59" s="468" customFormat="1"/>
    <row r="60" s="468" customFormat="1"/>
    <row r="61" s="468" customFormat="1"/>
    <row r="62" s="468" customFormat="1"/>
    <row r="63" s="468" customFormat="1"/>
    <row r="64" s="468" customFormat="1"/>
    <row r="65" s="468" customFormat="1"/>
    <row r="66" s="468" customFormat="1"/>
    <row r="67" s="468" customFormat="1"/>
    <row r="68" s="468" customFormat="1"/>
    <row r="69" s="468" customFormat="1"/>
    <row r="70" s="468" customFormat="1"/>
    <row r="71" s="468" customFormat="1"/>
    <row r="72" s="468" customFormat="1"/>
    <row r="73" s="468" customFormat="1"/>
    <row r="74" s="468" customFormat="1"/>
    <row r="75" s="468" customFormat="1"/>
    <row r="76" s="468" customFormat="1"/>
    <row r="77" s="468" customFormat="1"/>
    <row r="78" s="468" customFormat="1"/>
    <row r="79" s="468" customFormat="1"/>
    <row r="80" s="468" customFormat="1"/>
    <row r="81" s="468" customFormat="1"/>
  </sheetData>
  <mergeCells count="21">
    <mergeCell ref="B43:AB43"/>
    <mergeCell ref="B33:O33"/>
    <mergeCell ref="W7:Y7"/>
    <mergeCell ref="Q38:AB38"/>
    <mergeCell ref="B28:O28"/>
    <mergeCell ref="Z7:AB7"/>
    <mergeCell ref="B38:O38"/>
    <mergeCell ref="Q28:AB28"/>
    <mergeCell ref="B3:AB3"/>
    <mergeCell ref="Q33:AB33"/>
    <mergeCell ref="B8:C8"/>
    <mergeCell ref="B2:AB2"/>
    <mergeCell ref="Q6:AB6"/>
    <mergeCell ref="D6:O6"/>
    <mergeCell ref="B4:AB4"/>
    <mergeCell ref="T7:V7"/>
    <mergeCell ref="M7:O7"/>
    <mergeCell ref="G7:I7"/>
    <mergeCell ref="D7:F7"/>
    <mergeCell ref="Q7:S7"/>
    <mergeCell ref="J7:L7"/>
  </mergeCells>
  <phoneticPr fontId="0" type="noConversion"/>
  <printOptions horizontalCentered="1" verticalCentered="1"/>
  <pageMargins left="0.25" right="0.25" top="0.25" bottom="0.25" header="0" footer="0"/>
  <pageSetup scale="66" fitToWidth="1" fitToHeight="1" orientation="landscape" r:id="rId1"/>
  <headerFooter alignWithMargins="0">
    <oddHeader/>
    <oddFooter/>
  </headerFooter>
  <rowBreaks count="1" manualBreakCount="1">
    <brk id="46" max="16383" man="1"/>
  </rowBreaks>
  <colBreaks count="1" manualBreakCount="1">
    <brk id="30" max="1048575" man="1"/>
  </colBreaks>
  <drawing r:id="rId51"/>
</worksheet>
</file>

<file path=xl/worksheets/sheet16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4">
    <pageSetUpPr fitToPage="1"/>
  </sheetPr>
  <dimension ref="A1:AP78"/>
  <sheetViews>
    <sheetView showGridLines="0" zoomScale="85" workbookViewId="0"/>
  </sheetViews>
  <sheetFormatPr defaultRowHeight="12.75"/>
  <cols>
    <col min="1" max="1" width="2.7109375" customWidth="1"/>
    <col min="2" max="2" width="6.7109375" customWidth="1"/>
    <col min="3" max="3" width="6.140625" style="26" customWidth="1"/>
    <col min="4" max="5" width="7.42578125" customWidth="1"/>
    <col min="6" max="6" width="8.7109375" customWidth="1"/>
    <col min="7" max="8" width="7.42578125" customWidth="1"/>
    <col min="9" max="9" width="8.7109375" customWidth="1"/>
    <col min="10" max="11" width="7.42578125" customWidth="1"/>
    <col min="12" max="12" width="8.7109375" customWidth="1"/>
    <col min="13" max="14" width="7.42578125" customWidth="1"/>
    <col min="15" max="15" width="8.7109375" bestFit="1" customWidth="1"/>
    <col min="16" max="16" width="1.42578125" customWidth="1"/>
    <col min="17" max="18" width="7.42578125" customWidth="1"/>
    <col min="19" max="19" width="8.7109375" bestFit="1" customWidth="1"/>
    <col min="20" max="21" width="7.42578125" customWidth="1"/>
    <col min="22" max="22" width="8.7109375" bestFit="1" customWidth="1"/>
    <col min="23" max="24" width="7.42578125" customWidth="1"/>
    <col min="25" max="25" width="8.7109375" bestFit="1" customWidth="1"/>
    <col min="26" max="27" width="7.42578125" customWidth="1"/>
    <col min="28" max="28" width="8.7109375" bestFit="1" customWidth="1"/>
    <col min="29" max="29" width="2.7109375" customWidth="1"/>
    <col min="30" max="41" width="9.140625" style="237" customWidth="1"/>
  </cols>
  <sheetData>
    <row r="1" ht="30">
      <c r="A1" s="89"/>
      <c r="B1" s="662" t="s">
        <v>237</v>
      </c>
      <c r="Z1" s="5"/>
      <c r="AB1" s="691"/>
      <c r="AD1" s="237"/>
    </row>
    <row r="2" ht="15" customHeight="1">
      <c r="A2" s="11"/>
      <c r="B2" s="1020" t="s">
        <v>258</v>
      </c>
      <c r="C2" s="1020"/>
      <c r="D2" s="1020"/>
      <c r="E2" s="1020"/>
      <c r="F2" s="1020"/>
      <c r="G2" s="1020"/>
      <c r="H2" s="1020"/>
      <c r="I2" s="1020"/>
      <c r="J2" s="1020"/>
      <c r="K2" s="1020"/>
      <c r="L2" s="1020"/>
      <c r="M2" s="1020"/>
      <c r="N2" s="1020"/>
      <c r="O2" s="1020"/>
      <c r="P2" s="1020"/>
      <c r="Q2" s="1020"/>
      <c r="R2" s="1020"/>
      <c r="S2" s="1020"/>
      <c r="T2" s="1020"/>
      <c r="U2" s="1020"/>
      <c r="V2" s="1020"/>
      <c r="W2" s="1020"/>
      <c r="X2" s="1020"/>
      <c r="Y2" s="1020"/>
      <c r="Z2" s="1020"/>
      <c r="AA2" s="1020"/>
      <c r="AB2" s="1020"/>
    </row>
    <row r="3" ht="17.1" customHeight="1">
      <c r="A3" s="11"/>
      <c r="B3" s="1020" t="s">
        <v>259</v>
      </c>
      <c r="C3" s="1020"/>
      <c r="D3" s="1020"/>
      <c r="E3" s="1020"/>
      <c r="F3" s="1020"/>
      <c r="G3" s="1020"/>
      <c r="H3" s="1020"/>
      <c r="I3" s="1020"/>
      <c r="J3" s="1020"/>
      <c r="K3" s="1020"/>
      <c r="L3" s="1020"/>
      <c r="M3" s="1020"/>
      <c r="N3" s="1020"/>
      <c r="O3" s="1020"/>
      <c r="P3" s="1020"/>
      <c r="Q3" s="1020"/>
      <c r="R3" s="1020"/>
      <c r="S3" s="1020"/>
      <c r="T3" s="1020"/>
      <c r="U3" s="1020"/>
      <c r="V3" s="1020"/>
      <c r="W3" s="1020"/>
      <c r="X3" s="1020"/>
      <c r="Y3" s="1020"/>
      <c r="Z3" s="1020"/>
      <c r="AA3" s="1020"/>
      <c r="AB3" s="1020"/>
    </row>
    <row r="4" ht="19.5" customHeight="1">
      <c r="A4" s="4"/>
      <c r="B4" s="1020" t="s">
        <v>366</v>
      </c>
      <c r="C4" s="1020"/>
      <c r="D4" s="1020"/>
      <c r="E4" s="1020"/>
      <c r="F4" s="1020"/>
      <c r="G4" s="1020"/>
      <c r="H4" s="1020"/>
      <c r="I4" s="1020"/>
      <c r="J4" s="1020"/>
      <c r="K4" s="1020"/>
      <c r="L4" s="1020"/>
      <c r="M4" s="1020"/>
      <c r="N4" s="1020"/>
      <c r="O4" s="1020"/>
      <c r="P4" s="1020"/>
      <c r="Q4" s="1020"/>
      <c r="R4" s="1020"/>
      <c r="S4" s="1020"/>
      <c r="T4" s="1020"/>
      <c r="U4" s="1020"/>
      <c r="V4" s="1020"/>
      <c r="W4" s="1020"/>
      <c r="X4" s="1020"/>
      <c r="Y4" s="1020"/>
      <c r="Z4" s="1020"/>
      <c r="AA4" s="1020"/>
      <c r="AB4" s="1020"/>
    </row>
    <row r="5" ht="15" customHeight="1"/>
    <row r="6" ht="15.75" customHeight="1">
      <c r="D6" s="979" t="s">
        <v>80</v>
      </c>
      <c r="E6" s="979"/>
      <c r="F6" s="979"/>
      <c r="G6" s="979"/>
      <c r="H6" s="979"/>
      <c r="I6" s="979"/>
      <c r="J6" s="979"/>
      <c r="K6" s="979"/>
      <c r="L6" s="979"/>
      <c r="M6" s="979"/>
      <c r="N6" s="979"/>
      <c r="O6" s="979"/>
      <c r="Q6" s="979" t="s">
        <v>72</v>
      </c>
      <c r="R6" s="979"/>
      <c r="S6" s="979"/>
      <c r="T6" s="979"/>
      <c r="U6" s="979"/>
      <c r="V6" s="979"/>
      <c r="W6" s="979"/>
      <c r="X6" s="979"/>
      <c r="Y6" s="979"/>
      <c r="Z6" s="979"/>
      <c r="AA6" s="979"/>
      <c r="AB6" s="979"/>
    </row>
    <row r="7" ht="15.75" customHeight="1">
      <c r="D7" s="285" t="s">
        <v>11</v>
      </c>
      <c r="E7" s="285"/>
      <c r="F7" s="285"/>
      <c r="G7" s="285" t="s">
        <v>13</v>
      </c>
      <c r="H7" s="285"/>
      <c r="I7" s="285"/>
      <c r="J7" s="285" t="s">
        <v>14</v>
      </c>
      <c r="K7" s="285"/>
      <c r="L7" s="285"/>
      <c r="M7" s="285" t="s">
        <v>12</v>
      </c>
      <c r="N7" s="285"/>
      <c r="O7" s="285"/>
      <c r="Q7" s="285" t="s">
        <v>11</v>
      </c>
      <c r="R7" s="285"/>
      <c r="S7" s="285"/>
      <c r="T7" s="285" t="s">
        <v>13</v>
      </c>
      <c r="U7" s="285"/>
      <c r="V7" s="285"/>
      <c r="W7" s="285" t="s">
        <v>14</v>
      </c>
      <c r="X7" s="285"/>
      <c r="Y7" s="285"/>
      <c r="Z7" s="285" t="s">
        <v>12</v>
      </c>
      <c r="AA7" s="285"/>
      <c r="AB7" s="285"/>
    </row>
    <row r="8" ht="27" customHeight="1">
      <c r="A8" s="57"/>
      <c r="B8" s="957" t="s">
        <v>42</v>
      </c>
      <c r="C8" s="957"/>
      <c r="D8" s="414" t="s">
        <v>53</v>
      </c>
      <c r="E8" s="415" t="s">
        <v>9</v>
      </c>
      <c r="F8" s="416" t="s">
        <v>10</v>
      </c>
      <c r="G8" s="414" t="s">
        <v>53</v>
      </c>
      <c r="H8" s="415" t="s">
        <v>9</v>
      </c>
      <c r="I8" s="416" t="s">
        <v>10</v>
      </c>
      <c r="J8" s="414" t="s">
        <v>53</v>
      </c>
      <c r="K8" s="415" t="s">
        <v>9</v>
      </c>
      <c r="L8" s="416" t="s">
        <v>10</v>
      </c>
      <c r="M8" s="414" t="s">
        <v>53</v>
      </c>
      <c r="N8" s="415" t="s">
        <v>9</v>
      </c>
      <c r="O8" s="416" t="s">
        <v>10</v>
      </c>
      <c r="P8" s="63"/>
      <c r="Q8" s="414" t="s">
        <v>53</v>
      </c>
      <c r="R8" s="415" t="s">
        <v>9</v>
      </c>
      <c r="S8" s="416" t="s">
        <v>10</v>
      </c>
      <c r="T8" s="414" t="s">
        <v>53</v>
      </c>
      <c r="U8" s="415" t="s">
        <v>9</v>
      </c>
      <c r="V8" s="416" t="s">
        <v>10</v>
      </c>
      <c r="W8" s="414" t="s">
        <v>53</v>
      </c>
      <c r="X8" s="415" t="s">
        <v>9</v>
      </c>
      <c r="Y8" s="416" t="s">
        <v>10</v>
      </c>
      <c r="Z8" s="414" t="s">
        <v>53</v>
      </c>
      <c r="AA8" s="415" t="s">
        <v>9</v>
      </c>
      <c r="AB8" s="416" t="s">
        <v>10</v>
      </c>
    </row>
    <row r="9" ht="18.95" customHeight="1">
      <c r="A9" s="57"/>
      <c r="B9" s="286">
        <v>2018</v>
      </c>
      <c r="C9" s="287" t="s">
        <v>268</v>
      </c>
      <c r="D9" s="417" t="s">
        <v>368</v>
      </c>
      <c r="E9" s="418" t="s">
        <v>368</v>
      </c>
      <c r="F9" s="419" t="s">
        <v>368</v>
      </c>
      <c r="G9" s="417" t="s">
        <v>368</v>
      </c>
      <c r="H9" s="418" t="s">
        <v>369</v>
      </c>
      <c r="I9" s="419" t="s">
        <v>368</v>
      </c>
      <c r="J9" s="417" t="s">
        <v>352</v>
      </c>
      <c r="K9" s="418" t="s">
        <v>352</v>
      </c>
      <c r="L9" s="419" t="s">
        <v>352</v>
      </c>
      <c r="M9" s="417" t="s">
        <v>368</v>
      </c>
      <c r="N9" s="418" t="s">
        <v>368</v>
      </c>
      <c r="O9" s="419" t="s">
        <v>368</v>
      </c>
      <c r="P9" s="5"/>
      <c r="Q9" s="417" t="s">
        <v>368</v>
      </c>
      <c r="R9" s="418" t="s">
        <v>368</v>
      </c>
      <c r="S9" s="419" t="s">
        <v>368</v>
      </c>
      <c r="T9" s="417" t="s">
        <v>368</v>
      </c>
      <c r="U9" s="418" t="s">
        <v>371</v>
      </c>
      <c r="V9" s="419" t="s">
        <v>368</v>
      </c>
      <c r="W9" s="417"/>
      <c r="X9" s="418"/>
      <c r="Y9" s="419"/>
      <c r="Z9" s="417" t="s">
        <v>368</v>
      </c>
      <c r="AA9" s="418" t="s">
        <v>368</v>
      </c>
      <c r="AB9" s="419" t="s">
        <v>368</v>
      </c>
    </row>
    <row r="10" ht="18.95" customHeight="1">
      <c r="A10" s="58"/>
      <c r="B10" s="288"/>
      <c r="C10" s="289" t="s">
        <v>270</v>
      </c>
      <c r="D10" s="273" t="s">
        <v>368</v>
      </c>
      <c r="E10" s="92" t="s">
        <v>369</v>
      </c>
      <c r="F10" s="274" t="s">
        <v>368</v>
      </c>
      <c r="G10" s="273" t="s">
        <v>368</v>
      </c>
      <c r="H10" s="92" t="s">
        <v>368</v>
      </c>
      <c r="I10" s="274" t="s">
        <v>368</v>
      </c>
      <c r="J10" s="273" t="s">
        <v>352</v>
      </c>
      <c r="K10" s="92" t="s">
        <v>352</v>
      </c>
      <c r="L10" s="274" t="s">
        <v>352</v>
      </c>
      <c r="M10" s="273" t="s">
        <v>368</v>
      </c>
      <c r="N10" s="92" t="s">
        <v>369</v>
      </c>
      <c r="O10" s="274" t="s">
        <v>368</v>
      </c>
      <c r="P10" s="5"/>
      <c r="Q10" s="273" t="s">
        <v>372</v>
      </c>
      <c r="R10" s="92" t="s">
        <v>368</v>
      </c>
      <c r="S10" s="274" t="s">
        <v>368</v>
      </c>
      <c r="T10" s="273" t="s">
        <v>371</v>
      </c>
      <c r="U10" s="92" t="s">
        <v>370</v>
      </c>
      <c r="V10" s="274" t="s">
        <v>370</v>
      </c>
      <c r="W10" s="273"/>
      <c r="X10" s="92"/>
      <c r="Y10" s="274"/>
      <c r="Z10" s="273" t="s">
        <v>372</v>
      </c>
      <c r="AA10" s="92" t="s">
        <v>368</v>
      </c>
      <c r="AB10" s="274" t="s">
        <v>368</v>
      </c>
    </row>
    <row r="11" ht="18.95" customHeight="1">
      <c r="A11" s="58"/>
      <c r="B11" s="290"/>
      <c r="C11" s="291" t="s">
        <v>272</v>
      </c>
      <c r="D11" s="422" t="s">
        <v>368</v>
      </c>
      <c r="E11" s="91" t="s">
        <v>371</v>
      </c>
      <c r="F11" s="423" t="s">
        <v>368</v>
      </c>
      <c r="G11" s="422" t="s">
        <v>369</v>
      </c>
      <c r="H11" s="91" t="s">
        <v>370</v>
      </c>
      <c r="I11" s="423" t="s">
        <v>369</v>
      </c>
      <c r="J11" s="422" t="s">
        <v>352</v>
      </c>
      <c r="K11" s="91" t="s">
        <v>352</v>
      </c>
      <c r="L11" s="423" t="s">
        <v>352</v>
      </c>
      <c r="M11" s="422" t="s">
        <v>368</v>
      </c>
      <c r="N11" s="91" t="s">
        <v>369</v>
      </c>
      <c r="O11" s="423" t="s">
        <v>368</v>
      </c>
      <c r="P11" s="5"/>
      <c r="Q11" s="422" t="s">
        <v>372</v>
      </c>
      <c r="R11" s="91" t="s">
        <v>372</v>
      </c>
      <c r="S11" s="423" t="s">
        <v>368</v>
      </c>
      <c r="T11" s="422" t="s">
        <v>371</v>
      </c>
      <c r="U11" s="91" t="s">
        <v>371</v>
      </c>
      <c r="V11" s="423" t="s">
        <v>371</v>
      </c>
      <c r="W11" s="422"/>
      <c r="X11" s="91"/>
      <c r="Y11" s="423"/>
      <c r="Z11" s="422" t="s">
        <v>369</v>
      </c>
      <c r="AA11" s="91" t="s">
        <v>369</v>
      </c>
      <c r="AB11" s="423" t="s">
        <v>372</v>
      </c>
    </row>
    <row r="12" ht="18.95" customHeight="1">
      <c r="A12" s="58"/>
      <c r="B12" s="288"/>
      <c r="C12" s="289" t="s">
        <v>273</v>
      </c>
      <c r="D12" s="273" t="s">
        <v>368</v>
      </c>
      <c r="E12" s="92" t="s">
        <v>370</v>
      </c>
      <c r="F12" s="274" t="s">
        <v>368</v>
      </c>
      <c r="G12" s="273" t="s">
        <v>370</v>
      </c>
      <c r="H12" s="92" t="s">
        <v>368</v>
      </c>
      <c r="I12" s="274" t="s">
        <v>370</v>
      </c>
      <c r="J12" s="273" t="s">
        <v>352</v>
      </c>
      <c r="K12" s="92" t="s">
        <v>352</v>
      </c>
      <c r="L12" s="274" t="s">
        <v>352</v>
      </c>
      <c r="M12" s="273" t="s">
        <v>368</v>
      </c>
      <c r="N12" s="92" t="s">
        <v>369</v>
      </c>
      <c r="O12" s="274" t="s">
        <v>368</v>
      </c>
      <c r="P12" s="5"/>
      <c r="Q12" s="273" t="s">
        <v>372</v>
      </c>
      <c r="R12" s="92" t="s">
        <v>368</v>
      </c>
      <c r="S12" s="274" t="s">
        <v>368</v>
      </c>
      <c r="T12" s="273" t="s">
        <v>374</v>
      </c>
      <c r="U12" s="92" t="s">
        <v>368</v>
      </c>
      <c r="V12" s="274" t="s">
        <v>374</v>
      </c>
      <c r="W12" s="273"/>
      <c r="X12" s="92"/>
      <c r="Y12" s="274"/>
      <c r="Z12" s="273" t="s">
        <v>373</v>
      </c>
      <c r="AA12" s="92" t="s">
        <v>368</v>
      </c>
      <c r="AB12" s="274" t="s">
        <v>372</v>
      </c>
    </row>
    <row r="13" ht="18.95" customHeight="1">
      <c r="A13" s="58"/>
      <c r="B13" s="290"/>
      <c r="C13" s="291" t="s">
        <v>274</v>
      </c>
      <c r="D13" s="422" t="s">
        <v>368</v>
      </c>
      <c r="E13" s="91" t="s">
        <v>370</v>
      </c>
      <c r="F13" s="423" t="s">
        <v>368</v>
      </c>
      <c r="G13" s="422" t="s">
        <v>369</v>
      </c>
      <c r="H13" s="91" t="s">
        <v>370</v>
      </c>
      <c r="I13" s="423" t="s">
        <v>371</v>
      </c>
      <c r="J13" s="422" t="s">
        <v>352</v>
      </c>
      <c r="K13" s="91" t="s">
        <v>352</v>
      </c>
      <c r="L13" s="423" t="s">
        <v>352</v>
      </c>
      <c r="M13" s="422" t="s">
        <v>368</v>
      </c>
      <c r="N13" s="91" t="s">
        <v>370</v>
      </c>
      <c r="O13" s="423" t="s">
        <v>368</v>
      </c>
      <c r="P13" s="5"/>
      <c r="Q13" s="422" t="s">
        <v>368</v>
      </c>
      <c r="R13" s="91" t="s">
        <v>368</v>
      </c>
      <c r="S13" s="423" t="s">
        <v>368</v>
      </c>
      <c r="T13" s="422" t="s">
        <v>371</v>
      </c>
      <c r="U13" s="91" t="s">
        <v>371</v>
      </c>
      <c r="V13" s="423" t="s">
        <v>371</v>
      </c>
      <c r="W13" s="422"/>
      <c r="X13" s="91"/>
      <c r="Y13" s="423"/>
      <c r="Z13" s="422" t="s">
        <v>368</v>
      </c>
      <c r="AA13" s="91" t="s">
        <v>368</v>
      </c>
      <c r="AB13" s="423" t="s">
        <v>368</v>
      </c>
    </row>
    <row r="14" ht="18.95" customHeight="1">
      <c r="A14" s="58"/>
      <c r="B14" s="288"/>
      <c r="C14" s="289" t="s">
        <v>276</v>
      </c>
      <c r="D14" s="273" t="s">
        <v>368</v>
      </c>
      <c r="E14" s="92" t="s">
        <v>370</v>
      </c>
      <c r="F14" s="274" t="s">
        <v>368</v>
      </c>
      <c r="G14" s="273" t="s">
        <v>371</v>
      </c>
      <c r="H14" s="92" t="s">
        <v>369</v>
      </c>
      <c r="I14" s="274" t="s">
        <v>371</v>
      </c>
      <c r="J14" s="273" t="s">
        <v>352</v>
      </c>
      <c r="K14" s="92" t="s">
        <v>352</v>
      </c>
      <c r="L14" s="274" t="s">
        <v>352</v>
      </c>
      <c r="M14" s="273" t="s">
        <v>368</v>
      </c>
      <c r="N14" s="92" t="s">
        <v>370</v>
      </c>
      <c r="O14" s="274" t="s">
        <v>368</v>
      </c>
      <c r="P14" s="5"/>
      <c r="Q14" s="273" t="s">
        <v>369</v>
      </c>
      <c r="R14" s="92" t="s">
        <v>368</v>
      </c>
      <c r="S14" s="274" t="s">
        <v>368</v>
      </c>
      <c r="T14" s="273" t="s">
        <v>371</v>
      </c>
      <c r="U14" s="92" t="s">
        <v>368</v>
      </c>
      <c r="V14" s="274" t="s">
        <v>371</v>
      </c>
      <c r="W14" s="273"/>
      <c r="X14" s="92"/>
      <c r="Y14" s="274"/>
      <c r="Z14" s="273" t="s">
        <v>368</v>
      </c>
      <c r="AA14" s="92" t="s">
        <v>368</v>
      </c>
      <c r="AB14" s="274" t="s">
        <v>368</v>
      </c>
    </row>
    <row r="15" ht="18.95" customHeight="1">
      <c r="A15" s="58"/>
      <c r="B15" s="290">
        <v>2019</v>
      </c>
      <c r="C15" s="291" t="s">
        <v>277</v>
      </c>
      <c r="D15" s="422" t="s">
        <v>368</v>
      </c>
      <c r="E15" s="91" t="s">
        <v>370</v>
      </c>
      <c r="F15" s="423" t="s">
        <v>368</v>
      </c>
      <c r="G15" s="422" t="s">
        <v>370</v>
      </c>
      <c r="H15" s="91" t="s">
        <v>371</v>
      </c>
      <c r="I15" s="423" t="s">
        <v>370</v>
      </c>
      <c r="J15" s="422" t="s">
        <v>352</v>
      </c>
      <c r="K15" s="91" t="s">
        <v>352</v>
      </c>
      <c r="L15" s="423" t="s">
        <v>352</v>
      </c>
      <c r="M15" s="422" t="s">
        <v>368</v>
      </c>
      <c r="N15" s="91" t="s">
        <v>370</v>
      </c>
      <c r="O15" s="423" t="s">
        <v>368</v>
      </c>
      <c r="P15" s="5"/>
      <c r="Q15" s="422" t="s">
        <v>374</v>
      </c>
      <c r="R15" s="91" t="s">
        <v>368</v>
      </c>
      <c r="S15" s="423" t="s">
        <v>374</v>
      </c>
      <c r="T15" s="422" t="s">
        <v>373</v>
      </c>
      <c r="U15" s="91" t="s">
        <v>374</v>
      </c>
      <c r="V15" s="423" t="s">
        <v>373</v>
      </c>
      <c r="W15" s="422"/>
      <c r="X15" s="91"/>
      <c r="Y15" s="423"/>
      <c r="Z15" s="422" t="s">
        <v>374</v>
      </c>
      <c r="AA15" s="91" t="s">
        <v>370</v>
      </c>
      <c r="AB15" s="423" t="s">
        <v>374</v>
      </c>
    </row>
    <row r="16" ht="18.95" customHeight="1">
      <c r="A16" s="58"/>
      <c r="B16" s="288"/>
      <c r="C16" s="289" t="s">
        <v>278</v>
      </c>
      <c r="D16" s="273" t="s">
        <v>368</v>
      </c>
      <c r="E16" s="92" t="s">
        <v>371</v>
      </c>
      <c r="F16" s="274" t="s">
        <v>368</v>
      </c>
      <c r="G16" s="273" t="s">
        <v>373</v>
      </c>
      <c r="H16" s="92" t="s">
        <v>370</v>
      </c>
      <c r="I16" s="274" t="s">
        <v>370</v>
      </c>
      <c r="J16" s="273" t="s">
        <v>352</v>
      </c>
      <c r="K16" s="92" t="s">
        <v>352</v>
      </c>
      <c r="L16" s="274" t="s">
        <v>352</v>
      </c>
      <c r="M16" s="273" t="s">
        <v>368</v>
      </c>
      <c r="N16" s="92" t="s">
        <v>370</v>
      </c>
      <c r="O16" s="274" t="s">
        <v>368</v>
      </c>
      <c r="P16" s="5"/>
      <c r="Q16" s="273" t="s">
        <v>374</v>
      </c>
      <c r="R16" s="92" t="s">
        <v>370</v>
      </c>
      <c r="S16" s="274" t="s">
        <v>374</v>
      </c>
      <c r="T16" s="273" t="s">
        <v>374</v>
      </c>
      <c r="U16" s="92" t="s">
        <v>374</v>
      </c>
      <c r="V16" s="274" t="s">
        <v>374</v>
      </c>
      <c r="W16" s="273"/>
      <c r="X16" s="92"/>
      <c r="Y16" s="274"/>
      <c r="Z16" s="273" t="s">
        <v>374</v>
      </c>
      <c r="AA16" s="92" t="s">
        <v>374</v>
      </c>
      <c r="AB16" s="274" t="s">
        <v>374</v>
      </c>
    </row>
    <row r="17" ht="18.95" customHeight="1">
      <c r="A17" s="58"/>
      <c r="B17" s="290"/>
      <c r="C17" s="291" t="s">
        <v>279</v>
      </c>
      <c r="D17" s="422" t="s">
        <v>368</v>
      </c>
      <c r="E17" s="91" t="s">
        <v>371</v>
      </c>
      <c r="F17" s="423" t="s">
        <v>372</v>
      </c>
      <c r="G17" s="422" t="s">
        <v>371</v>
      </c>
      <c r="H17" s="91" t="s">
        <v>371</v>
      </c>
      <c r="I17" s="423" t="s">
        <v>371</v>
      </c>
      <c r="J17" s="422" t="s">
        <v>352</v>
      </c>
      <c r="K17" s="91" t="s">
        <v>352</v>
      </c>
      <c r="L17" s="423" t="s">
        <v>352</v>
      </c>
      <c r="M17" s="422" t="s">
        <v>368</v>
      </c>
      <c r="N17" s="91" t="s">
        <v>371</v>
      </c>
      <c r="O17" s="423" t="s">
        <v>368</v>
      </c>
      <c r="P17" s="5"/>
      <c r="Q17" s="422" t="s">
        <v>374</v>
      </c>
      <c r="R17" s="91" t="s">
        <v>374</v>
      </c>
      <c r="S17" s="423" t="s">
        <v>374</v>
      </c>
      <c r="T17" s="422" t="s">
        <v>373</v>
      </c>
      <c r="U17" s="91" t="s">
        <v>374</v>
      </c>
      <c r="V17" s="423" t="s">
        <v>374</v>
      </c>
      <c r="W17" s="422"/>
      <c r="X17" s="91"/>
      <c r="Y17" s="423"/>
      <c r="Z17" s="422" t="s">
        <v>374</v>
      </c>
      <c r="AA17" s="91" t="s">
        <v>374</v>
      </c>
      <c r="AB17" s="423" t="s">
        <v>374</v>
      </c>
    </row>
    <row r="18" ht="18.95" customHeight="1">
      <c r="A18" s="58"/>
      <c r="B18" s="288"/>
      <c r="C18" s="289" t="s">
        <v>280</v>
      </c>
      <c r="D18" s="273" t="s">
        <v>368</v>
      </c>
      <c r="E18" s="92" t="s">
        <v>370</v>
      </c>
      <c r="F18" s="274" t="s">
        <v>368</v>
      </c>
      <c r="G18" s="273" t="s">
        <v>371</v>
      </c>
      <c r="H18" s="92" t="s">
        <v>368</v>
      </c>
      <c r="I18" s="274" t="s">
        <v>371</v>
      </c>
      <c r="J18" s="273" t="s">
        <v>352</v>
      </c>
      <c r="K18" s="92" t="s">
        <v>352</v>
      </c>
      <c r="L18" s="274" t="s">
        <v>352</v>
      </c>
      <c r="M18" s="273" t="s">
        <v>372</v>
      </c>
      <c r="N18" s="92" t="s">
        <v>371</v>
      </c>
      <c r="O18" s="274" t="s">
        <v>368</v>
      </c>
      <c r="P18" s="5"/>
      <c r="Q18" s="273" t="s">
        <v>374</v>
      </c>
      <c r="R18" s="92" t="s">
        <v>369</v>
      </c>
      <c r="S18" s="274" t="s">
        <v>374</v>
      </c>
      <c r="T18" s="273" t="s">
        <v>374</v>
      </c>
      <c r="U18" s="92" t="s">
        <v>368</v>
      </c>
      <c r="V18" s="274" t="s">
        <v>373</v>
      </c>
      <c r="W18" s="273"/>
      <c r="X18" s="92"/>
      <c r="Y18" s="274"/>
      <c r="Z18" s="273" t="s">
        <v>374</v>
      </c>
      <c r="AA18" s="92" t="s">
        <v>369</v>
      </c>
      <c r="AB18" s="274" t="s">
        <v>374</v>
      </c>
    </row>
    <row r="19" ht="18.95" customHeight="1">
      <c r="A19" s="58"/>
      <c r="B19" s="290"/>
      <c r="C19" s="291" t="s">
        <v>282</v>
      </c>
      <c r="D19" s="422" t="s">
        <v>368</v>
      </c>
      <c r="E19" s="91" t="s">
        <v>373</v>
      </c>
      <c r="F19" s="423" t="s">
        <v>372</v>
      </c>
      <c r="G19" s="422" t="s">
        <v>370</v>
      </c>
      <c r="H19" s="91" t="s">
        <v>372</v>
      </c>
      <c r="I19" s="423" t="s">
        <v>370</v>
      </c>
      <c r="J19" s="422" t="s">
        <v>352</v>
      </c>
      <c r="K19" s="91" t="s">
        <v>352</v>
      </c>
      <c r="L19" s="423" t="s">
        <v>352</v>
      </c>
      <c r="M19" s="422" t="s">
        <v>368</v>
      </c>
      <c r="N19" s="91" t="s">
        <v>370</v>
      </c>
      <c r="O19" s="423" t="s">
        <v>372</v>
      </c>
      <c r="P19" s="5"/>
      <c r="Q19" s="422" t="s">
        <v>374</v>
      </c>
      <c r="R19" s="91" t="s">
        <v>374</v>
      </c>
      <c r="S19" s="423" t="s">
        <v>374</v>
      </c>
      <c r="T19" s="422" t="s">
        <v>374</v>
      </c>
      <c r="U19" s="91" t="s">
        <v>369</v>
      </c>
      <c r="V19" s="423" t="s">
        <v>374</v>
      </c>
      <c r="W19" s="422"/>
      <c r="X19" s="91"/>
      <c r="Y19" s="423"/>
      <c r="Z19" s="422" t="s">
        <v>374</v>
      </c>
      <c r="AA19" s="91" t="s">
        <v>374</v>
      </c>
      <c r="AB19" s="423" t="s">
        <v>374</v>
      </c>
    </row>
    <row r="20" ht="18.95" customHeight="1">
      <c r="A20" s="58"/>
      <c r="B20" s="288"/>
      <c r="C20" s="289" t="s">
        <v>283</v>
      </c>
      <c r="D20" s="273" t="s">
        <v>368</v>
      </c>
      <c r="E20" s="92" t="s">
        <v>373</v>
      </c>
      <c r="F20" s="274" t="s">
        <v>368</v>
      </c>
      <c r="G20" s="273" t="s">
        <v>373</v>
      </c>
      <c r="H20" s="92" t="s">
        <v>368</v>
      </c>
      <c r="I20" s="274" t="s">
        <v>370</v>
      </c>
      <c r="J20" s="273" t="s">
        <v>352</v>
      </c>
      <c r="K20" s="92" t="s">
        <v>352</v>
      </c>
      <c r="L20" s="274" t="s">
        <v>352</v>
      </c>
      <c r="M20" s="273" t="s">
        <v>368</v>
      </c>
      <c r="N20" s="92" t="s">
        <v>371</v>
      </c>
      <c r="O20" s="274" t="s">
        <v>368</v>
      </c>
      <c r="P20" s="5"/>
      <c r="Q20" s="273" t="s">
        <v>374</v>
      </c>
      <c r="R20" s="92" t="s">
        <v>374</v>
      </c>
      <c r="S20" s="274" t="s">
        <v>374</v>
      </c>
      <c r="T20" s="273" t="s">
        <v>371</v>
      </c>
      <c r="U20" s="92" t="s">
        <v>373</v>
      </c>
      <c r="V20" s="274" t="s">
        <v>370</v>
      </c>
      <c r="W20" s="273"/>
      <c r="X20" s="92"/>
      <c r="Y20" s="274"/>
      <c r="Z20" s="273" t="s">
        <v>374</v>
      </c>
      <c r="AA20" s="92" t="s">
        <v>374</v>
      </c>
      <c r="AB20" s="274" t="s">
        <v>374</v>
      </c>
    </row>
    <row r="21" ht="18.95" customHeight="1">
      <c r="A21" s="58"/>
      <c r="B21" s="290"/>
      <c r="C21" s="291" t="s">
        <v>268</v>
      </c>
      <c r="D21" s="422" t="s">
        <v>372</v>
      </c>
      <c r="E21" s="91" t="s">
        <v>373</v>
      </c>
      <c r="F21" s="423" t="s">
        <v>372</v>
      </c>
      <c r="G21" s="422" t="s">
        <v>372</v>
      </c>
      <c r="H21" s="91" t="s">
        <v>369</v>
      </c>
      <c r="I21" s="423" t="s">
        <v>369</v>
      </c>
      <c r="J21" s="422" t="s">
        <v>352</v>
      </c>
      <c r="K21" s="91" t="s">
        <v>352</v>
      </c>
      <c r="L21" s="423" t="s">
        <v>352</v>
      </c>
      <c r="M21" s="422" t="s">
        <v>372</v>
      </c>
      <c r="N21" s="91" t="s">
        <v>370</v>
      </c>
      <c r="O21" s="423" t="s">
        <v>372</v>
      </c>
      <c r="P21" s="5"/>
      <c r="Q21" s="422" t="s">
        <v>374</v>
      </c>
      <c r="R21" s="91" t="s">
        <v>374</v>
      </c>
      <c r="S21" s="423" t="s">
        <v>374</v>
      </c>
      <c r="T21" s="422" t="s">
        <v>374</v>
      </c>
      <c r="U21" s="91" t="s">
        <v>371</v>
      </c>
      <c r="V21" s="423" t="s">
        <v>370</v>
      </c>
      <c r="W21" s="422"/>
      <c r="X21" s="91"/>
      <c r="Y21" s="423"/>
      <c r="Z21" s="422" t="s">
        <v>374</v>
      </c>
      <c r="AA21" s="91" t="s">
        <v>374</v>
      </c>
      <c r="AB21" s="423" t="s">
        <v>374</v>
      </c>
    </row>
    <row r="22" ht="18.95" customHeight="1">
      <c r="A22" s="58"/>
      <c r="B22" s="288"/>
      <c r="C22" s="289" t="s">
        <v>270</v>
      </c>
      <c r="D22" s="273" t="s">
        <v>372</v>
      </c>
      <c r="E22" s="92" t="s">
        <v>372</v>
      </c>
      <c r="F22" s="274" t="s">
        <v>372</v>
      </c>
      <c r="G22" s="273" t="s">
        <v>372</v>
      </c>
      <c r="H22" s="92" t="s">
        <v>371</v>
      </c>
      <c r="I22" s="274" t="s">
        <v>372</v>
      </c>
      <c r="J22" s="273" t="s">
        <v>352</v>
      </c>
      <c r="K22" s="92" t="s">
        <v>352</v>
      </c>
      <c r="L22" s="274" t="s">
        <v>352</v>
      </c>
      <c r="M22" s="273" t="s">
        <v>372</v>
      </c>
      <c r="N22" s="92" t="s">
        <v>372</v>
      </c>
      <c r="O22" s="274" t="s">
        <v>372</v>
      </c>
      <c r="P22" s="5"/>
      <c r="Q22" s="273" t="s">
        <v>374</v>
      </c>
      <c r="R22" s="92" t="s">
        <v>371</v>
      </c>
      <c r="S22" s="274" t="s">
        <v>374</v>
      </c>
      <c r="T22" s="273" t="s">
        <v>370</v>
      </c>
      <c r="U22" s="92" t="s">
        <v>374</v>
      </c>
      <c r="V22" s="274" t="s">
        <v>370</v>
      </c>
      <c r="W22" s="273"/>
      <c r="X22" s="92"/>
      <c r="Y22" s="274"/>
      <c r="Z22" s="273" t="s">
        <v>374</v>
      </c>
      <c r="AA22" s="92" t="s">
        <v>370</v>
      </c>
      <c r="AB22" s="274" t="s">
        <v>374</v>
      </c>
    </row>
    <row r="23" ht="18.95" customHeight="1">
      <c r="A23" s="58"/>
      <c r="B23" s="290"/>
      <c r="C23" s="291" t="s">
        <v>272</v>
      </c>
      <c r="D23" s="422" t="s">
        <v>368</v>
      </c>
      <c r="E23" s="91" t="s">
        <v>370</v>
      </c>
      <c r="F23" s="423" t="s">
        <v>368</v>
      </c>
      <c r="G23" s="422" t="s">
        <v>372</v>
      </c>
      <c r="H23" s="91" t="s">
        <v>368</v>
      </c>
      <c r="I23" s="423" t="s">
        <v>368</v>
      </c>
      <c r="J23" s="422" t="s">
        <v>352</v>
      </c>
      <c r="K23" s="91" t="s">
        <v>352</v>
      </c>
      <c r="L23" s="423" t="s">
        <v>352</v>
      </c>
      <c r="M23" s="422" t="s">
        <v>368</v>
      </c>
      <c r="N23" s="91" t="s">
        <v>370</v>
      </c>
      <c r="O23" s="423" t="s">
        <v>368</v>
      </c>
      <c r="P23" s="5"/>
      <c r="Q23" s="422" t="s">
        <v>374</v>
      </c>
      <c r="R23" s="91" t="s">
        <v>373</v>
      </c>
      <c r="S23" s="423" t="s">
        <v>374</v>
      </c>
      <c r="T23" s="422" t="s">
        <v>372</v>
      </c>
      <c r="U23" s="91" t="s">
        <v>368</v>
      </c>
      <c r="V23" s="423" t="s">
        <v>368</v>
      </c>
      <c r="W23" s="422"/>
      <c r="X23" s="91"/>
      <c r="Y23" s="423"/>
      <c r="Z23" s="422" t="s">
        <v>374</v>
      </c>
      <c r="AA23" s="91" t="s">
        <v>370</v>
      </c>
      <c r="AB23" s="423" t="s">
        <v>374</v>
      </c>
    </row>
    <row r="24" ht="18.95" customHeight="1">
      <c r="A24" s="59"/>
      <c r="B24" s="288"/>
      <c r="C24" s="289" t="s">
        <v>273</v>
      </c>
      <c r="D24" s="273" t="s">
        <v>372</v>
      </c>
      <c r="E24" s="92" t="s">
        <v>373</v>
      </c>
      <c r="F24" s="274" t="s">
        <v>372</v>
      </c>
      <c r="G24" s="273" t="s">
        <v>370</v>
      </c>
      <c r="H24" s="92" t="s">
        <v>372</v>
      </c>
      <c r="I24" s="274" t="s">
        <v>370</v>
      </c>
      <c r="J24" s="273" t="s">
        <v>352</v>
      </c>
      <c r="K24" s="92" t="s">
        <v>352</v>
      </c>
      <c r="L24" s="274" t="s">
        <v>352</v>
      </c>
      <c r="M24" s="273" t="s">
        <v>368</v>
      </c>
      <c r="N24" s="92" t="s">
        <v>371</v>
      </c>
      <c r="O24" s="274" t="s">
        <v>368</v>
      </c>
      <c r="P24" s="93"/>
      <c r="Q24" s="273" t="s">
        <v>374</v>
      </c>
      <c r="R24" s="92" t="s">
        <v>370</v>
      </c>
      <c r="S24" s="274" t="s">
        <v>374</v>
      </c>
      <c r="T24" s="273" t="s">
        <v>370</v>
      </c>
      <c r="U24" s="92" t="s">
        <v>372</v>
      </c>
      <c r="V24" s="274" t="s">
        <v>370</v>
      </c>
      <c r="W24" s="273"/>
      <c r="X24" s="92"/>
      <c r="Y24" s="274"/>
      <c r="Z24" s="273" t="s">
        <v>374</v>
      </c>
      <c r="AA24" s="92" t="s">
        <v>373</v>
      </c>
      <c r="AB24" s="274" t="s">
        <v>374</v>
      </c>
    </row>
    <row r="25" ht="18.95" customHeight="1">
      <c r="A25" s="60"/>
      <c r="B25" s="290"/>
      <c r="C25" s="291" t="s">
        <v>274</v>
      </c>
      <c r="D25" s="422" t="s">
        <v>368</v>
      </c>
      <c r="E25" s="91" t="s">
        <v>373</v>
      </c>
      <c r="F25" s="423" t="s">
        <v>372</v>
      </c>
      <c r="G25" s="422" t="s">
        <v>369</v>
      </c>
      <c r="H25" s="91" t="s">
        <v>372</v>
      </c>
      <c r="I25" s="423" t="s">
        <v>372</v>
      </c>
      <c r="J25" s="422" t="s">
        <v>352</v>
      </c>
      <c r="K25" s="91" t="s">
        <v>352</v>
      </c>
      <c r="L25" s="423" t="s">
        <v>352</v>
      </c>
      <c r="M25" s="422" t="s">
        <v>368</v>
      </c>
      <c r="N25" s="91" t="s">
        <v>373</v>
      </c>
      <c r="O25" s="423" t="s">
        <v>372</v>
      </c>
      <c r="P25" s="93"/>
      <c r="Q25" s="422" t="s">
        <v>374</v>
      </c>
      <c r="R25" s="91" t="s">
        <v>370</v>
      </c>
      <c r="S25" s="423" t="s">
        <v>374</v>
      </c>
      <c r="T25" s="422" t="s">
        <v>371</v>
      </c>
      <c r="U25" s="91" t="s">
        <v>368</v>
      </c>
      <c r="V25" s="423" t="s">
        <v>369</v>
      </c>
      <c r="W25" s="422"/>
      <c r="X25" s="91"/>
      <c r="Y25" s="423"/>
      <c r="Z25" s="422" t="s">
        <v>374</v>
      </c>
      <c r="AA25" s="91" t="s">
        <v>371</v>
      </c>
      <c r="AB25" s="423" t="s">
        <v>374</v>
      </c>
    </row>
    <row r="26" ht="18.95" customHeight="1">
      <c r="A26" s="60"/>
      <c r="B26" s="292"/>
      <c r="C26" s="293" t="s">
        <v>276</v>
      </c>
      <c r="D26" s="275" t="s">
        <v>370</v>
      </c>
      <c r="E26" s="276" t="s">
        <v>371</v>
      </c>
      <c r="F26" s="277" t="s">
        <v>371</v>
      </c>
      <c r="G26" s="275" t="s">
        <v>372</v>
      </c>
      <c r="H26" s="276" t="s">
        <v>369</v>
      </c>
      <c r="I26" s="277" t="s">
        <v>372</v>
      </c>
      <c r="J26" s="275" t="s">
        <v>352</v>
      </c>
      <c r="K26" s="276" t="s">
        <v>352</v>
      </c>
      <c r="L26" s="277" t="s">
        <v>352</v>
      </c>
      <c r="M26" s="275" t="s">
        <v>369</v>
      </c>
      <c r="N26" s="276" t="s">
        <v>371</v>
      </c>
      <c r="O26" s="277" t="s">
        <v>371</v>
      </c>
      <c r="P26" s="184"/>
      <c r="Q26" s="275" t="s">
        <v>374</v>
      </c>
      <c r="R26" s="276" t="s">
        <v>372</v>
      </c>
      <c r="S26" s="277" t="s">
        <v>374</v>
      </c>
      <c r="T26" s="275" t="s">
        <v>369</v>
      </c>
      <c r="U26" s="276" t="s">
        <v>369</v>
      </c>
      <c r="V26" s="277" t="s">
        <v>372</v>
      </c>
      <c r="W26" s="275"/>
      <c r="X26" s="276"/>
      <c r="Y26" s="277"/>
      <c r="Z26" s="275" t="s">
        <v>374</v>
      </c>
      <c r="AA26" s="276" t="s">
        <v>369</v>
      </c>
      <c r="AB26" s="277" t="s">
        <v>374</v>
      </c>
    </row>
    <row r="27" ht="21.95"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95" customHeight="1">
      <c r="A28" s="112"/>
      <c r="B28" s="993" t="s">
        <v>61</v>
      </c>
      <c r="C28" s="993"/>
      <c r="D28" s="993"/>
      <c r="E28" s="993"/>
      <c r="F28" s="993"/>
      <c r="G28" s="993"/>
      <c r="H28" s="993"/>
      <c r="I28" s="993"/>
      <c r="J28" s="993"/>
      <c r="K28" s="993"/>
      <c r="L28" s="993"/>
      <c r="M28" s="993"/>
      <c r="N28" s="993"/>
      <c r="O28" s="993"/>
      <c r="P28" s="413"/>
      <c r="Q28" s="991"/>
      <c r="R28" s="991"/>
      <c r="S28" s="991"/>
      <c r="T28" s="991"/>
      <c r="U28" s="991"/>
      <c r="V28" s="991"/>
      <c r="W28" s="991"/>
      <c r="X28" s="991"/>
      <c r="Y28" s="991"/>
      <c r="Z28" s="991"/>
      <c r="AA28" s="991"/>
      <c r="AB28" s="991"/>
      <c r="AC28" s="9"/>
    </row>
    <row r="29" ht="18.95" customHeight="1">
      <c r="A29" s="58"/>
      <c r="B29" s="286">
        <v>2017</v>
      </c>
      <c r="C29" s="287"/>
      <c r="D29" s="429" t="s">
        <v>372</v>
      </c>
      <c r="E29" s="430" t="s">
        <v>373</v>
      </c>
      <c r="F29" s="431" t="s">
        <v>370</v>
      </c>
      <c r="G29" s="429" t="s">
        <v>369</v>
      </c>
      <c r="H29" s="430" t="s">
        <v>374</v>
      </c>
      <c r="I29" s="431" t="s">
        <v>371</v>
      </c>
      <c r="J29" s="429" t="s">
        <v>373</v>
      </c>
      <c r="K29" s="430" t="s">
        <v>374</v>
      </c>
      <c r="L29" s="431" t="s">
        <v>373</v>
      </c>
      <c r="M29" s="429" t="s">
        <v>368</v>
      </c>
      <c r="N29" s="430" t="s">
        <v>373</v>
      </c>
      <c r="O29" s="431" t="s">
        <v>370</v>
      </c>
      <c r="P29" s="5"/>
      <c r="Q29" s="429" t="s">
        <v>281</v>
      </c>
      <c r="R29" s="430" t="s">
        <v>271</v>
      </c>
      <c r="S29" s="431" t="s">
        <v>281</v>
      </c>
      <c r="T29" s="429" t="s">
        <v>271</v>
      </c>
      <c r="U29" s="430" t="s">
        <v>285</v>
      </c>
      <c r="V29" s="431" t="s">
        <v>275</v>
      </c>
      <c r="W29" s="429" t="s">
        <v>284</v>
      </c>
      <c r="X29" s="430" t="s">
        <v>285</v>
      </c>
      <c r="Y29" s="431" t="s">
        <v>284</v>
      </c>
      <c r="Z29" s="429" t="s">
        <v>368</v>
      </c>
      <c r="AA29" s="430" t="s">
        <v>373</v>
      </c>
      <c r="AB29" s="431" t="s">
        <v>372</v>
      </c>
    </row>
    <row r="30" ht="18.95" customHeight="1">
      <c r="A30" s="58"/>
      <c r="B30" s="288">
        <v>2018</v>
      </c>
      <c r="C30" s="289"/>
      <c r="D30" s="273" t="s">
        <v>368</v>
      </c>
      <c r="E30" s="92" t="s">
        <v>368</v>
      </c>
      <c r="F30" s="274" t="s">
        <v>368</v>
      </c>
      <c r="G30" s="273" t="s">
        <v>369</v>
      </c>
      <c r="H30" s="92" t="s">
        <v>368</v>
      </c>
      <c r="I30" s="274" t="s">
        <v>369</v>
      </c>
      <c r="J30" s="273" t="s">
        <v>373</v>
      </c>
      <c r="K30" s="92" t="s">
        <v>370</v>
      </c>
      <c r="L30" s="274" t="s">
        <v>370</v>
      </c>
      <c r="M30" s="273" t="s">
        <v>368</v>
      </c>
      <c r="N30" s="92" t="s">
        <v>368</v>
      </c>
      <c r="O30" s="274" t="s">
        <v>368</v>
      </c>
      <c r="P30" s="5"/>
      <c r="Q30" s="273" t="s">
        <v>368</v>
      </c>
      <c r="R30" s="92" t="s">
        <v>368</v>
      </c>
      <c r="S30" s="274" t="s">
        <v>368</v>
      </c>
      <c r="T30" s="273" t="s">
        <v>371</v>
      </c>
      <c r="U30" s="92" t="s">
        <v>368</v>
      </c>
      <c r="V30" s="274" t="s">
        <v>368</v>
      </c>
      <c r="W30" s="273" t="s">
        <v>374</v>
      </c>
      <c r="X30" s="92" t="s">
        <v>372</v>
      </c>
      <c r="Y30" s="274" t="s">
        <v>374</v>
      </c>
      <c r="Z30" s="273" t="s">
        <v>368</v>
      </c>
      <c r="AA30" s="92" t="s">
        <v>368</v>
      </c>
      <c r="AB30" s="274" t="s">
        <v>368</v>
      </c>
    </row>
    <row r="31" ht="18.95" customHeight="1">
      <c r="A31" s="58"/>
      <c r="B31" s="427">
        <v>2019</v>
      </c>
      <c r="C31" s="428"/>
      <c r="D31" s="432" t="s">
        <v>368</v>
      </c>
      <c r="E31" s="433" t="s">
        <v>370</v>
      </c>
      <c r="F31" s="434" t="s">
        <v>368</v>
      </c>
      <c r="G31" s="432" t="s">
        <v>371</v>
      </c>
      <c r="H31" s="433" t="s">
        <v>369</v>
      </c>
      <c r="I31" s="434" t="s">
        <v>371</v>
      </c>
      <c r="J31" s="432" t="s">
        <v>352</v>
      </c>
      <c r="K31" s="433" t="s">
        <v>352</v>
      </c>
      <c r="L31" s="434" t="s">
        <v>352</v>
      </c>
      <c r="M31" s="432" t="s">
        <v>368</v>
      </c>
      <c r="N31" s="433" t="s">
        <v>370</v>
      </c>
      <c r="O31" s="434" t="s">
        <v>368</v>
      </c>
      <c r="P31" s="184"/>
      <c r="Q31" s="432" t="s">
        <v>374</v>
      </c>
      <c r="R31" s="433" t="s">
        <v>374</v>
      </c>
      <c r="S31" s="434" t="s">
        <v>374</v>
      </c>
      <c r="T31" s="432" t="s">
        <v>374</v>
      </c>
      <c r="U31" s="433" t="s">
        <v>374</v>
      </c>
      <c r="V31" s="434" t="s">
        <v>374</v>
      </c>
      <c r="W31" s="432"/>
      <c r="X31" s="433"/>
      <c r="Y31" s="434"/>
      <c r="Z31" s="432" t="s">
        <v>374</v>
      </c>
      <c r="AA31" s="433" t="s">
        <v>374</v>
      </c>
      <c r="AB31" s="434" t="s">
        <v>374</v>
      </c>
    </row>
    <row r="32" ht="21.95"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95" customHeight="1">
      <c r="A33" s="112"/>
      <c r="B33" s="992" t="s">
        <v>44</v>
      </c>
      <c r="C33" s="992"/>
      <c r="D33" s="992"/>
      <c r="E33" s="992"/>
      <c r="F33" s="992"/>
      <c r="G33" s="992"/>
      <c r="H33" s="992"/>
      <c r="I33" s="992"/>
      <c r="J33" s="992"/>
      <c r="K33" s="992"/>
      <c r="L33" s="992"/>
      <c r="M33" s="992"/>
      <c r="N33" s="992"/>
      <c r="O33" s="992"/>
      <c r="P33" s="413"/>
      <c r="Q33" s="991"/>
      <c r="R33" s="991"/>
      <c r="S33" s="991"/>
      <c r="T33" s="991"/>
      <c r="U33" s="991"/>
      <c r="V33" s="991"/>
      <c r="W33" s="991"/>
      <c r="X33" s="991"/>
      <c r="Y33" s="991"/>
      <c r="Z33" s="991"/>
      <c r="AA33" s="991"/>
      <c r="AB33" s="991"/>
      <c r="AC33" s="9"/>
    </row>
    <row r="34" ht="18.95" customHeight="1">
      <c r="A34" s="58"/>
      <c r="B34" s="286">
        <v>2017</v>
      </c>
      <c r="C34" s="287"/>
      <c r="D34" s="429" t="s">
        <v>372</v>
      </c>
      <c r="E34" s="430" t="s">
        <v>373</v>
      </c>
      <c r="F34" s="431" t="s">
        <v>372</v>
      </c>
      <c r="G34" s="429" t="s">
        <v>368</v>
      </c>
      <c r="H34" s="430" t="s">
        <v>373</v>
      </c>
      <c r="I34" s="431" t="s">
        <v>369</v>
      </c>
      <c r="J34" s="429" t="s">
        <v>373</v>
      </c>
      <c r="K34" s="430" t="s">
        <v>374</v>
      </c>
      <c r="L34" s="431" t="s">
        <v>373</v>
      </c>
      <c r="M34" s="429" t="s">
        <v>368</v>
      </c>
      <c r="N34" s="430" t="s">
        <v>373</v>
      </c>
      <c r="O34" s="431" t="s">
        <v>368</v>
      </c>
      <c r="P34" s="5"/>
      <c r="Q34" s="429" t="s">
        <v>269</v>
      </c>
      <c r="R34" s="430" t="s">
        <v>284</v>
      </c>
      <c r="S34" s="431" t="s">
        <v>269</v>
      </c>
      <c r="T34" s="429" t="s">
        <v>281</v>
      </c>
      <c r="U34" s="430" t="s">
        <v>285</v>
      </c>
      <c r="V34" s="431" t="s">
        <v>281</v>
      </c>
      <c r="W34" s="429" t="s">
        <v>284</v>
      </c>
      <c r="X34" s="430" t="s">
        <v>285</v>
      </c>
      <c r="Y34" s="431" t="s">
        <v>284</v>
      </c>
      <c r="Z34" s="429" t="s">
        <v>368</v>
      </c>
      <c r="AA34" s="430" t="s">
        <v>374</v>
      </c>
      <c r="AB34" s="431" t="s">
        <v>368</v>
      </c>
    </row>
    <row r="35" ht="18.95" customHeight="1">
      <c r="A35" s="58"/>
      <c r="B35" s="288">
        <v>2018</v>
      </c>
      <c r="C35" s="289"/>
      <c r="D35" s="273" t="s">
        <v>368</v>
      </c>
      <c r="E35" s="92" t="s">
        <v>370</v>
      </c>
      <c r="F35" s="274" t="s">
        <v>368</v>
      </c>
      <c r="G35" s="273" t="s">
        <v>370</v>
      </c>
      <c r="H35" s="92" t="s">
        <v>369</v>
      </c>
      <c r="I35" s="274" t="s">
        <v>371</v>
      </c>
      <c r="J35" s="273" t="s">
        <v>352</v>
      </c>
      <c r="K35" s="92" t="s">
        <v>352</v>
      </c>
      <c r="L35" s="274" t="s">
        <v>352</v>
      </c>
      <c r="M35" s="273" t="s">
        <v>368</v>
      </c>
      <c r="N35" s="92" t="s">
        <v>370</v>
      </c>
      <c r="O35" s="274" t="s">
        <v>368</v>
      </c>
      <c r="P35" s="5"/>
      <c r="Q35" s="273" t="s">
        <v>368</v>
      </c>
      <c r="R35" s="92" t="s">
        <v>368</v>
      </c>
      <c r="S35" s="274" t="s">
        <v>368</v>
      </c>
      <c r="T35" s="273" t="s">
        <v>374</v>
      </c>
      <c r="U35" s="92" t="s">
        <v>368</v>
      </c>
      <c r="V35" s="274" t="s">
        <v>373</v>
      </c>
      <c r="W35" s="273"/>
      <c r="X35" s="92"/>
      <c r="Y35" s="274"/>
      <c r="Z35" s="273" t="s">
        <v>372</v>
      </c>
      <c r="AA35" s="92" t="s">
        <v>368</v>
      </c>
      <c r="AB35" s="274" t="s">
        <v>368</v>
      </c>
    </row>
    <row r="36" ht="18.95" customHeight="1">
      <c r="A36" s="58"/>
      <c r="B36" s="427">
        <v>2019</v>
      </c>
      <c r="C36" s="428"/>
      <c r="D36" s="432" t="s">
        <v>372</v>
      </c>
      <c r="E36" s="433" t="s">
        <v>370</v>
      </c>
      <c r="F36" s="434" t="s">
        <v>371</v>
      </c>
      <c r="G36" s="432" t="s">
        <v>370</v>
      </c>
      <c r="H36" s="433" t="s">
        <v>372</v>
      </c>
      <c r="I36" s="434" t="s">
        <v>369</v>
      </c>
      <c r="J36" s="432" t="s">
        <v>352</v>
      </c>
      <c r="K36" s="433" t="s">
        <v>352</v>
      </c>
      <c r="L36" s="434" t="s">
        <v>352</v>
      </c>
      <c r="M36" s="432" t="s">
        <v>368</v>
      </c>
      <c r="N36" s="433" t="s">
        <v>370</v>
      </c>
      <c r="O36" s="434" t="s">
        <v>371</v>
      </c>
      <c r="P36" s="184"/>
      <c r="Q36" s="432" t="s">
        <v>374</v>
      </c>
      <c r="R36" s="433" t="s">
        <v>371</v>
      </c>
      <c r="S36" s="434" t="s">
        <v>374</v>
      </c>
      <c r="T36" s="432" t="s">
        <v>369</v>
      </c>
      <c r="U36" s="433" t="s">
        <v>372</v>
      </c>
      <c r="V36" s="434" t="s">
        <v>369</v>
      </c>
      <c r="W36" s="432"/>
      <c r="X36" s="433"/>
      <c r="Y36" s="434"/>
      <c r="Z36" s="432" t="s">
        <v>374</v>
      </c>
      <c r="AA36" s="433" t="s">
        <v>371</v>
      </c>
      <c r="AB36" s="434" t="s">
        <v>374</v>
      </c>
    </row>
    <row r="37" ht="21.9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95" customHeight="1">
      <c r="A38" s="112"/>
      <c r="B38" s="992" t="s">
        <v>45</v>
      </c>
      <c r="C38" s="992"/>
      <c r="D38" s="992"/>
      <c r="E38" s="992"/>
      <c r="F38" s="992"/>
      <c r="G38" s="992"/>
      <c r="H38" s="992"/>
      <c r="I38" s="992"/>
      <c r="J38" s="992"/>
      <c r="K38" s="992"/>
      <c r="L38" s="992"/>
      <c r="M38" s="992"/>
      <c r="N38" s="992"/>
      <c r="O38" s="992"/>
      <c r="P38" s="413"/>
      <c r="Q38" s="991"/>
      <c r="R38" s="991"/>
      <c r="S38" s="991"/>
      <c r="T38" s="991"/>
      <c r="U38" s="991"/>
      <c r="V38" s="991"/>
      <c r="W38" s="991"/>
      <c r="X38" s="991"/>
      <c r="Y38" s="991"/>
      <c r="Z38" s="991"/>
      <c r="AA38" s="991"/>
      <c r="AB38" s="991"/>
      <c r="AC38" s="9"/>
    </row>
    <row r="39" ht="18.95" customHeight="1">
      <c r="A39" s="58"/>
      <c r="B39" s="286">
        <v>2017</v>
      </c>
      <c r="C39" s="287"/>
      <c r="D39" s="429" t="s">
        <v>372</v>
      </c>
      <c r="E39" s="430" t="s">
        <v>373</v>
      </c>
      <c r="F39" s="431" t="s">
        <v>370</v>
      </c>
      <c r="G39" s="429" t="s">
        <v>369</v>
      </c>
      <c r="H39" s="430" t="s">
        <v>374</v>
      </c>
      <c r="I39" s="431" t="s">
        <v>371</v>
      </c>
      <c r="J39" s="429" t="s">
        <v>373</v>
      </c>
      <c r="K39" s="430" t="s">
        <v>374</v>
      </c>
      <c r="L39" s="431" t="s">
        <v>373</v>
      </c>
      <c r="M39" s="429" t="s">
        <v>368</v>
      </c>
      <c r="N39" s="430" t="s">
        <v>373</v>
      </c>
      <c r="O39" s="431" t="s">
        <v>370</v>
      </c>
      <c r="P39" s="5"/>
      <c r="Q39" s="429" t="s">
        <v>281</v>
      </c>
      <c r="R39" s="430" t="s">
        <v>271</v>
      </c>
      <c r="S39" s="431" t="s">
        <v>281</v>
      </c>
      <c r="T39" s="429" t="s">
        <v>271</v>
      </c>
      <c r="U39" s="430" t="s">
        <v>285</v>
      </c>
      <c r="V39" s="431" t="s">
        <v>275</v>
      </c>
      <c r="W39" s="429" t="s">
        <v>284</v>
      </c>
      <c r="X39" s="430" t="s">
        <v>285</v>
      </c>
      <c r="Y39" s="431" t="s">
        <v>284</v>
      </c>
      <c r="Z39" s="429" t="s">
        <v>368</v>
      </c>
      <c r="AA39" s="430" t="s">
        <v>373</v>
      </c>
      <c r="AB39" s="431" t="s">
        <v>372</v>
      </c>
    </row>
    <row r="40" ht="18.95" customHeight="1">
      <c r="A40" s="58"/>
      <c r="B40" s="288">
        <v>2018</v>
      </c>
      <c r="C40" s="289"/>
      <c r="D40" s="273" t="s">
        <v>368</v>
      </c>
      <c r="E40" s="92" t="s">
        <v>368</v>
      </c>
      <c r="F40" s="274" t="s">
        <v>368</v>
      </c>
      <c r="G40" s="273" t="s">
        <v>369</v>
      </c>
      <c r="H40" s="92" t="s">
        <v>368</v>
      </c>
      <c r="I40" s="274" t="s">
        <v>369</v>
      </c>
      <c r="J40" s="273" t="s">
        <v>373</v>
      </c>
      <c r="K40" s="92" t="s">
        <v>370</v>
      </c>
      <c r="L40" s="274" t="s">
        <v>370</v>
      </c>
      <c r="M40" s="273" t="s">
        <v>368</v>
      </c>
      <c r="N40" s="92" t="s">
        <v>368</v>
      </c>
      <c r="O40" s="274" t="s">
        <v>368</v>
      </c>
      <c r="P40" s="5"/>
      <c r="Q40" s="273" t="s">
        <v>368</v>
      </c>
      <c r="R40" s="92" t="s">
        <v>368</v>
      </c>
      <c r="S40" s="274" t="s">
        <v>368</v>
      </c>
      <c r="T40" s="273" t="s">
        <v>371</v>
      </c>
      <c r="U40" s="92" t="s">
        <v>368</v>
      </c>
      <c r="V40" s="274" t="s">
        <v>368</v>
      </c>
      <c r="W40" s="273" t="s">
        <v>374</v>
      </c>
      <c r="X40" s="92" t="s">
        <v>372</v>
      </c>
      <c r="Y40" s="274" t="s">
        <v>374</v>
      </c>
      <c r="Z40" s="273" t="s">
        <v>368</v>
      </c>
      <c r="AA40" s="92" t="s">
        <v>368</v>
      </c>
      <c r="AB40" s="274" t="s">
        <v>368</v>
      </c>
    </row>
    <row r="41" ht="18.95" customHeight="1">
      <c r="A41" s="58"/>
      <c r="B41" s="427">
        <v>2019</v>
      </c>
      <c r="C41" s="428"/>
      <c r="D41" s="432" t="s">
        <v>368</v>
      </c>
      <c r="E41" s="433" t="s">
        <v>370</v>
      </c>
      <c r="F41" s="434" t="s">
        <v>368</v>
      </c>
      <c r="G41" s="432" t="s">
        <v>371</v>
      </c>
      <c r="H41" s="433" t="s">
        <v>369</v>
      </c>
      <c r="I41" s="434" t="s">
        <v>371</v>
      </c>
      <c r="J41" s="432" t="s">
        <v>352</v>
      </c>
      <c r="K41" s="433" t="s">
        <v>352</v>
      </c>
      <c r="L41" s="434" t="s">
        <v>352</v>
      </c>
      <c r="M41" s="432" t="s">
        <v>368</v>
      </c>
      <c r="N41" s="433" t="s">
        <v>370</v>
      </c>
      <c r="O41" s="434" t="s">
        <v>368</v>
      </c>
      <c r="P41" s="184"/>
      <c r="Q41" s="432" t="s">
        <v>374</v>
      </c>
      <c r="R41" s="433" t="s">
        <v>374</v>
      </c>
      <c r="S41" s="434" t="s">
        <v>374</v>
      </c>
      <c r="T41" s="432" t="s">
        <v>374</v>
      </c>
      <c r="U41" s="433" t="s">
        <v>374</v>
      </c>
      <c r="V41" s="434" t="s">
        <v>374</v>
      </c>
      <c r="W41" s="432"/>
      <c r="X41" s="433"/>
      <c r="Y41" s="434"/>
      <c r="Z41" s="432" t="s">
        <v>374</v>
      </c>
      <c r="AA41" s="433" t="s">
        <v>374</v>
      </c>
      <c r="AB41" s="434" t="s">
        <v>374</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c r="AP42" s="237"/>
    </row>
    <row r="43" ht="24" customHeight="1">
      <c r="B43" s="1055" t="s">
        <v>138</v>
      </c>
      <c r="C43" s="1055"/>
      <c r="D43" s="1055"/>
      <c r="E43" s="1055"/>
      <c r="F43" s="1055"/>
      <c r="G43" s="1055"/>
      <c r="H43" s="1055"/>
      <c r="I43" s="1055"/>
      <c r="J43" s="1055"/>
      <c r="K43" s="1055"/>
      <c r="L43" s="1055"/>
      <c r="M43" s="1055"/>
      <c r="N43" s="1055"/>
      <c r="O43" s="1055"/>
      <c r="P43" s="1055"/>
      <c r="Q43" s="1055"/>
      <c r="R43" s="1055"/>
      <c r="S43" s="1055"/>
      <c r="T43" s="1055"/>
      <c r="U43" s="1055"/>
      <c r="V43" s="1055"/>
      <c r="W43" s="1055"/>
      <c r="X43" s="1055"/>
      <c r="Y43" s="1055"/>
      <c r="Z43" s="1055"/>
      <c r="AA43" s="1055"/>
      <c r="AB43" s="1055"/>
      <c r="AP43" s="237"/>
    </row>
    <row r="44" ht="12" customHeight="1">
      <c r="Z44" s="55"/>
      <c r="AA44" s="234"/>
      <c r="AB44" s="234"/>
      <c r="AP44" s="237"/>
    </row>
    <row r="45" ht="12" customHeight="1">
      <c r="AP45" s="237"/>
    </row>
    <row r="46" s="237" customFormat="1">
      <c r="A46"/>
    </row>
    <row r="47" s="237" customFormat="1"/>
    <row r="48" s="237" customFormat="1"/>
    <row r="49" s="237" customFormat="1"/>
    <row r="50" s="237" customFormat="1"/>
    <row r="51" s="237" customFormat="1"/>
    <row r="52" s="237" customFormat="1"/>
    <row r="53" s="237" customFormat="1"/>
    <row r="54" s="237" customFormat="1"/>
    <row r="55" s="237" customFormat="1"/>
    <row r="56" s="237" customFormat="1"/>
    <row r="57" s="237" customFormat="1"/>
    <row r="58" s="237" customFormat="1"/>
    <row r="59" s="237" customFormat="1"/>
    <row r="60" s="237" customFormat="1"/>
    <row r="61" s="237" customFormat="1"/>
    <row r="62" s="237" customFormat="1"/>
    <row r="63" s="237" customFormat="1"/>
    <row r="64" s="237" customFormat="1"/>
    <row r="65" s="237" customFormat="1"/>
    <row r="66" s="237" customFormat="1"/>
    <row r="67" s="237" customFormat="1"/>
    <row r="68" s="237" customFormat="1"/>
    <row r="69" s="237" customFormat="1"/>
    <row r="70" s="237" customFormat="1"/>
    <row r="71" s="237" customFormat="1"/>
    <row r="72" s="237" customFormat="1"/>
    <row r="73" s="237" customFormat="1"/>
    <row r="74" s="237" customFormat="1"/>
    <row r="75" s="237" customFormat="1"/>
    <row r="76" s="237" customFormat="1"/>
    <row r="77" s="237" customFormat="1"/>
    <row r="78" s="237" customFormat="1"/>
  </sheetData>
  <mergeCells count="21">
    <mergeCell ref="B2:AB2"/>
    <mergeCell ref="Q6:AB6"/>
    <mergeCell ref="D6:O6"/>
    <mergeCell ref="B4:AB4"/>
    <mergeCell ref="B3:AB3"/>
    <mergeCell ref="B43:AB43"/>
    <mergeCell ref="T7:V7"/>
    <mergeCell ref="W7:Y7"/>
    <mergeCell ref="Z7:AB7"/>
    <mergeCell ref="B38:O38"/>
    <mergeCell ref="Q28:AB28"/>
    <mergeCell ref="Q7:S7"/>
    <mergeCell ref="Q33:AB33"/>
    <mergeCell ref="G7:I7"/>
    <mergeCell ref="B33:O33"/>
    <mergeCell ref="B8:C8"/>
    <mergeCell ref="Q38:AB38"/>
    <mergeCell ref="M7:O7"/>
    <mergeCell ref="B28:O28"/>
    <mergeCell ref="J7:L7"/>
    <mergeCell ref="D7:F7"/>
  </mergeCells>
  <phoneticPr fontId="0" type="noConversion"/>
  <printOptions horizontalCentered="1" verticalCentered="1"/>
  <pageMargins left="0.25" right="0.25" top="0.25" bottom="0.25" header="0" footer="0"/>
  <pageSetup scale="66" fitToWidth="1" fitToHeight="1" orientation="landscape" r:id="rId1"/>
  <headerFooter alignWithMargins="0">
    <oddHeader/>
    <oddFooter/>
  </headerFooter>
  <rowBreaks count="1" manualBreakCount="1">
    <brk id="46" max="16383" man="1"/>
  </rowBreaks>
  <colBreaks count="1" manualBreakCount="1">
    <brk id="30" max="1048575" man="1"/>
  </colBreaks>
  <drawing r:id="rId55"/>
</worksheet>
</file>

<file path=xl/worksheets/sheet17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7" customWidth="1"/>
  </cols>
  <sheetData>
    <row r="1" ht="30">
      <c r="A1" s="630"/>
      <c r="B1" s="662" t="s">
        <v>239</v>
      </c>
      <c r="Y1" s="5"/>
      <c r="AB1" s="691"/>
      <c r="AD1" s="237"/>
    </row>
    <row r="2" ht="15" customHeight="1">
      <c r="A2" s="11"/>
      <c r="B2" s="11" t="s">
        <v>258</v>
      </c>
    </row>
    <row r="3" ht="17.1" customHeight="1">
      <c r="A3" s="11"/>
      <c r="B3" s="11" t="s">
        <v>259</v>
      </c>
      <c r="R3" s="1059" t="s">
        <v>351</v>
      </c>
      <c r="S3" s="1059"/>
      <c r="T3" s="1059"/>
      <c r="U3" s="1059"/>
      <c r="V3" s="1059"/>
      <c r="W3" s="1059"/>
      <c r="X3" s="1059"/>
      <c r="Y3" s="1059"/>
      <c r="Z3" s="1059"/>
      <c r="AA3" s="1059"/>
      <c r="AB3" s="1059"/>
    </row>
    <row r="4" ht="19.5" customHeight="1">
      <c r="A4" s="4"/>
      <c r="B4" s="211" t="s">
        <v>366</v>
      </c>
      <c r="C4" s="5"/>
      <c r="D4" s="5"/>
      <c r="E4" s="5"/>
      <c r="F4" s="5"/>
      <c r="G4" s="5"/>
      <c r="H4" s="212"/>
      <c r="I4" s="212"/>
      <c r="J4" s="212"/>
      <c r="K4" s="212"/>
      <c r="L4" s="212"/>
      <c r="M4" s="212"/>
      <c r="N4" s="212"/>
      <c r="O4" s="212"/>
      <c r="P4" s="212"/>
      <c r="Q4" s="212"/>
      <c r="R4" s="212"/>
      <c r="S4" s="212"/>
      <c r="T4" s="212"/>
      <c r="U4" s="4"/>
      <c r="V4" s="4"/>
    </row>
    <row r="5" ht="12.75" customHeight="1"/>
    <row r="6" ht="15.75">
      <c r="D6" s="1004" t="s">
        <v>42</v>
      </c>
      <c r="E6" s="1004"/>
      <c r="F6" s="1004"/>
      <c r="G6" s="1004"/>
      <c r="H6" s="1004"/>
      <c r="I6" s="1004"/>
      <c r="J6" s="1004"/>
      <c r="K6" s="1004"/>
      <c r="L6" s="1004"/>
      <c r="M6" s="1004"/>
      <c r="N6" s="1004"/>
      <c r="O6" s="1004"/>
      <c r="Q6" s="979" t="s">
        <v>72</v>
      </c>
      <c r="R6" s="979"/>
      <c r="S6" s="979"/>
      <c r="T6" s="979"/>
      <c r="U6" s="979"/>
      <c r="V6" s="979"/>
      <c r="W6" s="979"/>
      <c r="X6" s="979"/>
      <c r="Y6" s="979"/>
      <c r="Z6" s="979"/>
      <c r="AA6" s="979"/>
      <c r="AB6" s="979"/>
    </row>
    <row r="7" ht="15.75">
      <c r="D7" s="285" t="s">
        <v>11</v>
      </c>
      <c r="E7" s="285"/>
      <c r="F7" s="285"/>
      <c r="G7" s="285" t="s">
        <v>13</v>
      </c>
      <c r="H7" s="285"/>
      <c r="I7" s="285"/>
      <c r="J7" s="285" t="s">
        <v>14</v>
      </c>
      <c r="K7" s="285"/>
      <c r="L7" s="285"/>
      <c r="M7" s="285" t="s">
        <v>12</v>
      </c>
      <c r="N7" s="285"/>
      <c r="O7" s="285"/>
      <c r="Q7" s="285" t="s">
        <v>11</v>
      </c>
      <c r="R7" s="285"/>
      <c r="S7" s="285"/>
      <c r="T7" s="285" t="s">
        <v>13</v>
      </c>
      <c r="U7" s="285"/>
      <c r="V7" s="285"/>
      <c r="W7" s="285" t="s">
        <v>14</v>
      </c>
      <c r="X7" s="285"/>
      <c r="Y7" s="285"/>
      <c r="Z7" s="285" t="s">
        <v>12</v>
      </c>
      <c r="AA7" s="285"/>
      <c r="AB7" s="285"/>
    </row>
    <row r="8" ht="27" customHeight="1">
      <c r="A8" s="57"/>
      <c r="B8" s="1060"/>
      <c r="C8" s="1060"/>
      <c r="D8" s="414" t="s">
        <v>25</v>
      </c>
      <c r="E8" s="415" t="s">
        <v>15</v>
      </c>
      <c r="F8" s="416" t="s">
        <v>26</v>
      </c>
      <c r="G8" s="414" t="s">
        <v>25</v>
      </c>
      <c r="H8" s="415" t="s">
        <v>15</v>
      </c>
      <c r="I8" s="416" t="s">
        <v>26</v>
      </c>
      <c r="J8" s="414" t="s">
        <v>25</v>
      </c>
      <c r="K8" s="415" t="s">
        <v>15</v>
      </c>
      <c r="L8" s="416" t="s">
        <v>26</v>
      </c>
      <c r="M8" s="414" t="s">
        <v>25</v>
      </c>
      <c r="N8" s="415" t="s">
        <v>15</v>
      </c>
      <c r="O8" s="416" t="s">
        <v>26</v>
      </c>
      <c r="P8" s="63"/>
      <c r="Q8" s="414" t="s">
        <v>25</v>
      </c>
      <c r="R8" s="415" t="s">
        <v>15</v>
      </c>
      <c r="S8" s="416" t="s">
        <v>26</v>
      </c>
      <c r="T8" s="414" t="s">
        <v>25</v>
      </c>
      <c r="U8" s="415" t="s">
        <v>15</v>
      </c>
      <c r="V8" s="416" t="s">
        <v>26</v>
      </c>
      <c r="W8" s="414" t="s">
        <v>25</v>
      </c>
      <c r="X8" s="415" t="s">
        <v>15</v>
      </c>
      <c r="Y8" s="416" t="s">
        <v>26</v>
      </c>
      <c r="Z8" s="414" t="s">
        <v>25</v>
      </c>
      <c r="AA8" s="415" t="s">
        <v>15</v>
      </c>
      <c r="AB8" s="416"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93" t="s">
        <v>22</v>
      </c>
      <c r="C10" s="993"/>
      <c r="D10" s="993"/>
      <c r="E10" s="993"/>
      <c r="F10" s="993"/>
      <c r="G10" s="993"/>
      <c r="H10" s="993"/>
      <c r="I10" s="993"/>
      <c r="J10" s="993"/>
      <c r="K10" s="993"/>
      <c r="L10" s="993"/>
      <c r="M10" s="993"/>
      <c r="N10" s="993"/>
      <c r="O10" s="993"/>
      <c r="P10" s="413"/>
      <c r="Q10" s="991"/>
      <c r="R10" s="991"/>
      <c r="S10" s="991"/>
      <c r="T10" s="991"/>
      <c r="U10" s="991"/>
      <c r="V10" s="991"/>
      <c r="W10" s="991"/>
      <c r="X10" s="991"/>
      <c r="Y10" s="991"/>
      <c r="Z10" s="991"/>
      <c r="AA10" s="991"/>
      <c r="AB10" s="991"/>
      <c r="AC10" s="9"/>
    </row>
    <row r="11" ht="18" customHeight="1">
      <c r="A11" s="58"/>
      <c r="B11" s="1061" t="s">
        <v>43</v>
      </c>
      <c r="C11" s="1061"/>
      <c r="D11" s="429">
        <v>79.59113094772009500691671242</v>
      </c>
      <c r="E11" s="430">
        <v>76.090049180234381269707868430</v>
      </c>
      <c r="F11" s="431">
        <v>64.773543393047702658290197260</v>
      </c>
      <c r="G11" s="429">
        <v>2.7288387753504032573800015700</v>
      </c>
      <c r="H11" s="430">
        <v>7.3084815526574133978904790600</v>
      </c>
      <c r="I11" s="431">
        <v>6.6234457022910582873969339200</v>
      </c>
      <c r="J11" s="429">
        <v>0</v>
      </c>
      <c r="K11" s="430">
        <v>0</v>
      </c>
      <c r="L11" s="431">
        <v>6.5217061239226814865987598900</v>
      </c>
      <c r="M11" s="429">
        <v>82.31996972307049826429671399</v>
      </c>
      <c r="N11" s="430">
        <v>83.39853073289179466759834749</v>
      </c>
      <c r="O11" s="431">
        <v>77.918695219261442432285891080</v>
      </c>
      <c r="P11" s="5"/>
      <c r="Q11" s="429">
        <v>82.30822758043092212786004994</v>
      </c>
      <c r="R11" s="430">
        <v>-4.5465450200695070066989755100</v>
      </c>
      <c r="S11" s="431">
        <v>7.8553232133159841100768511100</v>
      </c>
      <c r="T11" s="429">
        <v>-61.698648357570257332894569440</v>
      </c>
      <c r="U11" s="430">
        <v>-5.1155014822953660441743592500</v>
      </c>
      <c r="V11" s="431">
        <v>-16.509185502191388413599080130</v>
      </c>
      <c r="W11" s="429">
        <v>0</v>
      </c>
      <c r="X11" s="430">
        <v>0</v>
      </c>
      <c r="Y11" s="431">
        <v>4.9118412301614468419741643700</v>
      </c>
      <c r="Z11" s="429">
        <v>62.104277821965085009485521240</v>
      </c>
      <c r="AA11" s="430">
        <v>-4.5966771347811413429032682800</v>
      </c>
      <c r="AB11" s="431">
        <v>5.0039847219989528549494172800</v>
      </c>
    </row>
    <row r="12" ht="18" customHeight="1">
      <c r="A12" s="58"/>
      <c r="B12" s="1062" t="s">
        <v>46</v>
      </c>
      <c r="C12" s="1062"/>
      <c r="D12" s="422">
        <v>79.89433525609236203551449035</v>
      </c>
      <c r="E12" s="91">
        <v>74.799051995954498833928339900</v>
      </c>
      <c r="F12" s="423">
        <v>63.682694575657259200977844850</v>
      </c>
      <c r="G12" s="422">
        <v>4.3964624713978719146677803100</v>
      </c>
      <c r="H12" s="91">
        <v>7.45876935001324393092170200</v>
      </c>
      <c r="I12" s="423">
        <v>7.3629713242520863811366492600</v>
      </c>
      <c r="J12" s="422">
        <v>0</v>
      </c>
      <c r="K12" s="91">
        <v>0</v>
      </c>
      <c r="L12" s="423">
        <v>6.4058940412722517070000131300</v>
      </c>
      <c r="M12" s="422">
        <v>84.29079772749023395018227065</v>
      </c>
      <c r="N12" s="91">
        <v>82.25782134596774276485004190</v>
      </c>
      <c r="O12" s="423">
        <v>77.451559941181597289114507240</v>
      </c>
      <c r="P12" s="5"/>
      <c r="Q12" s="422">
        <v>78.660297331702880625524370820</v>
      </c>
      <c r="R12" s="91">
        <v>-2.1010564676687651629748883600</v>
      </c>
      <c r="S12" s="423">
        <v>6.31211505530939917062924500</v>
      </c>
      <c r="T12" s="422">
        <v>-41.994730790409178605261442410</v>
      </c>
      <c r="U12" s="91">
        <v>-0.0503593031209380620879165600</v>
      </c>
      <c r="V12" s="423">
        <v>-16.649471190669953212405653520</v>
      </c>
      <c r="W12" s="422">
        <v>0</v>
      </c>
      <c r="X12" s="91">
        <v>0</v>
      </c>
      <c r="Y12" s="423">
        <v>22.626396213861734547823014360</v>
      </c>
      <c r="Z12" s="422">
        <v>61.174061371976495229758310890</v>
      </c>
      <c r="AA12" s="91">
        <v>-1.9185841471926574364694323300</v>
      </c>
      <c r="AB12" s="423">
        <v>4.7218835475537580581424871500</v>
      </c>
    </row>
    <row r="13" ht="18" customHeight="1">
      <c r="A13" s="58"/>
      <c r="B13" s="1062" t="s">
        <v>47</v>
      </c>
      <c r="C13" s="1062"/>
      <c r="D13" s="422">
        <v>77.468700789114225806732266750</v>
      </c>
      <c r="E13" s="91">
        <v>77.266487808743543799240231560</v>
      </c>
      <c r="F13" s="423">
        <v>65.615969385106792228733222830</v>
      </c>
      <c r="G13" s="422">
        <v>5.3060753965146730004611141600</v>
      </c>
      <c r="H13" s="91">
        <v>7.8431070045343287224805744700</v>
      </c>
      <c r="I13" s="423">
        <v>9.286115032775880262070700320</v>
      </c>
      <c r="J13" s="422">
        <v>0</v>
      </c>
      <c r="K13" s="91">
        <v>0</v>
      </c>
      <c r="L13" s="423">
        <v>6.6661051613775601225084045200</v>
      </c>
      <c r="M13" s="422">
        <v>82.77477618562889880719338091</v>
      </c>
      <c r="N13" s="91">
        <v>85.10959481327787252172080602</v>
      </c>
      <c r="O13" s="423">
        <v>81.56818957926023261331232767</v>
      </c>
      <c r="P13" s="184"/>
      <c r="Q13" s="422">
        <v>90.15680876407961336142038759</v>
      </c>
      <c r="R13" s="91">
        <v>7.2722684057486584018999077100</v>
      </c>
      <c r="S13" s="423">
        <v>14.554741940546955780885471700</v>
      </c>
      <c r="T13" s="422">
        <v>-3.4395042884338288315886080300</v>
      </c>
      <c r="U13" s="91">
        <v>-17.172730656521608197632858370</v>
      </c>
      <c r="V13" s="423">
        <v>-22.363258917364124037455311690</v>
      </c>
      <c r="W13" s="422">
        <v>0</v>
      </c>
      <c r="X13" s="91">
        <v>0</v>
      </c>
      <c r="Y13" s="423">
        <v>29.492217495585396805574172380</v>
      </c>
      <c r="Z13" s="422">
        <v>79.032656802920228838480793860</v>
      </c>
      <c r="AA13" s="91">
        <v>4.4319967470653136824615042200</v>
      </c>
      <c r="AB13" s="423">
        <v>9.652350086874567670376433730</v>
      </c>
    </row>
    <row r="14" ht="18" customHeight="1">
      <c r="A14" s="58"/>
      <c r="B14" s="1062" t="s">
        <v>48</v>
      </c>
      <c r="C14" s="1062"/>
      <c r="D14" s="422">
        <v>76.748590556730091613812544110</v>
      </c>
      <c r="E14" s="91">
        <v>74.857259258815392340611356800</v>
      </c>
      <c r="F14" s="423">
        <v>62.486275397603957861860043630</v>
      </c>
      <c r="G14" s="422">
        <v>2.842540390990003393104168300</v>
      </c>
      <c r="H14" s="91">
        <v>8.161035011768385026070888820</v>
      </c>
      <c r="I14" s="423">
        <v>12.192108119077312693764255170</v>
      </c>
      <c r="J14" s="422">
        <v>0</v>
      </c>
      <c r="K14" s="91">
        <v>0</v>
      </c>
      <c r="L14" s="423">
        <v>6.7219293220190177093608128200</v>
      </c>
      <c r="M14" s="422">
        <v>79.59113094772009500691671241</v>
      </c>
      <c r="N14" s="91">
        <v>83.01829427058377736668224563</v>
      </c>
      <c r="O14" s="423">
        <v>81.40031283870028826498511162</v>
      </c>
      <c r="P14" s="5"/>
      <c r="Q14" s="422">
        <v>70.901600682993472027274231220</v>
      </c>
      <c r="R14" s="91">
        <v>-2.4274879766703099425830820200</v>
      </c>
      <c r="S14" s="423">
        <v>3.8642014785989928177898159300</v>
      </c>
      <c r="T14" s="422">
        <v>-34.776683797311670095871187060</v>
      </c>
      <c r="U14" s="91">
        <v>-12.938592339429812561137330900</v>
      </c>
      <c r="V14" s="423">
        <v>5.1093577407269133112185168400</v>
      </c>
      <c r="W14" s="422">
        <v>0</v>
      </c>
      <c r="X14" s="91">
        <v>0</v>
      </c>
      <c r="Y14" s="423">
        <v>15.020459080556546036790100750</v>
      </c>
      <c r="Z14" s="422">
        <v>61.553137055889555608688290380</v>
      </c>
      <c r="AA14" s="91">
        <v>-3.571939834812032179702720800</v>
      </c>
      <c r="AB14" s="423">
        <v>4.8904435053956771181799639700</v>
      </c>
    </row>
    <row r="15" ht="18" customHeight="1">
      <c r="A15" s="58"/>
      <c r="B15" s="1062" t="s">
        <v>49</v>
      </c>
      <c r="C15" s="1062"/>
      <c r="D15" s="422">
        <v>87.92924942795743829335560605</v>
      </c>
      <c r="E15" s="91">
        <v>78.805167396595059370465105390</v>
      </c>
      <c r="F15" s="423">
        <v>66.398976149941164862202287330</v>
      </c>
      <c r="G15" s="422">
        <v>0.947513463663334464368056100</v>
      </c>
      <c r="H15" s="91">
        <v>11.421776471911545992751571950</v>
      </c>
      <c r="I15" s="423">
        <v>12.384046661010317594441579300</v>
      </c>
      <c r="J15" s="422">
        <v>0</v>
      </c>
      <c r="K15" s="91">
        <v>0</v>
      </c>
      <c r="L15" s="423">
        <v>7.0199073147655281449067735400</v>
      </c>
      <c r="M15" s="422">
        <v>88.87676289162077275772366215</v>
      </c>
      <c r="N15" s="91">
        <v>90.22694386850660536321667734</v>
      </c>
      <c r="O15" s="423">
        <v>85.80293012571701060155064017</v>
      </c>
      <c r="P15" s="184"/>
      <c r="Q15" s="422">
        <v>69.358450246980500422594328620</v>
      </c>
      <c r="R15" s="91">
        <v>-4.3767818987687373760197086900</v>
      </c>
      <c r="S15" s="423">
        <v>4.9285668285632608702115141700</v>
      </c>
      <c r="T15" s="422">
        <v>-54.541325070853588248637494080</v>
      </c>
      <c r="U15" s="91">
        <v>78.045457876772784421181946280</v>
      </c>
      <c r="V15" s="423">
        <v>11.553738424045132870976170210</v>
      </c>
      <c r="W15" s="422">
        <v>0</v>
      </c>
      <c r="X15" s="91">
        <v>0</v>
      </c>
      <c r="Y15" s="423">
        <v>2.0680163373727821253868854300</v>
      </c>
      <c r="Z15" s="422">
        <v>64.576353655765851386160819670</v>
      </c>
      <c r="AA15" s="91">
        <v>1.5757387707897733883848765800</v>
      </c>
      <c r="AB15" s="423">
        <v>5.5915664232628584330266100900</v>
      </c>
    </row>
    <row r="16" ht="18" customHeight="1">
      <c r="A16" s="58"/>
      <c r="B16" s="1063" t="s">
        <v>78</v>
      </c>
      <c r="C16" s="1063"/>
      <c r="D16" s="432">
        <v>80.15139977840797973367347600</v>
      </c>
      <c r="E16" s="433">
        <v>76.322941371578431580812523850</v>
      </c>
      <c r="F16" s="434">
        <v>64.604436650401707014619810810</v>
      </c>
      <c r="G16" s="432">
        <v>3.3616129841273083605405816400</v>
      </c>
      <c r="H16" s="433">
        <v>8.321001542206289318771896560</v>
      </c>
      <c r="I16" s="434">
        <v>9.333359974649810687210641540</v>
      </c>
      <c r="J16" s="432">
        <v>0</v>
      </c>
      <c r="K16" s="433">
        <v>0</v>
      </c>
      <c r="L16" s="434">
        <v>6.6493857904348108694611405700</v>
      </c>
      <c r="M16" s="432">
        <v>83.51301276253528809421405764</v>
      </c>
      <c r="N16" s="433">
        <v>84.64394291378472089958442041</v>
      </c>
      <c r="O16" s="434">
        <v>80.58718241548632857129159293</v>
      </c>
      <c r="P16" s="5"/>
      <c r="Q16" s="432">
        <v>77.72896919320786367153083800</v>
      </c>
      <c r="R16" s="433">
        <v>-1.5322958062341470186829836700</v>
      </c>
      <c r="S16" s="434">
        <v>7.456605299806893856027777600</v>
      </c>
      <c r="T16" s="432">
        <v>-39.0161993504864115396395600</v>
      </c>
      <c r="U16" s="433">
        <v>3.5079302952255983728305394100</v>
      </c>
      <c r="V16" s="434">
        <v>-7.707552590595311613485052600</v>
      </c>
      <c r="W16" s="432">
        <v>0</v>
      </c>
      <c r="X16" s="433">
        <v>0</v>
      </c>
      <c r="Y16" s="434">
        <v>13.682302867618764066155995710</v>
      </c>
      <c r="Z16" s="631">
        <v>65.013361999885137984813844340</v>
      </c>
      <c r="AA16" s="214">
        <v>-1.0586716462479373923854056400</v>
      </c>
      <c r="AB16" s="632">
        <v>5.9196383750104465281160970200</v>
      </c>
    </row>
    <row r="17" ht="6" customHeight="1">
      <c r="A17" s="58"/>
      <c r="B17" s="633"/>
      <c r="C17" s="633"/>
      <c r="D17" s="91"/>
      <c r="E17" s="91"/>
      <c r="F17" s="91"/>
      <c r="G17" s="91"/>
      <c r="H17" s="91"/>
      <c r="I17" s="91"/>
      <c r="J17" s="91"/>
      <c r="K17" s="91"/>
      <c r="L17" s="91"/>
      <c r="M17" s="91"/>
      <c r="N17" s="91"/>
      <c r="O17" s="91"/>
      <c r="P17" s="5"/>
      <c r="Q17" s="91"/>
      <c r="R17" s="91"/>
      <c r="S17" s="91"/>
      <c r="T17" s="91"/>
      <c r="U17" s="91"/>
      <c r="V17" s="91"/>
      <c r="W17" s="91"/>
      <c r="X17" s="91"/>
      <c r="Y17" s="91"/>
      <c r="Z17" s="634"/>
      <c r="AA17" s="634"/>
      <c r="AB17" s="634"/>
      <c r="AC17" s="4"/>
    </row>
    <row r="18" ht="18" customHeight="1">
      <c r="A18" s="58"/>
      <c r="B18" s="1064" t="s">
        <v>50</v>
      </c>
      <c r="C18" s="1064"/>
      <c r="D18" s="481">
        <v>84.89720634423476800737782658</v>
      </c>
      <c r="E18" s="482">
        <v>81.89914377119983042840258666</v>
      </c>
      <c r="F18" s="483">
        <v>73.304570670750749201681756610</v>
      </c>
      <c r="G18" s="481">
        <v>3.2215457764553371788513907400</v>
      </c>
      <c r="H18" s="482">
        <v>9.199175323429314582746824090</v>
      </c>
      <c r="I18" s="483">
        <v>10.670384621867132002251030130</v>
      </c>
      <c r="J18" s="481">
        <v>0</v>
      </c>
      <c r="K18" s="482">
        <v>0</v>
      </c>
      <c r="L18" s="483">
        <v>6.7746985519702168157182325500</v>
      </c>
      <c r="M18" s="481">
        <v>88.11875212069010518622921732</v>
      </c>
      <c r="N18" s="482">
        <v>91.09831909462914501114941075</v>
      </c>
      <c r="O18" s="483">
        <v>90.74965384458809801965101929</v>
      </c>
      <c r="P18" s="184"/>
      <c r="Q18" s="481">
        <v>85.14078516597811331464002428</v>
      </c>
      <c r="R18" s="482">
        <v>-5.5443579177682409363635943300</v>
      </c>
      <c r="S18" s="483">
        <v>7.5353385105011328156460670500</v>
      </c>
      <c r="T18" s="481">
        <v>88.90604915000842216677307986</v>
      </c>
      <c r="U18" s="482">
        <v>97.55745220771758223954956377</v>
      </c>
      <c r="V18" s="483">
        <v>-7.0031797995626417401486561500</v>
      </c>
      <c r="W18" s="481">
        <v>0</v>
      </c>
      <c r="X18" s="482">
        <v>0</v>
      </c>
      <c r="Y18" s="483">
        <v>7.8392798141425486375211409300</v>
      </c>
      <c r="Z18" s="481">
        <v>85.27579463154095307427826134</v>
      </c>
      <c r="AA18" s="482">
        <v>-0.2896108435195307857150422900</v>
      </c>
      <c r="AB18" s="483">
        <v>5.6161498029059719844087898300</v>
      </c>
    </row>
    <row r="19" ht="18" customHeight="1">
      <c r="A19" s="58"/>
      <c r="B19" s="1065" t="s">
        <v>51</v>
      </c>
      <c r="C19" s="1065"/>
      <c r="D19" s="273">
        <v>86.60273057882877004324032755</v>
      </c>
      <c r="E19" s="92">
        <v>85.21553596783061474693060791</v>
      </c>
      <c r="F19" s="274">
        <v>75.711806114880748058361161340</v>
      </c>
      <c r="G19" s="273">
        <v>5.1165727037820061075875029400</v>
      </c>
      <c r="H19" s="92">
        <v>8.378084910694893801480721540</v>
      </c>
      <c r="I19" s="274">
        <v>8.453064668013146324701755170</v>
      </c>
      <c r="J19" s="273">
        <v>0</v>
      </c>
      <c r="K19" s="92">
        <v>0</v>
      </c>
      <c r="L19" s="274">
        <v>7.0127692184576981214539303100</v>
      </c>
      <c r="M19" s="273">
        <v>91.71930328261077615082783050</v>
      </c>
      <c r="N19" s="92">
        <v>93.59362087852550854841132945</v>
      </c>
      <c r="O19" s="274">
        <v>91.17764000135159250451684682</v>
      </c>
      <c r="P19" s="5"/>
      <c r="Q19" s="273">
        <v>88.54848091486717151328326522</v>
      </c>
      <c r="R19" s="92">
        <v>-2.9396056868136510405949861200</v>
      </c>
      <c r="S19" s="274">
        <v>9.809032757197058624970598110</v>
      </c>
      <c r="T19" s="273">
        <v>-26.623769271975628857855085440</v>
      </c>
      <c r="U19" s="92">
        <v>35.536816778112210955286279690</v>
      </c>
      <c r="V19" s="274">
        <v>-16.667527290712236437420434200</v>
      </c>
      <c r="W19" s="273">
        <v>0</v>
      </c>
      <c r="X19" s="92">
        <v>0</v>
      </c>
      <c r="Y19" s="274">
        <v>3.2432750421684998192063098700</v>
      </c>
      <c r="Z19" s="273">
        <v>73.368184328635742238004284930</v>
      </c>
      <c r="AA19" s="92">
        <v>-0.4088115103716764012688890100</v>
      </c>
      <c r="AB19" s="274">
        <v>6.162637408225152555426955400</v>
      </c>
    </row>
    <row r="20" ht="18" customHeight="1">
      <c r="A20" s="58"/>
      <c r="B20" s="1066" t="s">
        <v>79</v>
      </c>
      <c r="C20" s="1066"/>
      <c r="D20" s="275">
        <v>85.74996846153176902530907706</v>
      </c>
      <c r="E20" s="276">
        <v>83.55733986951522258766659729</v>
      </c>
      <c r="F20" s="277">
        <v>74.508188392815748630021458970</v>
      </c>
      <c r="G20" s="275">
        <v>4.1690592401186716432194468400</v>
      </c>
      <c r="H20" s="276">
        <v>8.788630117062104192113772810</v>
      </c>
      <c r="I20" s="277">
        <v>9.561724644940139163476392650</v>
      </c>
      <c r="J20" s="275">
        <v>0</v>
      </c>
      <c r="K20" s="276">
        <v>0</v>
      </c>
      <c r="L20" s="277">
        <v>6.8937338852139574685860814300</v>
      </c>
      <c r="M20" s="275">
        <v>89.91902770165044066852852390</v>
      </c>
      <c r="N20" s="276">
        <v>92.34596998657732677978037011</v>
      </c>
      <c r="O20" s="277">
        <v>90.96364692296984526208393306</v>
      </c>
      <c r="P20" s="184"/>
      <c r="Q20" s="275">
        <v>86.82889817783820003960200557</v>
      </c>
      <c r="R20" s="276">
        <v>-4.3002627197936420576450583300</v>
      </c>
      <c r="S20" s="277">
        <v>8.609946290568884020118964120</v>
      </c>
      <c r="T20" s="275">
        <v>-9.991823640290104732302238120</v>
      </c>
      <c r="U20" s="276">
        <v>59.687243604330927247527632840</v>
      </c>
      <c r="V20" s="277">
        <v>-10.929078754864580158895640310</v>
      </c>
      <c r="W20" s="275">
        <v>0</v>
      </c>
      <c r="X20" s="276">
        <v>0</v>
      </c>
      <c r="Y20" s="277">
        <v>4.9963082602116570346691208400</v>
      </c>
      <c r="Z20" s="275">
        <v>77.953665344509772102177449910</v>
      </c>
      <c r="AA20" s="276">
        <v>-0.5060209535623906692519974800</v>
      </c>
      <c r="AB20" s="277">
        <v>5.8920133707155320734309888100</v>
      </c>
    </row>
    <row r="21" ht="6" customHeight="1">
      <c r="A21" s="58"/>
      <c r="B21" s="633"/>
      <c r="C21" s="633"/>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98" t="s">
        <v>12</v>
      </c>
      <c r="C22" s="998"/>
      <c r="D22" s="470">
        <v>81.40273704789833822091886608</v>
      </c>
      <c r="E22" s="471">
        <v>78.625837124891365472112877660</v>
      </c>
      <c r="F22" s="472">
        <v>67.187053136767882419630960180</v>
      </c>
      <c r="G22" s="470">
        <v>3.7634408602150537634408602200</v>
      </c>
      <c r="H22" s="471">
        <v>8.005725678646285977199529680</v>
      </c>
      <c r="I22" s="472">
        <v>9.364854055230493304394161290</v>
      </c>
      <c r="J22" s="470">
        <v>0</v>
      </c>
      <c r="K22" s="471">
        <v>0</v>
      </c>
      <c r="L22" s="472">
        <v>6.7130725157417636061806236600</v>
      </c>
      <c r="M22" s="470">
        <v>85.16617790811339198435972630</v>
      </c>
      <c r="N22" s="471">
        <v>86.63156280353765144931240734</v>
      </c>
      <c r="O22" s="472">
        <v>83.26497970774013933020574513</v>
      </c>
      <c r="P22" s="184"/>
      <c r="Q22" s="470">
        <v>79.56873315363881401617250674</v>
      </c>
      <c r="R22" s="471">
        <v>-3.014251481901879177702106200</v>
      </c>
      <c r="S22" s="472">
        <v>7.0364899769868819282640291500</v>
      </c>
      <c r="T22" s="470">
        <v>-28.372093023255813953488372030</v>
      </c>
      <c r="U22" s="471">
        <v>21.489526764934057408844065150</v>
      </c>
      <c r="V22" s="472">
        <v>-7.985503129995792961601390890</v>
      </c>
      <c r="W22" s="470">
        <v>0</v>
      </c>
      <c r="X22" s="471">
        <v>0</v>
      </c>
      <c r="Y22" s="472">
        <v>12.143036130187505787246766780</v>
      </c>
      <c r="Z22" s="470">
        <v>68.357487922705314009661835750</v>
      </c>
      <c r="AA22" s="471">
        <v>-1.1722167142940456056453023900</v>
      </c>
      <c r="AB22" s="472">
        <v>5.4868537466091097202549437900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56" t="s">
        <v>9</v>
      </c>
      <c r="C24" s="1056"/>
      <c r="D24" s="1056"/>
      <c r="E24" s="1056"/>
      <c r="F24" s="1056"/>
      <c r="G24" s="1056"/>
      <c r="H24" s="1056"/>
      <c r="I24" s="1056"/>
      <c r="J24" s="1056"/>
      <c r="K24" s="1056"/>
      <c r="L24" s="1056"/>
      <c r="M24" s="1056"/>
      <c r="N24" s="1056"/>
      <c r="O24" s="1056"/>
      <c r="P24" s="413"/>
      <c r="Q24" s="1057"/>
      <c r="R24" s="1057"/>
      <c r="S24" s="1057"/>
      <c r="T24" s="1057"/>
      <c r="U24" s="1057"/>
      <c r="V24" s="1057"/>
      <c r="W24" s="1057"/>
      <c r="X24" s="1057"/>
      <c r="Y24" s="1057"/>
      <c r="Z24" s="1057"/>
      <c r="AA24" s="1057"/>
      <c r="AB24" s="1057"/>
      <c r="AC24" s="9"/>
    </row>
    <row r="25" ht="18" customHeight="1">
      <c r="A25" s="58"/>
      <c r="B25" s="1061" t="s">
        <v>43</v>
      </c>
      <c r="C25" s="1061"/>
      <c r="D25" s="456">
        <v>211.00053753026406689808215969</v>
      </c>
      <c r="E25" s="457">
        <v>262.16827070755442535361227812</v>
      </c>
      <c r="F25" s="458">
        <v>202.12642469007081288579790656</v>
      </c>
      <c r="G25" s="456">
        <v>170.71179241427826191526702102</v>
      </c>
      <c r="H25" s="457">
        <v>223.75513474164901457575096799</v>
      </c>
      <c r="I25" s="458">
        <v>202.04934137688532254185502257</v>
      </c>
      <c r="J25" s="456">
        <v>0</v>
      </c>
      <c r="K25" s="457">
        <v>0</v>
      </c>
      <c r="L25" s="458">
        <v>127.43956283683654646024931051</v>
      </c>
      <c r="M25" s="456">
        <v>209.66499901813194076605513851</v>
      </c>
      <c r="N25" s="457">
        <v>258.80200402252494733085869921</v>
      </c>
      <c r="O25" s="458">
        <v>195.86866690688210546230081248</v>
      </c>
      <c r="P25" s="5"/>
      <c r="Q25" s="429">
        <v>-14.717770117301939321090723110</v>
      </c>
      <c r="R25" s="430">
        <v>-2.7162733933271325055907466900</v>
      </c>
      <c r="S25" s="431">
        <v>-6.0251467692968991495759348600</v>
      </c>
      <c r="T25" s="429">
        <v>-28.963062827915737945426557480</v>
      </c>
      <c r="U25" s="430">
        <v>-20.315085650293631453895458300</v>
      </c>
      <c r="V25" s="431">
        <v>-2.795393783327575216832023500</v>
      </c>
      <c r="W25" s="429">
        <v>0</v>
      </c>
      <c r="X25" s="430">
        <v>0</v>
      </c>
      <c r="Y25" s="431">
        <v>-3.0954389946215349737923440200</v>
      </c>
      <c r="Z25" s="429">
        <v>-14.914991569665059234126597090</v>
      </c>
      <c r="AA25" s="430">
        <v>-4.3192762979471303376882980600</v>
      </c>
      <c r="AB25" s="431">
        <v>-5.5197953894729215912278497500</v>
      </c>
    </row>
    <row r="26" ht="18" customHeight="1">
      <c r="A26" s="58"/>
      <c r="B26" s="1062" t="s">
        <v>46</v>
      </c>
      <c r="C26" s="1062"/>
      <c r="D26" s="441">
        <v>221.56520964430545792535260509</v>
      </c>
      <c r="E26" s="95">
        <v>254.17234219832134020115686593</v>
      </c>
      <c r="F26" s="442">
        <v>203.43001812778071100699635915</v>
      </c>
      <c r="G26" s="441">
        <v>189.39489200164371016501842936</v>
      </c>
      <c r="H26" s="95">
        <v>235.95273650430561347252989333</v>
      </c>
      <c r="I26" s="442">
        <v>202.30571271392911027772947887</v>
      </c>
      <c r="J26" s="441">
        <v>0</v>
      </c>
      <c r="K26" s="95">
        <v>0</v>
      </c>
      <c r="L26" s="442">
        <v>126.24507756491984369001256514</v>
      </c>
      <c r="M26" s="441">
        <v>219.88726142193640993065891607</v>
      </c>
      <c r="N26" s="95">
        <v>252.52027028228690393198975489</v>
      </c>
      <c r="O26" s="442">
        <v>196.93929308968918467103687342</v>
      </c>
      <c r="P26" s="5"/>
      <c r="Q26" s="422">
        <v>-10.088654498989844657557548290</v>
      </c>
      <c r="R26" s="91">
        <v>-7.0039042032069759363043636500</v>
      </c>
      <c r="S26" s="423">
        <v>-8.476011378032879398036033950</v>
      </c>
      <c r="T26" s="422">
        <v>-22.396274412870234103407767410</v>
      </c>
      <c r="U26" s="91">
        <v>-19.172177317661427828810839190</v>
      </c>
      <c r="V26" s="423">
        <v>1.1200212863417978524042462800</v>
      </c>
      <c r="W26" s="422">
        <v>0</v>
      </c>
      <c r="X26" s="91">
        <v>0</v>
      </c>
      <c r="Y26" s="423">
        <v>2.2524183301447753688842856800</v>
      </c>
      <c r="Z26" s="422">
        <v>-10.644892378247641468344428100</v>
      </c>
      <c r="AA26" s="91">
        <v>-8.164616941986540176465680810</v>
      </c>
      <c r="AB26" s="423">
        <v>-7.383103838102972549368750500</v>
      </c>
    </row>
    <row r="27" ht="18" customHeight="1">
      <c r="A27" s="58"/>
      <c r="B27" s="1062" t="s">
        <v>47</v>
      </c>
      <c r="C27" s="1062"/>
      <c r="D27" s="441">
        <v>257.54948932076925324475707568</v>
      </c>
      <c r="E27" s="95">
        <v>295.99422178030236204524040559</v>
      </c>
      <c r="F27" s="442">
        <v>224.5896319437375862317572752</v>
      </c>
      <c r="G27" s="441">
        <v>240.20635299810415034561707223</v>
      </c>
      <c r="H27" s="95">
        <v>279.58319689523615332596519168</v>
      </c>
      <c r="I27" s="442">
        <v>205.27457348378980040074427532</v>
      </c>
      <c r="J27" s="441">
        <v>0</v>
      </c>
      <c r="K27" s="95">
        <v>0</v>
      </c>
      <c r="L27" s="442">
        <v>129.82913790480874137697943988</v>
      </c>
      <c r="M27" s="441">
        <v>256.43774981290610562301733186</v>
      </c>
      <c r="N27" s="95">
        <v>294.48189611937030587201415686</v>
      </c>
      <c r="O27" s="442">
        <v>214.646475459390704019336701</v>
      </c>
      <c r="P27" s="93"/>
      <c r="Q27" s="422">
        <v>20.248993739416246447754383700</v>
      </c>
      <c r="R27" s="91">
        <v>36.631168639859054280666352440</v>
      </c>
      <c r="S27" s="423">
        <v>17.784399818417529171645261710</v>
      </c>
      <c r="T27" s="422">
        <v>-10.041715431251806690832283340</v>
      </c>
      <c r="U27" s="91">
        <v>-9.475406893863649184169406880</v>
      </c>
      <c r="V27" s="423">
        <v>0.2733265407446171542437179800</v>
      </c>
      <c r="W27" s="422">
        <v>0</v>
      </c>
      <c r="X27" s="91">
        <v>0</v>
      </c>
      <c r="Y27" s="423">
        <v>6.9137527748643157913868828500</v>
      </c>
      <c r="Z27" s="422">
        <v>16.319256571598848133847674950</v>
      </c>
      <c r="AA27" s="91">
        <v>29.527221011356946798202122720</v>
      </c>
      <c r="AB27" s="423">
        <v>14.086538509740502869817491810</v>
      </c>
    </row>
    <row r="28" ht="18" customHeight="1">
      <c r="A28" s="58"/>
      <c r="B28" s="1062" t="s">
        <v>48</v>
      </c>
      <c r="C28" s="1062"/>
      <c r="D28" s="441">
        <v>222.67367610357224849563887951</v>
      </c>
      <c r="E28" s="95">
        <v>244.03905237534608282067638239</v>
      </c>
      <c r="F28" s="442">
        <v>206.9406427169929435090117566</v>
      </c>
      <c r="G28" s="441">
        <v>251.06636657803033441835169305</v>
      </c>
      <c r="H28" s="95">
        <v>327.02644965364177880519749008</v>
      </c>
      <c r="I28" s="442">
        <v>214.84037934016790618122172779</v>
      </c>
      <c r="J28" s="441">
        <v>0</v>
      </c>
      <c r="K28" s="95">
        <v>0</v>
      </c>
      <c r="L28" s="442">
        <v>133.33423716686940804928122138</v>
      </c>
      <c r="M28" s="441">
        <v>223.68770076337432299287862286</v>
      </c>
      <c r="N28" s="95">
        <v>252.19705008746820522982600706</v>
      </c>
      <c r="O28" s="442">
        <v>202.04554343741900617298785181</v>
      </c>
      <c r="P28" s="5"/>
      <c r="Q28" s="422">
        <v>-14.759283741658543466501122670</v>
      </c>
      <c r="R28" s="91">
        <v>-3.2109817984855853325764137800</v>
      </c>
      <c r="S28" s="423">
        <v>-1.6076177122564522106644408900</v>
      </c>
      <c r="T28" s="422">
        <v>-13.589182238275528820992905780</v>
      </c>
      <c r="U28" s="91">
        <v>-10.280669557615203699865164770</v>
      </c>
      <c r="V28" s="423">
        <v>-4.0048051524344886060379973800</v>
      </c>
      <c r="W28" s="422">
        <v>0</v>
      </c>
      <c r="X28" s="91">
        <v>0</v>
      </c>
      <c r="Y28" s="423">
        <v>5.7954956095613178326369977300</v>
      </c>
      <c r="Z28" s="422">
        <v>-15.212955907940328291622545790</v>
      </c>
      <c r="AA28" s="91">
        <v>-4.604269336079033022492736600</v>
      </c>
      <c r="AB28" s="423">
        <v>-1.9144970110416295082670425500</v>
      </c>
    </row>
    <row r="29" ht="18" customHeight="1">
      <c r="A29" s="58"/>
      <c r="B29" s="1062" t="s">
        <v>49</v>
      </c>
      <c r="C29" s="1062"/>
      <c r="D29" s="441">
        <v>266.38075959364312030676330891</v>
      </c>
      <c r="E29" s="95">
        <v>296.23364718792851572884139976</v>
      </c>
      <c r="F29" s="442">
        <v>226.5033264891256739776644291</v>
      </c>
      <c r="G29" s="441">
        <v>399.10549906228726467299731259</v>
      </c>
      <c r="H29" s="95">
        <v>288.188598300417188115992364</v>
      </c>
      <c r="I29" s="442">
        <v>225.28454829980446850272468973</v>
      </c>
      <c r="J29" s="441">
        <v>0</v>
      </c>
      <c r="K29" s="95">
        <v>0</v>
      </c>
      <c r="L29" s="442">
        <v>127.60620011613139101822289272</v>
      </c>
      <c r="M29" s="441">
        <v>267.79573549416171459638200832</v>
      </c>
      <c r="N29" s="95">
        <v>295.21522911723922929103751057</v>
      </c>
      <c r="O29" s="442">
        <v>218.2362187602668483163439345</v>
      </c>
      <c r="P29" s="93"/>
      <c r="Q29" s="422">
        <v>-5.4976457388919997579943512100</v>
      </c>
      <c r="R29" s="91">
        <v>2.2874890106689887083059269500</v>
      </c>
      <c r="S29" s="423">
        <v>-0.605282923522814317927256800</v>
      </c>
      <c r="T29" s="422">
        <v>4.8182950680822507234242626900</v>
      </c>
      <c r="U29" s="91">
        <v>-36.140089877624681641273858080</v>
      </c>
      <c r="V29" s="423">
        <v>-6.2585775476807004126758547100</v>
      </c>
      <c r="W29" s="422">
        <v>0</v>
      </c>
      <c r="X29" s="91">
        <v>0</v>
      </c>
      <c r="Y29" s="423">
        <v>-4.973538189157575825111111300</v>
      </c>
      <c r="Z29" s="422">
        <v>-6.264797325376191435364126600</v>
      </c>
      <c r="AA29" s="91">
        <v>-2.014601159473773643263846300</v>
      </c>
      <c r="AB29" s="423">
        <v>-1.5448669895749582991916169800</v>
      </c>
    </row>
    <row r="30" ht="18" customHeight="1">
      <c r="A30" s="58"/>
      <c r="B30" s="1063" t="s">
        <v>78</v>
      </c>
      <c r="C30" s="1063"/>
      <c r="D30" s="459">
        <v>235.58036513250323532865820062</v>
      </c>
      <c r="E30" s="460">
        <v>270.93383800518935301834877293</v>
      </c>
      <c r="F30" s="461">
        <v>212.53256342761834800770822915</v>
      </c>
      <c r="G30" s="459">
        <v>222.8824458864726755980117678</v>
      </c>
      <c r="H30" s="460">
        <v>270.56808519255785025475193422</v>
      </c>
      <c r="I30" s="461">
        <v>211.05849302351435704164414905</v>
      </c>
      <c r="J30" s="459">
        <v>0</v>
      </c>
      <c r="K30" s="460">
        <v>0</v>
      </c>
      <c r="L30" s="461">
        <v>128.7771202633765523767832222</v>
      </c>
      <c r="M30" s="459">
        <v>235.06924131123444405299682094</v>
      </c>
      <c r="N30" s="460">
        <v>270.89788233472781803720656618</v>
      </c>
      <c r="O30" s="461">
        <v>205.45103673501005771926146642</v>
      </c>
      <c r="P30" s="5"/>
      <c r="Q30" s="432">
        <v>-6.310546164625539920923027900</v>
      </c>
      <c r="R30" s="433">
        <v>3.3378021180072888424048586800</v>
      </c>
      <c r="S30" s="434">
        <v>-0.7167052263364768565518707600</v>
      </c>
      <c r="T30" s="432">
        <v>-15.318269802611108379981888470</v>
      </c>
      <c r="U30" s="433">
        <v>-18.413482104826791358126426610</v>
      </c>
      <c r="V30" s="434">
        <v>-2.0341596975232560385714982600</v>
      </c>
      <c r="W30" s="432">
        <v>0</v>
      </c>
      <c r="X30" s="433">
        <v>0</v>
      </c>
      <c r="Y30" s="434">
        <v>0.7155042444522819309235729800</v>
      </c>
      <c r="Z30" s="432">
        <v>-6.9873023019353069491936285500</v>
      </c>
      <c r="AA30" s="433">
        <v>0.8146322699750524053213422900</v>
      </c>
      <c r="AB30" s="434">
        <v>-1.0457504597194051438700486700</v>
      </c>
    </row>
    <row r="31" ht="6" customHeight="1">
      <c r="A31" s="58"/>
      <c r="B31" s="633"/>
      <c r="C31" s="633"/>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64" t="s">
        <v>50</v>
      </c>
      <c r="C32" s="1064"/>
      <c r="D32" s="495">
        <v>302.02849856031140996526117453</v>
      </c>
      <c r="E32" s="496">
        <v>343.35770245844302830793609421</v>
      </c>
      <c r="F32" s="497">
        <v>244.22763583326748627371488264</v>
      </c>
      <c r="G32" s="495">
        <v>233.1792853875636782985534943</v>
      </c>
      <c r="H32" s="496">
        <v>260.44545599044018589896554098</v>
      </c>
      <c r="I32" s="497">
        <v>233.90040139456147017548134898</v>
      </c>
      <c r="J32" s="495">
        <v>0</v>
      </c>
      <c r="K32" s="496">
        <v>0</v>
      </c>
      <c r="L32" s="497">
        <v>129.40850356796191096107956433</v>
      </c>
      <c r="M32" s="495">
        <v>299.51143055184536386131702278</v>
      </c>
      <c r="N32" s="496">
        <v>334.98516277495825597465748832</v>
      </c>
      <c r="O32" s="497">
        <v>234.44180707233070012888599544</v>
      </c>
      <c r="P32" s="93"/>
      <c r="Q32" s="481">
        <v>-15.411209890573352760850064550</v>
      </c>
      <c r="R32" s="482">
        <v>-3.7545649615660298501361441800</v>
      </c>
      <c r="S32" s="483">
        <v>-5.5513329725278415109926765200</v>
      </c>
      <c r="T32" s="481">
        <v>25.219697086288799174265132360</v>
      </c>
      <c r="U32" s="482">
        <v>-42.423399070975309586924415130</v>
      </c>
      <c r="V32" s="483">
        <v>-3.479694255363116084894718800</v>
      </c>
      <c r="W32" s="481">
        <v>0</v>
      </c>
      <c r="X32" s="482">
        <v>0</v>
      </c>
      <c r="Y32" s="483">
        <v>-3.5727310788017605249814013600</v>
      </c>
      <c r="Z32" s="481">
        <v>-14.651916179199389337099749260</v>
      </c>
      <c r="AA32" s="482">
        <v>-7.3665192800733238873418232300</v>
      </c>
      <c r="AB32" s="483">
        <v>-5.2065975109173653983013401300</v>
      </c>
    </row>
    <row r="33" ht="18" customHeight="1">
      <c r="A33" s="58"/>
      <c r="B33" s="1065" t="s">
        <v>51</v>
      </c>
      <c r="C33" s="1065"/>
      <c r="D33" s="278">
        <v>290.97625985554439300051515984</v>
      </c>
      <c r="E33" s="94">
        <v>346.58069555057178583472165395</v>
      </c>
      <c r="F33" s="279">
        <v>239.20110664242744831310501315</v>
      </c>
      <c r="G33" s="278">
        <v>185.71575854443943727891353655</v>
      </c>
      <c r="H33" s="94">
        <v>240.46888817458351649679799123</v>
      </c>
      <c r="I33" s="279">
        <v>224.2626217346584063855248879</v>
      </c>
      <c r="J33" s="278">
        <v>0</v>
      </c>
      <c r="K33" s="94">
        <v>0</v>
      </c>
      <c r="L33" s="279">
        <v>135.43565289312661951273466556</v>
      </c>
      <c r="M33" s="278">
        <v>285.10428974108192646232663954</v>
      </c>
      <c r="N33" s="94">
        <v>337.08203822885992450483014223</v>
      </c>
      <c r="O33" s="279">
        <v>229.835223088660932205954902</v>
      </c>
      <c r="P33" s="5"/>
      <c r="Q33" s="273">
        <v>-7.8096894512118330746425452100</v>
      </c>
      <c r="R33" s="92">
        <v>5.9099119202620348789598382800</v>
      </c>
      <c r="S33" s="274">
        <v>1.2908800086934285826832924700</v>
      </c>
      <c r="T33" s="273">
        <v>-27.224036922705464283451012580</v>
      </c>
      <c r="U33" s="92">
        <v>-26.003327876740464835820827370</v>
      </c>
      <c r="V33" s="274">
        <v>-3.7634004772396744410480146800</v>
      </c>
      <c r="W33" s="273">
        <v>0</v>
      </c>
      <c r="X33" s="92">
        <v>0</v>
      </c>
      <c r="Y33" s="274">
        <v>1.6230117960378332916148751400</v>
      </c>
      <c r="Z33" s="273">
        <v>-7.3312827780388706807205556700</v>
      </c>
      <c r="AA33" s="92">
        <v>3.054251977528118966223741900</v>
      </c>
      <c r="AB33" s="274">
        <v>0.9609859251603152307877824700</v>
      </c>
    </row>
    <row r="34" ht="18" customHeight="1">
      <c r="A34" s="58"/>
      <c r="B34" s="1066" t="s">
        <v>79</v>
      </c>
      <c r="C34" s="1066"/>
      <c r="D34" s="445">
        <v>296.44742332486552405046677815</v>
      </c>
      <c r="E34" s="446">
        <v>345.00117916674456789823753287</v>
      </c>
      <c r="F34" s="447">
        <v>241.67377154172631272158950058</v>
      </c>
      <c r="G34" s="445">
        <v>204.05393937019198494559261113</v>
      </c>
      <c r="H34" s="446">
        <v>250.92375697954532683716549621</v>
      </c>
      <c r="I34" s="447">
        <v>229.64025075508797911624184087</v>
      </c>
      <c r="J34" s="445">
        <v>0</v>
      </c>
      <c r="K34" s="446">
        <v>0</v>
      </c>
      <c r="L34" s="447">
        <v>132.47411416204211277250170057</v>
      </c>
      <c r="M34" s="635">
        <v>292.16363692443808914992466714</v>
      </c>
      <c r="N34" s="636">
        <v>336.0477655408964165444190112</v>
      </c>
      <c r="O34" s="637">
        <v>232.13309655825734256422852648</v>
      </c>
      <c r="P34" s="93"/>
      <c r="Q34" s="275">
        <v>-11.249077655804065552842741990</v>
      </c>
      <c r="R34" s="276">
        <v>1.3915675565935202186492141700</v>
      </c>
      <c r="S34" s="277">
        <v>-1.7819493519910699827971063100</v>
      </c>
      <c r="T34" s="275">
        <v>-16.337722016857245882513794820</v>
      </c>
      <c r="U34" s="276">
        <v>-32.704535617233722339361306710</v>
      </c>
      <c r="V34" s="277">
        <v>-3.2892367549958824538423205500</v>
      </c>
      <c r="W34" s="275">
        <v>0</v>
      </c>
      <c r="X34" s="276">
        <v>0</v>
      </c>
      <c r="Y34" s="277">
        <v>-0.8934438069813783242476336300</v>
      </c>
      <c r="Z34" s="275">
        <v>-10.313448391380833365750621800</v>
      </c>
      <c r="AA34" s="276">
        <v>-1.7976666730934008701325212400</v>
      </c>
      <c r="AB34" s="277">
        <v>-1.8018364132183916171211527700</v>
      </c>
    </row>
    <row r="35" ht="6" customHeight="1">
      <c r="A35" s="58"/>
      <c r="B35" s="633"/>
      <c r="C35" s="633"/>
      <c r="D35" s="95"/>
      <c r="E35" s="95"/>
      <c r="F35" s="95"/>
      <c r="G35" s="95"/>
      <c r="H35" s="95"/>
      <c r="I35" s="95"/>
      <c r="J35" s="95"/>
      <c r="K35" s="95"/>
      <c r="L35" s="95"/>
      <c r="M35" s="638"/>
      <c r="N35" s="638"/>
      <c r="O35" s="638"/>
      <c r="P35" s="93"/>
      <c r="Q35" s="91"/>
      <c r="R35" s="91"/>
      <c r="S35" s="91"/>
      <c r="T35" s="91"/>
      <c r="U35" s="91"/>
      <c r="V35" s="91"/>
      <c r="W35" s="91"/>
      <c r="X35" s="91"/>
      <c r="Y35" s="91"/>
      <c r="Z35" s="91"/>
      <c r="AA35" s="91"/>
      <c r="AB35" s="91"/>
    </row>
    <row r="36" ht="18" customHeight="1">
      <c r="A36" s="58"/>
      <c r="B36" s="998" t="s">
        <v>12</v>
      </c>
      <c r="C36" s="998"/>
      <c r="D36" s="484">
        <v>252.73281296907835484839387571</v>
      </c>
      <c r="E36" s="485">
        <v>290.93126308826031064262744133</v>
      </c>
      <c r="F36" s="486">
        <v>220.89005379075052287659707906</v>
      </c>
      <c r="G36" s="484">
        <v>205.04545454545454545454545455</v>
      </c>
      <c r="H36" s="485">
        <v>268.08236507187511003600890963</v>
      </c>
      <c r="I36" s="486">
        <v>216.34968827484508449301762612</v>
      </c>
      <c r="J36" s="484">
        <v>0</v>
      </c>
      <c r="K36" s="485">
        <v>0</v>
      </c>
      <c r="L36" s="486">
        <v>129.03020182669974517132918604</v>
      </c>
      <c r="M36" s="484">
        <v>250.6255380200860832137733142</v>
      </c>
      <c r="N36" s="485">
        <v>288.819769267083677564026909</v>
      </c>
      <c r="O36" s="486">
        <v>212.97337969501954278611820176</v>
      </c>
      <c r="P36" s="93"/>
      <c r="Q36" s="470">
        <v>-8.388269169150252616772649040</v>
      </c>
      <c r="R36" s="471">
        <v>1.5344929278681734675672918600</v>
      </c>
      <c r="S36" s="472">
        <v>-1.3893704149694409374510272600</v>
      </c>
      <c r="T36" s="470">
        <v>-20.197000964351892993144215040</v>
      </c>
      <c r="U36" s="471">
        <v>-23.389241265728203307902947420</v>
      </c>
      <c r="V36" s="472">
        <v>-3.215472567245967073136278500</v>
      </c>
      <c r="W36" s="470">
        <v>0</v>
      </c>
      <c r="X36" s="471">
        <v>0</v>
      </c>
      <c r="Y36" s="472">
        <v>0.2829547456241498382659285700</v>
      </c>
      <c r="Z36" s="470">
        <v>-8.499851195866898020326574740</v>
      </c>
      <c r="AA36" s="471">
        <v>-0.851407210058990574273489300</v>
      </c>
      <c r="AB36" s="472">
        <v>-1.725280293203553960442701600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56" t="s">
        <v>10</v>
      </c>
      <c r="C38" s="1056"/>
      <c r="D38" s="1056"/>
      <c r="E38" s="1056"/>
      <c r="F38" s="1056"/>
      <c r="G38" s="1056"/>
      <c r="H38" s="1056"/>
      <c r="I38" s="1056"/>
      <c r="J38" s="1056"/>
      <c r="K38" s="1056"/>
      <c r="L38" s="1056"/>
      <c r="M38" s="1056"/>
      <c r="N38" s="1056"/>
      <c r="O38" s="1056"/>
      <c r="P38" s="413"/>
      <c r="Q38" s="1057"/>
      <c r="R38" s="1057"/>
      <c r="S38" s="1057"/>
      <c r="T38" s="1057"/>
      <c r="U38" s="1057"/>
      <c r="V38" s="1057"/>
      <c r="W38" s="1057"/>
      <c r="X38" s="1057"/>
      <c r="Y38" s="1057"/>
      <c r="Z38" s="1057"/>
      <c r="AA38" s="1057"/>
      <c r="AB38" s="1057"/>
      <c r="AC38" s="9"/>
    </row>
    <row r="39" ht="18" customHeight="1">
      <c r="A39" s="58"/>
      <c r="B39" s="1061" t="s">
        <v>43</v>
      </c>
      <c r="C39" s="1061"/>
      <c r="D39" s="456">
        <v>167.93771412610575757506310817</v>
      </c>
      <c r="E39" s="457">
        <v>199.48396611634816954848549909</v>
      </c>
      <c r="F39" s="458">
        <v>130.92444740543890342469423993</v>
      </c>
      <c r="G39" s="456">
        <v>4.6584495854965135288912815689</v>
      </c>
      <c r="H39" s="457">
        <v>16.353102745717157325118045141</v>
      </c>
      <c r="I39" s="458">
        <v>13.382628417934699870075680654</v>
      </c>
      <c r="J39" s="456">
        <v>0</v>
      </c>
      <c r="K39" s="457">
        <v>0</v>
      </c>
      <c r="L39" s="458">
        <v>8.311233773830262802897703231</v>
      </c>
      <c r="M39" s="456">
        <v>172.59616371160227110395438973</v>
      </c>
      <c r="N39" s="457">
        <v>215.83706886206532687360354423</v>
      </c>
      <c r="O39" s="458">
        <v>152.61830959720386609766762382</v>
      </c>
      <c r="P39" s="5"/>
      <c r="Q39" s="429">
        <v>55.476521740215447506449439440</v>
      </c>
      <c r="R39" s="430">
        <v>-7.1393218207008517567185225100</v>
      </c>
      <c r="S39" s="431">
        <v>1.3568816912141475783152913100</v>
      </c>
      <c r="T39" s="429">
        <v>-72.791892897708120101503727920</v>
      </c>
      <c r="U39" s="430">
        <v>-24.391368625018653578838272030</v>
      </c>
      <c r="V39" s="431">
        <v>-18.843082540312688229749968120</v>
      </c>
      <c r="W39" s="429">
        <v>0</v>
      </c>
      <c r="X39" s="430">
        <v>0</v>
      </c>
      <c r="Y39" s="431">
        <v>1.6643591867475963423781650100</v>
      </c>
      <c r="Z39" s="429">
        <v>37.926438450752566281627860720</v>
      </c>
      <c r="AA39" s="430">
        <v>-8.717410246752514576072384570</v>
      </c>
      <c r="AB39" s="431">
        <v>-0.7920203854487963287662902200</v>
      </c>
    </row>
    <row r="40" ht="18" customHeight="1">
      <c r="A40" s="58"/>
      <c r="B40" s="1062" t="s">
        <v>46</v>
      </c>
      <c r="C40" s="1062"/>
      <c r="D40" s="441">
        <v>177.01805140408528980520666093</v>
      </c>
      <c r="E40" s="95">
        <v>190.11850240025777731669548875</v>
      </c>
      <c r="F40" s="442">
        <v>129.54971711951878592804463471</v>
      </c>
      <c r="G40" s="441">
        <v>8.326675349596795503626961947</v>
      </c>
      <c r="H40" s="95">
        <v>17.599170390900657945449026131</v>
      </c>
      <c r="I40" s="442">
        <v>14.895711614450407693450808328</v>
      </c>
      <c r="J40" s="441">
        <v>0</v>
      </c>
      <c r="K40" s="95">
        <v>0</v>
      </c>
      <c r="L40" s="442">
        <v>8.087125901130732552039014302</v>
      </c>
      <c r="M40" s="441">
        <v>185.34472675368208530883362288</v>
      </c>
      <c r="N40" s="95">
        <v>207.71767279115843526214451488</v>
      </c>
      <c r="O40" s="442">
        <v>152.53255463509992617353445734</v>
      </c>
      <c r="P40" s="5"/>
      <c r="Q40" s="422">
        <v>60.635877207039404570987543850</v>
      </c>
      <c r="R40" s="91">
        <v>-8.957804688624936438615213190</v>
      </c>
      <c r="S40" s="423">
        <v>-2.6989119130060312796462889900</v>
      </c>
      <c r="T40" s="422">
        <v>-54.985750056513264021627239970</v>
      </c>
      <c r="U40" s="91">
        <v>-19.212881645892081040236279780</v>
      </c>
      <c r="V40" s="423">
        <v>-15.715927525727004016952964890</v>
      </c>
      <c r="W40" s="422">
        <v>0</v>
      </c>
      <c r="X40" s="91">
        <v>0</v>
      </c>
      <c r="Y40" s="423">
        <v>25.388455639778715075102246650</v>
      </c>
      <c r="Z40" s="422">
        <v>44.017255997278793248922322590</v>
      </c>
      <c r="AA40" s="91">
        <v>-9.926556042851237924537676540</v>
      </c>
      <c r="AB40" s="423">
        <v>-3.0098418559794088013973552800</v>
      </c>
    </row>
    <row r="41" ht="18" customHeight="1">
      <c r="A41" s="58"/>
      <c r="B41" s="1062" t="s">
        <v>47</v>
      </c>
      <c r="C41" s="1062"/>
      <c r="D41" s="441">
        <v>199.52024326579842921120201467</v>
      </c>
      <c r="E41" s="95">
        <v>228.70433928646265179737851457</v>
      </c>
      <c r="F41" s="442">
        <v>147.36666413832687928002428836</v>
      </c>
      <c r="G41" s="441">
        <v>12.745530197297589912217194507</v>
      </c>
      <c r="H41" s="95">
        <v>21.928009299191270608089619374</v>
      </c>
      <c r="I41" s="442">
        <v>19.062033026744775637006851004</v>
      </c>
      <c r="J41" s="441">
        <v>0</v>
      </c>
      <c r="K41" s="95">
        <v>0</v>
      </c>
      <c r="L41" s="442">
        <v>8.654546862844445828234970243</v>
      </c>
      <c r="M41" s="441">
        <v>212.26577346309601912341920916</v>
      </c>
      <c r="N41" s="95">
        <v>250.63234858565392240546813395</v>
      </c>
      <c r="O41" s="442">
        <v>175.0832440279161007452661096</v>
      </c>
      <c r="P41" s="93"/>
      <c r="Q41" s="422">
        <v>128.66164906579181851359338727</v>
      </c>
      <c r="R41" s="91">
        <v>46.567353949260693245287388280</v>
      </c>
      <c r="S41" s="423">
        <v>34.927615258210257718090540900</v>
      </c>
      <c r="T41" s="422">
        <v>-13.135834486795408082485391500</v>
      </c>
      <c r="U41" s="91">
        <v>-25.020951445892572616394649880</v>
      </c>
      <c r="V41" s="423">
        <v>-22.151057098616100364791109840</v>
      </c>
      <c r="W41" s="422">
        <v>0</v>
      </c>
      <c r="X41" s="91">
        <v>0</v>
      </c>
      <c r="Y41" s="423">
        <v>38.444989275919767189189856580</v>
      </c>
      <c r="Z41" s="422">
        <v>108.24945541353880052733500802</v>
      </c>
      <c r="AA41" s="91">
        <v>35.267863233144386178689529920</v>
      </c>
      <c r="AB41" s="423">
        <v>25.098570608697627399006903400</v>
      </c>
    </row>
    <row r="42" ht="18" customHeight="1">
      <c r="A42" s="58"/>
      <c r="B42" s="1062" t="s">
        <v>48</v>
      </c>
      <c r="C42" s="1062"/>
      <c r="D42" s="441">
        <v>170.89890795035000132296104118</v>
      </c>
      <c r="E42" s="95">
        <v>182.68094612936910023299022815</v>
      </c>
      <c r="F42" s="442">
        <v>129.30949991771186827917070442</v>
      </c>
      <c r="G42" s="441">
        <v>7.1366628781715386703595683154</v>
      </c>
      <c r="H42" s="95">
        <v>26.688743053976816075245182133</v>
      </c>
      <c r="I42" s="442">
        <v>26.193571332589108802314265282</v>
      </c>
      <c r="J42" s="441">
        <v>0</v>
      </c>
      <c r="K42" s="95">
        <v>0</v>
      </c>
      <c r="L42" s="442">
        <v>8.962633184410173926815314719</v>
      </c>
      <c r="M42" s="441">
        <v>178.0355708285215399933206095</v>
      </c>
      <c r="N42" s="95">
        <v>209.36968918334591630823541028</v>
      </c>
      <c r="O42" s="442">
        <v>164.46570443471115100830028443</v>
      </c>
      <c r="P42" s="5"/>
      <c r="Q42" s="422">
        <v>45.677748519154210232817671010</v>
      </c>
      <c r="R42" s="91">
        <v>-5.5605235780645856108682018100</v>
      </c>
      <c r="S42" s="423">
        <v>2.1944621789353074790165829400</v>
      </c>
      <c r="T42" s="422">
        <v>-43.639999097941677735847644210</v>
      </c>
      <c r="U42" s="91">
        <v>-21.889087973221322714864845110</v>
      </c>
      <c r="V42" s="423">
        <v>0.8999327662354829014170876200</v>
      </c>
      <c r="W42" s="422">
        <v>0</v>
      </c>
      <c r="X42" s="91">
        <v>0</v>
      </c>
      <c r="Y42" s="423">
        <v>21.686464736667472783114439450</v>
      </c>
      <c r="Z42" s="422">
        <v>36.976129547682669713580019100</v>
      </c>
      <c r="AA42" s="91">
        <v>-8.011747440373622739293878600</v>
      </c>
      <c r="AB42" s="423">
        <v>2.8823190996165678801787813300</v>
      </c>
    </row>
    <row r="43" ht="18" customHeight="1">
      <c r="A43" s="58"/>
      <c r="B43" s="1062" t="s">
        <v>49</v>
      </c>
      <c r="C43" s="1062"/>
      <c r="D43" s="441">
        <v>234.22660253118212228924067396</v>
      </c>
      <c r="E43" s="95">
        <v>233.44742155148587960099396333</v>
      </c>
      <c r="F43" s="442">
        <v>150.39588973433792506369988049</v>
      </c>
      <c r="G43" s="441">
        <v>3.7815783378359149129793728557</v>
      </c>
      <c r="H43" s="95">
        <v>32.916257515408727906446601678</v>
      </c>
      <c r="I43" s="442">
        <v>27.899343581494111497173591299</v>
      </c>
      <c r="J43" s="441">
        <v>0</v>
      </c>
      <c r="K43" s="95">
        <v>0</v>
      </c>
      <c r="L43" s="442">
        <v>8.957836976046645388473213659</v>
      </c>
      <c r="M43" s="441">
        <v>238.00818086901803720222004683</v>
      </c>
      <c r="N43" s="95">
        <v>266.36367906689460750744056501</v>
      </c>
      <c r="O43" s="442">
        <v>187.25307029187868194934668544</v>
      </c>
      <c r="P43" s="93"/>
      <c r="Q43" s="422">
        <v>60.047722623523849501074449750</v>
      </c>
      <c r="R43" s="91">
        <v>-2.1894112930550330371959355500</v>
      </c>
      <c r="S43" s="423">
        <v>4.2934521316527431949365838300</v>
      </c>
      <c r="T43" s="422">
        <v>-52.350991978726984107734315120</v>
      </c>
      <c r="U43" s="91">
        <v>13.699669377078706935813156840</v>
      </c>
      <c r="V43" s="423">
        <v>4.5720611974393857781591204500</v>
      </c>
      <c r="W43" s="422">
        <v>0</v>
      </c>
      <c r="X43" s="91">
        <v>0</v>
      </c>
      <c r="Y43" s="423">
        <v>-3.0083754340820467918291561700</v>
      </c>
      <c r="Z43" s="422">
        <v>54.265978653737770473169574440</v>
      </c>
      <c r="AA43" s="91">
        <v>-0.4706072402306088179975366800</v>
      </c>
      <c r="AB43" s="423">
        <v>3.9603171698147550420000006700</v>
      </c>
    </row>
    <row r="44" ht="18" customHeight="1">
      <c r="A44" s="58"/>
      <c r="B44" s="1063" t="s">
        <v>78</v>
      </c>
      <c r="C44" s="1063"/>
      <c r="D44" s="459">
        <v>188.8209602567859077133115556</v>
      </c>
      <c r="E44" s="460">
        <v>206.78467433646795272385801215</v>
      </c>
      <c r="F44" s="461">
        <v>137.30546530107052245805644154</v>
      </c>
      <c r="G44" s="459">
        <v>7.4924452402601873503057806423</v>
      </c>
      <c r="H44" s="460">
        <v>22.51397454159076544869785168</v>
      </c>
      <c r="I44" s="461">
        <v>19.698848910955752052200788102</v>
      </c>
      <c r="J44" s="459">
        <v>0</v>
      </c>
      <c r="K44" s="460">
        <v>0</v>
      </c>
      <c r="L44" s="461">
        <v>8.562887536124107964217937062</v>
      </c>
      <c r="M44" s="459">
        <v>196.31340549704609506361733625</v>
      </c>
      <c r="N44" s="460">
        <v>229.29864887805871817255586382</v>
      </c>
      <c r="O44" s="461">
        <v>165.56720174815038247447516671</v>
      </c>
      <c r="P44" s="5"/>
      <c r="Q44" s="432">
        <v>66.513300544357377428712194070</v>
      </c>
      <c r="R44" s="433">
        <v>1.7543613098985216018665478600</v>
      </c>
      <c r="S44" s="434">
        <v>6.6864581935794182721832124300</v>
      </c>
      <c r="T44" s="432">
        <v>-48.357862469865408536850136880</v>
      </c>
      <c r="U44" s="433">
        <v>-15.551483926762356172633977920</v>
      </c>
      <c r="V44" s="434">
        <v>-9.584928359655268176487113520</v>
      </c>
      <c r="W44" s="432">
        <v>0</v>
      </c>
      <c r="X44" s="433">
        <v>0</v>
      </c>
      <c r="Y44" s="434">
        <v>14.495704569827674539317739340</v>
      </c>
      <c r="Z44" s="432">
        <v>53.483379558366322679160957510</v>
      </c>
      <c r="AA44" s="433">
        <v>-0.2526636571362968161605475800</v>
      </c>
      <c r="AB44" s="434">
        <v>4.8119832697706433154119941900</v>
      </c>
    </row>
    <row r="45" ht="6" customHeight="1">
      <c r="A45" s="58"/>
      <c r="B45" s="633"/>
      <c r="C45" s="633"/>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64" t="s">
        <v>50</v>
      </c>
      <c r="C46" s="1064"/>
      <c r="D46" s="495">
        <v>256.41375764114171329496676879</v>
      </c>
      <c r="E46" s="496">
        <v>281.20701838592879044981879594</v>
      </c>
      <c r="F46" s="497">
        <v>179.03001990690134487195235918</v>
      </c>
      <c r="G46" s="495">
        <v>7.5119774199717948872868444203</v>
      </c>
      <c r="H46" s="496">
        <v>23.958834118465529142961385415</v>
      </c>
      <c r="I46" s="497">
        <v>24.958072460890781877881920846</v>
      </c>
      <c r="J46" s="495">
        <v>0</v>
      </c>
      <c r="K46" s="496">
        <v>0</v>
      </c>
      <c r="L46" s="497">
        <v>8.767036017345041944697862832</v>
      </c>
      <c r="M46" s="495">
        <v>263.92573506111350818225361321</v>
      </c>
      <c r="N46" s="496">
        <v>305.16585250439431959278018136</v>
      </c>
      <c r="O46" s="497">
        <v>212.75512838513716869453214285</v>
      </c>
      <c r="P46" s="93"/>
      <c r="Q46" s="481">
        <v>56.608350170993731597050191770</v>
      </c>
      <c r="R46" s="482">
        <v>-9.090756359609932498304017660</v>
      </c>
      <c r="S46" s="483">
        <v>1.5656938066482535915726762200</v>
      </c>
      <c r="T46" s="481">
        <v>136.54758252331638309080343800</v>
      </c>
      <c r="U46" s="482">
        <v>13.746865863186230216444519730</v>
      </c>
      <c r="V46" s="483">
        <v>-10.239184809747626392978880480</v>
      </c>
      <c r="W46" s="481">
        <v>0</v>
      </c>
      <c r="X46" s="482">
        <v>0</v>
      </c>
      <c r="Y46" s="483">
        <v>3.9864723490666843871531258800</v>
      </c>
      <c r="Z46" s="481">
        <v>58.129340501781970555055164520</v>
      </c>
      <c r="AA46" s="482">
        <v>-7.6347958849678054532329994800</v>
      </c>
      <c r="AB46" s="483">
        <v>0.1171419761411137261172957700</v>
      </c>
    </row>
    <row r="47" ht="18" customHeight="1">
      <c r="A47" s="58"/>
      <c r="B47" s="1065" t="s">
        <v>51</v>
      </c>
      <c r="C47" s="1065"/>
      <c r="D47" s="278">
        <v>251.99338637104980674004551716</v>
      </c>
      <c r="E47" s="94">
        <v>295.34059727445501919939916472</v>
      </c>
      <c r="F47" s="279">
        <v>181.10347808576380403226722188</v>
      </c>
      <c r="G47" s="278">
        <v>9.502281808306486946749672239</v>
      </c>
      <c r="H47" s="94">
        <v>20.146687635070559449380381784</v>
      </c>
      <c r="I47" s="279">
        <v>18.957064441412380753104567319</v>
      </c>
      <c r="J47" s="278">
        <v>0</v>
      </c>
      <c r="K47" s="94">
        <v>0</v>
      </c>
      <c r="L47" s="279">
        <v>9.497789776906396450023744374</v>
      </c>
      <c r="M47" s="278">
        <v>261.4956681793562936867951894</v>
      </c>
      <c r="N47" s="94">
        <v>315.48728490952557864877954652</v>
      </c>
      <c r="O47" s="279">
        <v>209.55833230408258123539553358</v>
      </c>
      <c r="P47" s="5"/>
      <c r="Q47" s="273">
        <v>73.823430090438633684634529310</v>
      </c>
      <c r="R47" s="92">
        <v>2.7965781265546832151261863700</v>
      </c>
      <c r="S47" s="274">
        <v>11.226535608799333855430847180</v>
      </c>
      <c r="T47" s="273">
        <v>-46.599741417862536159079748940</v>
      </c>
      <c r="U47" s="92">
        <v>0.2927339176027108695575724400</v>
      </c>
      <c r="V47" s="274">
        <v>-19.803661966349193592814660630</v>
      </c>
      <c r="W47" s="273">
        <v>0</v>
      </c>
      <c r="X47" s="92">
        <v>0</v>
      </c>
      <c r="Y47" s="274">
        <v>4.9189255747186788747877182700</v>
      </c>
      <c r="Z47" s="273">
        <v>60.658072488351785751555596570</v>
      </c>
      <c r="AA47" s="92">
        <v>2.6329543335165530672986768300</v>
      </c>
      <c r="AB47" s="274">
        <v>7.1828454114971759409657790900</v>
      </c>
    </row>
    <row r="48" ht="18" customHeight="1">
      <c r="A48" s="58"/>
      <c r="B48" s="1066" t="s">
        <v>79</v>
      </c>
      <c r="C48" s="1066"/>
      <c r="D48" s="445">
        <v>254.20357200609576001750614295</v>
      </c>
      <c r="E48" s="446">
        <v>288.27380783019190482460898032</v>
      </c>
      <c r="F48" s="447">
        <v>180.06674899633257445210979054</v>
      </c>
      <c r="G48" s="445">
        <v>8.507129614139140917018258329</v>
      </c>
      <c r="H48" s="446">
        <v>22.0527608767680442961708836</v>
      </c>
      <c r="I48" s="447">
        <v>21.957568451151581315493244084</v>
      </c>
      <c r="J48" s="445">
        <v>0</v>
      </c>
      <c r="K48" s="446">
        <v>0</v>
      </c>
      <c r="L48" s="447">
        <v>9.132412897125719197360803603</v>
      </c>
      <c r="M48" s="445">
        <v>262.71070162023490093452440128</v>
      </c>
      <c r="N48" s="446">
        <v>310.32656870695994912077986396</v>
      </c>
      <c r="O48" s="447">
        <v>211.15673034460987496496383821</v>
      </c>
      <c r="P48" s="93"/>
      <c r="Q48" s="275">
        <v>65.812370338330074103889296980</v>
      </c>
      <c r="R48" s="276">
        <v>-2.9685362240570562807178134900</v>
      </c>
      <c r="S48" s="277">
        <v>6.6745720564462426410966240900</v>
      </c>
      <c r="T48" s="275">
        <v>-24.697109286382127030952805510</v>
      </c>
      <c r="U48" s="276">
        <v>7.4622721435737398298999696400</v>
      </c>
      <c r="V48" s="277">
        <v>-13.858832234473010501537468770</v>
      </c>
      <c r="W48" s="275">
        <v>0</v>
      </c>
      <c r="X48" s="276">
        <v>0</v>
      </c>
      <c r="Y48" s="277">
        <v>4.0582252465017186118769614200</v>
      </c>
      <c r="Z48" s="275">
        <v>59.600505908633197471259568400</v>
      </c>
      <c r="AA48" s="276">
        <v>-2.2945910566147310080876337600</v>
      </c>
      <c r="AB48" s="277">
        <v>3.9840125151118916574827623800</v>
      </c>
    </row>
    <row r="49" ht="6" customHeight="1">
      <c r="A49" s="58"/>
      <c r="B49" s="633"/>
      <c r="C49" s="633"/>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98" t="s">
        <v>12</v>
      </c>
      <c r="C50" s="998"/>
      <c r="D50" s="484">
        <v>205.73142717497556207233626588</v>
      </c>
      <c r="E50" s="485">
        <v>228.74714106116474503775931944</v>
      </c>
      <c r="F50" s="486">
        <v>148.40951781422671194806965981</v>
      </c>
      <c r="G50" s="484">
        <v>7.716764418377321603128054741</v>
      </c>
      <c r="H50" s="485">
        <v>21.461938740481387573047899007</v>
      </c>
      <c r="I50" s="486">
        <v>20.260832555885360985663695102</v>
      </c>
      <c r="J50" s="484">
        <v>0</v>
      </c>
      <c r="K50" s="485">
        <v>0</v>
      </c>
      <c r="L50" s="486">
        <v>8.661891015834307602803404221</v>
      </c>
      <c r="M50" s="484">
        <v>213.44819159335288367546432063</v>
      </c>
      <c r="N50" s="485">
        <v>250.20907980164613261080721844</v>
      </c>
      <c r="O50" s="486">
        <v>177.33224138594638053653675914</v>
      </c>
      <c r="P50" s="93"/>
      <c r="Q50" s="470">
        <v>64.506024473078441257967819970</v>
      </c>
      <c r="R50" s="471">
        <v>-1.5260120298516516628083649400</v>
      </c>
      <c r="S50" s="472">
        <v>5.5493566520248952302440395600</v>
      </c>
      <c r="T50" s="470">
        <v>-42.838782086093914050903298210</v>
      </c>
      <c r="U50" s="471">
        <v>-6.9259517627078094493219671500</v>
      </c>
      <c r="V50" s="472">
        <v>-10.944204034740177255479203310</v>
      </c>
      <c r="W50" s="470">
        <v>0</v>
      </c>
      <c r="X50" s="471">
        <v>0</v>
      </c>
      <c r="Y50" s="472">
        <v>12.460350172804876290901998250</v>
      </c>
      <c r="Z50" s="470">
        <v>54.047351972175777970609607260</v>
      </c>
      <c r="AA50" s="471">
        <v>-2.0136435867300200776601475200</v>
      </c>
      <c r="AB50" s="472">
        <v>3.6669098469984079259610146100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24" customHeight="1">
      <c r="B52" s="1067" t="s">
        <v>138</v>
      </c>
      <c r="C52" s="1067"/>
      <c r="D52" s="1067"/>
      <c r="E52" s="1067"/>
      <c r="F52" s="1067"/>
      <c r="G52" s="1067"/>
      <c r="H52" s="1067"/>
      <c r="I52" s="1067"/>
      <c r="J52" s="1067"/>
      <c r="K52" s="1067"/>
      <c r="L52" s="1067"/>
      <c r="M52" s="1067"/>
      <c r="N52" s="1067"/>
      <c r="O52" s="1067"/>
      <c r="P52" s="1067"/>
      <c r="Q52" s="1067"/>
      <c r="R52" s="1067"/>
      <c r="S52" s="1067"/>
      <c r="T52" s="1067"/>
      <c r="U52" s="1067"/>
      <c r="V52" s="1067"/>
      <c r="W52" s="1067"/>
      <c r="X52" s="1067"/>
      <c r="Y52" s="1067"/>
      <c r="Z52" s="1067"/>
      <c r="AA52" s="1067"/>
      <c r="AB52" s="1067"/>
    </row>
    <row r="54">
      <c r="A54" s="237"/>
      <c r="B54" s="237"/>
      <c r="C54" s="237"/>
      <c r="D54" s="237"/>
      <c r="E54" s="237"/>
      <c r="F54" s="237"/>
      <c r="G54" s="237"/>
      <c r="H54" s="237"/>
      <c r="I54" s="237"/>
      <c r="J54" s="237"/>
      <c r="K54" s="237"/>
      <c r="L54" s="237"/>
      <c r="M54" s="237"/>
      <c r="N54" s="237"/>
      <c r="O54" s="237"/>
      <c r="P54" s="237"/>
      <c r="Q54" s="237"/>
      <c r="R54" s="237"/>
      <c r="S54" s="237"/>
      <c r="T54" s="237"/>
      <c r="U54" s="237"/>
      <c r="V54" s="237"/>
      <c r="W54" s="237"/>
      <c r="X54" s="237"/>
      <c r="Y54" s="237"/>
      <c r="Z54" s="237"/>
      <c r="AA54" s="237"/>
      <c r="AB54" s="237"/>
      <c r="AC54" s="237"/>
    </row>
    <row r="55">
      <c r="A55" s="237"/>
      <c r="B55" s="237"/>
      <c r="C55" s="237"/>
      <c r="D55" s="237"/>
      <c r="E55" s="237"/>
      <c r="F55" s="237"/>
      <c r="G55" s="237"/>
      <c r="H55" s="237"/>
      <c r="I55" s="237"/>
      <c r="J55" s="237"/>
      <c r="K55" s="237"/>
      <c r="L55" s="237"/>
      <c r="M55" s="237"/>
      <c r="N55" s="237"/>
      <c r="O55" s="237"/>
      <c r="P55" s="237"/>
      <c r="Q55" s="237"/>
      <c r="R55" s="237"/>
      <c r="S55" s="237"/>
      <c r="T55" s="237"/>
      <c r="U55" s="237"/>
      <c r="V55" s="237"/>
      <c r="W55" s="237"/>
      <c r="X55" s="237"/>
      <c r="Y55" s="237"/>
      <c r="Z55" s="237"/>
      <c r="AA55" s="237"/>
      <c r="AB55" s="237"/>
      <c r="AC55" s="237"/>
    </row>
    <row r="56">
      <c r="A56" s="237"/>
      <c r="B56" s="237"/>
      <c r="C56" s="237"/>
      <c r="D56" s="237"/>
      <c r="E56" s="237"/>
      <c r="F56" s="237"/>
      <c r="G56" s="237"/>
      <c r="H56" s="237"/>
      <c r="I56" s="237"/>
      <c r="J56" s="237"/>
      <c r="K56" s="237"/>
      <c r="L56" s="237"/>
      <c r="M56" s="237"/>
      <c r="N56" s="237"/>
      <c r="O56" s="237"/>
      <c r="P56" s="237"/>
      <c r="Q56" s="237"/>
      <c r="R56" s="237"/>
      <c r="S56" s="237"/>
      <c r="T56" s="237"/>
      <c r="U56" s="237"/>
      <c r="V56" s="237"/>
      <c r="W56" s="237"/>
      <c r="X56" s="237"/>
      <c r="Y56" s="237"/>
      <c r="Z56" s="237"/>
      <c r="AA56" s="237"/>
      <c r="AB56" s="237"/>
      <c r="AC56" s="237"/>
    </row>
    <row r="57">
      <c r="A57" s="237"/>
      <c r="B57" s="237"/>
      <c r="C57" s="237"/>
      <c r="D57" s="237"/>
      <c r="E57" s="237"/>
      <c r="F57" s="237"/>
      <c r="G57" s="237"/>
      <c r="H57" s="237"/>
      <c r="I57" s="237"/>
      <c r="J57" s="237"/>
      <c r="K57" s="237"/>
      <c r="L57" s="237"/>
      <c r="M57" s="237"/>
      <c r="N57" s="237"/>
      <c r="O57" s="237"/>
      <c r="P57" s="237"/>
      <c r="Q57" s="237"/>
      <c r="R57" s="237"/>
      <c r="S57" s="237"/>
      <c r="T57" s="237"/>
      <c r="U57" s="237"/>
      <c r="V57" s="237"/>
      <c r="W57" s="237"/>
      <c r="X57" s="237"/>
      <c r="Y57" s="237"/>
      <c r="Z57" s="237"/>
      <c r="AA57" s="237"/>
      <c r="AB57" s="237"/>
      <c r="AC57" s="237"/>
    </row>
    <row r="58">
      <c r="A58" s="237"/>
      <c r="B58" s="237"/>
      <c r="C58" s="237"/>
      <c r="D58" s="237"/>
      <c r="E58" s="237"/>
      <c r="F58" s="237"/>
      <c r="G58" s="237"/>
      <c r="H58" s="237"/>
      <c r="I58" s="237"/>
      <c r="J58" s="237"/>
      <c r="K58" s="237"/>
      <c r="L58" s="237"/>
      <c r="M58" s="237"/>
      <c r="N58" s="237"/>
      <c r="O58" s="237"/>
      <c r="P58" s="237"/>
      <c r="Q58" s="237"/>
      <c r="R58" s="237"/>
      <c r="S58" s="237"/>
      <c r="T58" s="237"/>
      <c r="U58" s="237"/>
      <c r="V58" s="237"/>
      <c r="W58" s="237"/>
      <c r="X58" s="237"/>
      <c r="Y58" s="237"/>
      <c r="Z58" s="237"/>
      <c r="AA58" s="237"/>
      <c r="AB58" s="237"/>
      <c r="AC58" s="237"/>
    </row>
    <row r="59">
      <c r="A59" s="237"/>
      <c r="B59" s="237"/>
      <c r="C59" s="237"/>
      <c r="D59" s="237"/>
      <c r="E59" s="237"/>
      <c r="F59" s="237"/>
      <c r="G59" s="237"/>
      <c r="H59" s="237"/>
      <c r="I59" s="237"/>
      <c r="J59" s="237"/>
      <c r="K59" s="237"/>
      <c r="L59" s="237"/>
      <c r="M59" s="237"/>
      <c r="N59" s="237"/>
      <c r="O59" s="237"/>
      <c r="P59" s="237"/>
      <c r="Q59" s="237"/>
      <c r="R59" s="237"/>
      <c r="S59" s="237"/>
      <c r="T59" s="237"/>
      <c r="U59" s="237"/>
      <c r="V59" s="237"/>
      <c r="W59" s="237"/>
      <c r="X59" s="237"/>
      <c r="Y59" s="237"/>
      <c r="Z59" s="237"/>
      <c r="AA59" s="237"/>
      <c r="AB59" s="237"/>
      <c r="AC59" s="237"/>
    </row>
    <row r="60">
      <c r="A60" s="237"/>
      <c r="B60" s="237"/>
      <c r="C60" s="237"/>
      <c r="D60" s="237"/>
      <c r="E60" s="237"/>
      <c r="F60" s="237"/>
      <c r="G60" s="237"/>
      <c r="H60" s="237"/>
      <c r="I60" s="237"/>
      <c r="J60" s="237"/>
      <c r="K60" s="237"/>
      <c r="L60" s="237"/>
      <c r="M60" s="237"/>
      <c r="N60" s="237"/>
      <c r="O60" s="237"/>
      <c r="P60" s="237"/>
      <c r="Q60" s="237"/>
      <c r="R60" s="237"/>
      <c r="S60" s="237"/>
      <c r="T60" s="237"/>
      <c r="U60" s="237"/>
      <c r="V60" s="237"/>
      <c r="W60" s="237"/>
      <c r="X60" s="237"/>
      <c r="Y60" s="237"/>
      <c r="Z60" s="237"/>
      <c r="AA60" s="237"/>
      <c r="AB60" s="237"/>
      <c r="AC60" s="237"/>
    </row>
    <row r="61">
      <c r="A61" s="237"/>
      <c r="B61" s="237"/>
      <c r="C61" s="237"/>
      <c r="D61" s="237"/>
      <c r="E61" s="237"/>
      <c r="F61" s="237"/>
      <c r="G61" s="237"/>
      <c r="H61" s="237"/>
      <c r="I61" s="237"/>
      <c r="J61" s="237"/>
      <c r="K61" s="237"/>
      <c r="L61" s="237"/>
      <c r="M61" s="237"/>
      <c r="N61" s="237"/>
      <c r="O61" s="237"/>
      <c r="P61" s="237"/>
      <c r="Q61" s="237"/>
      <c r="R61" s="237"/>
      <c r="S61" s="237"/>
      <c r="T61" s="237"/>
      <c r="U61" s="237"/>
      <c r="V61" s="237"/>
      <c r="W61" s="237"/>
      <c r="X61" s="237"/>
      <c r="Y61" s="237"/>
      <c r="Z61" s="237"/>
      <c r="AA61" s="237"/>
      <c r="AB61" s="237"/>
      <c r="AC61" s="237"/>
    </row>
    <row r="62">
      <c r="A62" s="237"/>
      <c r="B62" s="237"/>
      <c r="C62" s="237"/>
      <c r="D62" s="237"/>
      <c r="E62" s="237"/>
      <c r="F62" s="237"/>
      <c r="G62" s="237"/>
      <c r="H62" s="237"/>
      <c r="I62" s="237"/>
      <c r="J62" s="237"/>
      <c r="K62" s="237"/>
      <c r="L62" s="237"/>
      <c r="M62" s="237"/>
      <c r="N62" s="237"/>
      <c r="O62" s="237"/>
      <c r="P62" s="237"/>
      <c r="Q62" s="237"/>
      <c r="R62" s="237"/>
      <c r="S62" s="237"/>
      <c r="T62" s="237"/>
      <c r="U62" s="237"/>
      <c r="V62" s="237"/>
      <c r="W62" s="237"/>
      <c r="X62" s="237"/>
      <c r="Y62" s="237"/>
      <c r="Z62" s="237"/>
      <c r="AA62" s="237"/>
      <c r="AB62" s="237"/>
      <c r="AC62" s="237"/>
    </row>
    <row r="63">
      <c r="A63" s="237"/>
      <c r="B63" s="237"/>
      <c r="C63" s="237"/>
      <c r="D63" s="237"/>
      <c r="E63" s="237"/>
      <c r="F63" s="237"/>
      <c r="G63" s="237"/>
      <c r="H63" s="237"/>
      <c r="I63" s="237"/>
      <c r="J63" s="237"/>
      <c r="K63" s="237"/>
      <c r="L63" s="237"/>
      <c r="M63" s="237"/>
      <c r="N63" s="237"/>
      <c r="O63" s="237"/>
      <c r="P63" s="237"/>
      <c r="Q63" s="237"/>
      <c r="R63" s="237"/>
      <c r="S63" s="237"/>
      <c r="T63" s="237"/>
      <c r="U63" s="237"/>
      <c r="V63" s="237"/>
      <c r="W63" s="237"/>
      <c r="X63" s="237"/>
      <c r="Y63" s="237"/>
      <c r="Z63" s="237"/>
      <c r="AA63" s="237"/>
      <c r="AB63" s="237"/>
      <c r="AC63" s="237"/>
    </row>
    <row r="64">
      <c r="A64" s="237"/>
      <c r="B64" s="237"/>
      <c r="C64" s="237"/>
      <c r="D64" s="237"/>
      <c r="E64" s="237"/>
      <c r="F64" s="237"/>
      <c r="G64" s="237"/>
      <c r="H64" s="237"/>
      <c r="I64" s="237"/>
      <c r="J64" s="237"/>
      <c r="K64" s="237"/>
      <c r="L64" s="237"/>
      <c r="M64" s="237"/>
      <c r="N64" s="237"/>
      <c r="O64" s="237"/>
      <c r="P64" s="237"/>
      <c r="Q64" s="237"/>
      <c r="R64" s="237"/>
      <c r="S64" s="237"/>
      <c r="T64" s="237"/>
      <c r="U64" s="237"/>
      <c r="V64" s="237"/>
      <c r="W64" s="237"/>
      <c r="X64" s="237"/>
      <c r="Y64" s="237"/>
      <c r="Z64" s="237"/>
      <c r="AA64" s="237"/>
      <c r="AB64" s="237"/>
      <c r="AC64" s="237"/>
    </row>
    <row r="65" s="237" customFormat="1"/>
    <row r="66" s="237" customFormat="1"/>
    <row r="67" s="237" customFormat="1"/>
    <row r="68" s="237" customFormat="1"/>
    <row r="69" s="237" customFormat="1"/>
    <row r="70" s="237" customFormat="1"/>
    <row r="71" s="237" customFormat="1"/>
    <row r="72" s="237" customFormat="1"/>
    <row r="73" s="237" customFormat="1"/>
    <row r="74" s="237" customFormat="1"/>
    <row r="75" s="237" customFormat="1"/>
    <row r="76" s="237" customFormat="1"/>
    <row r="77" s="237" customFormat="1"/>
    <row r="78" s="237" customFormat="1"/>
    <row r="79" s="237" customFormat="1"/>
    <row r="80" s="237" customFormat="1"/>
    <row r="81" s="237" customFormat="1"/>
    <row r="82" s="237" customFormat="1"/>
    <row r="83" s="237" customFormat="1"/>
    <row r="84" s="237" customFormat="1"/>
    <row r="85" s="237" customFormat="1"/>
    <row r="86" s="237" customFormat="1"/>
    <row r="87" s="237" customFormat="1"/>
    <row r="88" s="237" customFormat="1"/>
    <row r="89" s="237" customFormat="1"/>
    <row r="90" s="237" customFormat="1"/>
    <row r="91" s="237" customFormat="1"/>
    <row r="92" s="237" customFormat="1"/>
    <row r="93" s="237" customFormat="1"/>
    <row r="94" s="237" customFormat="1"/>
  </sheetData>
  <mergeCells count="49">
    <mergeCell ref="B43:C43"/>
    <mergeCell ref="B41:C41"/>
    <mergeCell ref="B27:C27"/>
    <mergeCell ref="Q24:AB24"/>
    <mergeCell ref="B36:C36"/>
    <mergeCell ref="B39:C39"/>
    <mergeCell ref="B40:C40"/>
    <mergeCell ref="B42:C42"/>
    <mergeCell ref="Q38:AB38"/>
    <mergeCell ref="B28:C28"/>
    <mergeCell ref="B29:C29"/>
    <mergeCell ref="B30:C30"/>
    <mergeCell ref="B38:O38"/>
    <mergeCell ref="Q10:AB10"/>
    <mergeCell ref="B11:C11"/>
    <mergeCell ref="B12:C12"/>
    <mergeCell ref="B13:C13"/>
    <mergeCell ref="B20:C20"/>
    <mergeCell ref="B16:C16"/>
    <mergeCell ref="B14:C14"/>
    <mergeCell ref="B50:C50"/>
    <mergeCell ref="B44:C44"/>
    <mergeCell ref="B46:C46"/>
    <mergeCell ref="B47:C47"/>
    <mergeCell ref="B48:C48"/>
    <mergeCell ref="B22:C22"/>
    <mergeCell ref="B33:C33"/>
    <mergeCell ref="B34:C34"/>
    <mergeCell ref="B32:C32"/>
    <mergeCell ref="B19:C19"/>
    <mergeCell ref="B25:C25"/>
    <mergeCell ref="B26:C26"/>
    <mergeCell ref="B24:O24"/>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17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7" customWidth="1"/>
  </cols>
  <sheetData>
    <row r="1" ht="30">
      <c r="A1" s="630"/>
      <c r="B1" s="662" t="s">
        <v>241</v>
      </c>
      <c r="Y1" s="5"/>
      <c r="AB1" s="691"/>
      <c r="AD1" s="237"/>
    </row>
    <row r="2" ht="15" customHeight="1">
      <c r="A2" s="11"/>
      <c r="B2" s="11" t="s">
        <v>258</v>
      </c>
    </row>
    <row r="3" ht="17.1" customHeight="1">
      <c r="A3" s="11"/>
      <c r="B3" s="11" t="s">
        <v>259</v>
      </c>
      <c r="R3" s="1059" t="s">
        <v>351</v>
      </c>
      <c r="S3" s="1059"/>
      <c r="T3" s="1059"/>
      <c r="U3" s="1059"/>
      <c r="V3" s="1059"/>
      <c r="W3" s="1059"/>
      <c r="X3" s="1059"/>
      <c r="Y3" s="1059"/>
      <c r="Z3" s="1059"/>
      <c r="AA3" s="1059"/>
      <c r="AB3" s="1059"/>
    </row>
    <row r="4" ht="19.5" customHeight="1">
      <c r="A4" s="4"/>
      <c r="B4" s="211" t="s">
        <v>366</v>
      </c>
      <c r="C4" s="5"/>
      <c r="D4" s="5"/>
      <c r="E4" s="5"/>
      <c r="F4" s="5"/>
      <c r="G4" s="5"/>
      <c r="H4" s="212"/>
      <c r="I4" s="212"/>
      <c r="J4" s="212"/>
      <c r="K4" s="212"/>
      <c r="L4" s="212"/>
      <c r="M4" s="212"/>
      <c r="N4" s="212"/>
      <c r="O4" s="212"/>
      <c r="P4" s="212"/>
      <c r="Q4" s="212"/>
      <c r="R4" s="212"/>
      <c r="S4" s="212"/>
      <c r="T4" s="212"/>
      <c r="U4" s="4"/>
      <c r="V4" s="4"/>
    </row>
    <row r="5" ht="12.75" customHeight="1"/>
    <row r="6" ht="15.75">
      <c r="D6" s="1004" t="s">
        <v>60</v>
      </c>
      <c r="E6" s="1004"/>
      <c r="F6" s="1004"/>
      <c r="G6" s="1004"/>
      <c r="H6" s="1004"/>
      <c r="I6" s="1004"/>
      <c r="J6" s="1004"/>
      <c r="K6" s="1004"/>
      <c r="L6" s="1004"/>
      <c r="M6" s="1004"/>
      <c r="N6" s="1004"/>
      <c r="O6" s="1004"/>
      <c r="Q6" s="979" t="s">
        <v>72</v>
      </c>
      <c r="R6" s="979"/>
      <c r="S6" s="979"/>
      <c r="T6" s="979"/>
      <c r="U6" s="979"/>
      <c r="V6" s="979"/>
      <c r="W6" s="979"/>
      <c r="X6" s="979"/>
      <c r="Y6" s="979"/>
      <c r="Z6" s="979"/>
      <c r="AA6" s="979"/>
      <c r="AB6" s="979"/>
    </row>
    <row r="7" ht="15.75">
      <c r="D7" s="285" t="s">
        <v>11</v>
      </c>
      <c r="E7" s="285"/>
      <c r="F7" s="285"/>
      <c r="G7" s="285" t="s">
        <v>13</v>
      </c>
      <c r="H7" s="285"/>
      <c r="I7" s="285"/>
      <c r="J7" s="285" t="s">
        <v>14</v>
      </c>
      <c r="K7" s="285"/>
      <c r="L7" s="285"/>
      <c r="M7" s="285" t="s">
        <v>12</v>
      </c>
      <c r="N7" s="285"/>
      <c r="O7" s="285"/>
      <c r="Q7" s="285" t="s">
        <v>11</v>
      </c>
      <c r="R7" s="285"/>
      <c r="S7" s="285"/>
      <c r="T7" s="285" t="s">
        <v>13</v>
      </c>
      <c r="U7" s="285"/>
      <c r="V7" s="285"/>
      <c r="W7" s="285" t="s">
        <v>14</v>
      </c>
      <c r="X7" s="285"/>
      <c r="Y7" s="285"/>
      <c r="Z7" s="285" t="s">
        <v>12</v>
      </c>
      <c r="AA7" s="285"/>
      <c r="AB7" s="285"/>
    </row>
    <row r="8" ht="27" customHeight="1">
      <c r="A8" s="57"/>
      <c r="B8" s="1060"/>
      <c r="C8" s="1060"/>
      <c r="D8" s="414" t="s">
        <v>25</v>
      </c>
      <c r="E8" s="415" t="s">
        <v>15</v>
      </c>
      <c r="F8" s="416" t="s">
        <v>26</v>
      </c>
      <c r="G8" s="414" t="s">
        <v>25</v>
      </c>
      <c r="H8" s="415" t="s">
        <v>15</v>
      </c>
      <c r="I8" s="416" t="s">
        <v>26</v>
      </c>
      <c r="J8" s="414" t="s">
        <v>25</v>
      </c>
      <c r="K8" s="415" t="s">
        <v>15</v>
      </c>
      <c r="L8" s="416" t="s">
        <v>26</v>
      </c>
      <c r="M8" s="414" t="s">
        <v>25</v>
      </c>
      <c r="N8" s="415" t="s">
        <v>15</v>
      </c>
      <c r="O8" s="416" t="s">
        <v>26</v>
      </c>
      <c r="P8" s="63"/>
      <c r="Q8" s="414" t="s">
        <v>25</v>
      </c>
      <c r="R8" s="415" t="s">
        <v>15</v>
      </c>
      <c r="S8" s="416" t="s">
        <v>26</v>
      </c>
      <c r="T8" s="414" t="s">
        <v>25</v>
      </c>
      <c r="U8" s="415" t="s">
        <v>15</v>
      </c>
      <c r="V8" s="416" t="s">
        <v>26</v>
      </c>
      <c r="W8" s="414" t="s">
        <v>25</v>
      </c>
      <c r="X8" s="415" t="s">
        <v>15</v>
      </c>
      <c r="Y8" s="416" t="s">
        <v>26</v>
      </c>
      <c r="Z8" s="414" t="s">
        <v>25</v>
      </c>
      <c r="AA8" s="415" t="s">
        <v>15</v>
      </c>
      <c r="AB8" s="416"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93" t="s">
        <v>22</v>
      </c>
      <c r="C10" s="993"/>
      <c r="D10" s="993"/>
      <c r="E10" s="993"/>
      <c r="F10" s="993"/>
      <c r="G10" s="993"/>
      <c r="H10" s="993"/>
      <c r="I10" s="993"/>
      <c r="J10" s="993"/>
      <c r="K10" s="993"/>
      <c r="L10" s="993"/>
      <c r="M10" s="993"/>
      <c r="N10" s="993"/>
      <c r="O10" s="993"/>
      <c r="P10" s="413"/>
      <c r="Q10" s="991"/>
      <c r="R10" s="991"/>
      <c r="S10" s="991"/>
      <c r="T10" s="991"/>
      <c r="U10" s="991"/>
      <c r="V10" s="991"/>
      <c r="W10" s="991"/>
      <c r="X10" s="991"/>
      <c r="Y10" s="991"/>
      <c r="Z10" s="991"/>
      <c r="AA10" s="991"/>
      <c r="AB10" s="991"/>
      <c r="AC10" s="9"/>
    </row>
    <row r="11" ht="18" customHeight="1">
      <c r="A11" s="58"/>
      <c r="B11" s="1061" t="s">
        <v>43</v>
      </c>
      <c r="C11" s="1061"/>
      <c r="D11" s="429">
        <v>60.207470880104522117391979430</v>
      </c>
      <c r="E11" s="430">
        <v>77.192717326618907280697540480</v>
      </c>
      <c r="F11" s="431">
        <v>54.149594839141811987247972030</v>
      </c>
      <c r="G11" s="429">
        <v>4.7477751982028561737013812200</v>
      </c>
      <c r="H11" s="430">
        <v>6.2848213427865947061785312900</v>
      </c>
      <c r="I11" s="431">
        <v>11.161889937590739964645830450</v>
      </c>
      <c r="J11" s="429">
        <v>0</v>
      </c>
      <c r="K11" s="430">
        <v>0.0036285521217640237969360400</v>
      </c>
      <c r="L11" s="431">
        <v>6.8081844063440317819023968200</v>
      </c>
      <c r="M11" s="429">
        <v>64.955246078307378291093360650</v>
      </c>
      <c r="N11" s="430">
        <v>83.48116722152726601067300780</v>
      </c>
      <c r="O11" s="431">
        <v>72.119669183076583733796199290</v>
      </c>
      <c r="P11" s="5"/>
      <c r="Q11" s="429">
        <v>67.529268259087247675947171980</v>
      </c>
      <c r="R11" s="430">
        <v>3.7468177344408251318771709700</v>
      </c>
      <c r="S11" s="431">
        <v>2.3325638675998958654825266300</v>
      </c>
      <c r="T11" s="429">
        <v>14.934789787272213855915018360</v>
      </c>
      <c r="U11" s="430">
        <v>-8.228039917394689601730411910</v>
      </c>
      <c r="V11" s="431">
        <v>0.4179766202226026942210462800</v>
      </c>
      <c r="W11" s="429">
        <v>0</v>
      </c>
      <c r="X11" s="430">
        <v>-99.82018624123065195074328915</v>
      </c>
      <c r="Y11" s="431">
        <v>15.170890367607814515458459210</v>
      </c>
      <c r="Z11" s="429">
        <v>62.107177215999052587611531840</v>
      </c>
      <c r="AA11" s="430">
        <v>0.2522041723703873980675322500</v>
      </c>
      <c r="AB11" s="431">
        <v>3.1133625752256294812211096300</v>
      </c>
    </row>
    <row r="12" ht="18" customHeight="1">
      <c r="A12" s="58"/>
      <c r="B12" s="1062" t="s">
        <v>46</v>
      </c>
      <c r="C12" s="1062"/>
      <c r="D12" s="422">
        <v>57.632994737791259649918264060</v>
      </c>
      <c r="E12" s="91">
        <v>69.220832640390620450268152660</v>
      </c>
      <c r="F12" s="423">
        <v>52.697701201983386259472594140</v>
      </c>
      <c r="G12" s="422">
        <v>7.750188210565242481534810900</v>
      </c>
      <c r="H12" s="91">
        <v>8.751920234870054706336391220</v>
      </c>
      <c r="I12" s="423">
        <v>14.973218504066843957583510350</v>
      </c>
      <c r="J12" s="422">
        <v>0</v>
      </c>
      <c r="K12" s="91">
        <v>0.0034451870736580996348101700</v>
      </c>
      <c r="L12" s="423">
        <v>6.3722780716584215429041729100</v>
      </c>
      <c r="M12" s="422">
        <v>65.383182948356502131453074960</v>
      </c>
      <c r="N12" s="91">
        <v>77.976198062334333256239354050</v>
      </c>
      <c r="O12" s="423">
        <v>74.043197777708651759960277390</v>
      </c>
      <c r="P12" s="5"/>
      <c r="Q12" s="422">
        <v>81.44989675227289496952716440</v>
      </c>
      <c r="R12" s="91">
        <v>4.6953999211226897323111925200</v>
      </c>
      <c r="S12" s="423">
        <v>1.5351334935751834562246160300</v>
      </c>
      <c r="T12" s="422">
        <v>64.616142942472020820268546170</v>
      </c>
      <c r="U12" s="91">
        <v>-0.1914955658859890902021735700</v>
      </c>
      <c r="V12" s="423">
        <v>2.0200877422558393018748102600</v>
      </c>
      <c r="W12" s="422">
        <v>0</v>
      </c>
      <c r="X12" s="91">
        <v>-99.84028325212923734954173181</v>
      </c>
      <c r="Y12" s="423">
        <v>17.692272103786661975695488230</v>
      </c>
      <c r="Z12" s="422">
        <v>79.27680114138708565850337832</v>
      </c>
      <c r="AA12" s="91">
        <v>1.2123520689632488298892514900</v>
      </c>
      <c r="AB12" s="423">
        <v>2.8491403469727220098421788300</v>
      </c>
    </row>
    <row r="13" ht="18" customHeight="1">
      <c r="A13" s="58"/>
      <c r="B13" s="1062" t="s">
        <v>47</v>
      </c>
      <c r="C13" s="1062"/>
      <c r="D13" s="422">
        <v>55.329640636679317105831270120</v>
      </c>
      <c r="E13" s="91">
        <v>68.539758693026114860666240310</v>
      </c>
      <c r="F13" s="423">
        <v>53.927367173382618650628831280</v>
      </c>
      <c r="G13" s="422">
        <v>8.892661843049784549821222440</v>
      </c>
      <c r="H13" s="91">
        <v>9.355711541479209414827761300</v>
      </c>
      <c r="I13" s="423">
        <v>17.616313522498093678478558770</v>
      </c>
      <c r="J13" s="422">
        <v>0</v>
      </c>
      <c r="K13" s="91">
        <v>0</v>
      </c>
      <c r="L13" s="423">
        <v>6.280887236373580694034927600</v>
      </c>
      <c r="M13" s="422">
        <v>64.222302479729101655652492560</v>
      </c>
      <c r="N13" s="91">
        <v>77.895470234505324275494001610</v>
      </c>
      <c r="O13" s="423">
        <v>77.824567932254293023142317650</v>
      </c>
      <c r="P13" s="184"/>
      <c r="Q13" s="422">
        <v>83.19432388844575204126350900</v>
      </c>
      <c r="R13" s="91">
        <v>6.9386452113740807010061668600</v>
      </c>
      <c r="S13" s="423">
        <v>2.9932902478382202416683489700</v>
      </c>
      <c r="T13" s="422">
        <v>118.12812902667553469482862259</v>
      </c>
      <c r="U13" s="91">
        <v>-6.9186102895882504000542809600</v>
      </c>
      <c r="V13" s="423">
        <v>0.3773003971052644578460098800</v>
      </c>
      <c r="W13" s="422">
        <v>0</v>
      </c>
      <c r="X13" s="91">
        <v>-100</v>
      </c>
      <c r="Y13" s="423">
        <v>17.097438716178213679285623960</v>
      </c>
      <c r="Z13" s="422">
        <v>87.34894454577065362685363174</v>
      </c>
      <c r="AA13" s="91">
        <v>1.8507861729637244076444232600</v>
      </c>
      <c r="AB13" s="423">
        <v>3.3883953233140724804940610400</v>
      </c>
    </row>
    <row r="14" ht="18" customHeight="1">
      <c r="A14" s="58"/>
      <c r="B14" s="1062" t="s">
        <v>48</v>
      </c>
      <c r="C14" s="1062"/>
      <c r="D14" s="422">
        <v>58.356675391479801440678507950</v>
      </c>
      <c r="E14" s="91">
        <v>71.022770430693043332973650140</v>
      </c>
      <c r="F14" s="423">
        <v>54.971964433182402763218590530</v>
      </c>
      <c r="G14" s="422">
        <v>6.3789170437200160552357841100</v>
      </c>
      <c r="H14" s="91">
        <v>9.336688267704882297655169350</v>
      </c>
      <c r="I14" s="423">
        <v>17.731848001939367054968905800</v>
      </c>
      <c r="J14" s="422">
        <v>0</v>
      </c>
      <c r="K14" s="91">
        <v>0</v>
      </c>
      <c r="L14" s="423">
        <v>6.4794934469118390265689065400</v>
      </c>
      <c r="M14" s="422">
        <v>64.735592435199817495914292070</v>
      </c>
      <c r="N14" s="91">
        <v>80.35945869839792563062881950</v>
      </c>
      <c r="O14" s="423">
        <v>79.183305882033608844756402860</v>
      </c>
      <c r="P14" s="5"/>
      <c r="Q14" s="422">
        <v>83.90373159207683213204548265</v>
      </c>
      <c r="R14" s="91">
        <v>6.853100657186798785844220600</v>
      </c>
      <c r="S14" s="423">
        <v>2.6967032553910280034022941600</v>
      </c>
      <c r="T14" s="422">
        <v>38.709494641603942271807896500</v>
      </c>
      <c r="U14" s="91">
        <v>-14.468922679522367988511674870</v>
      </c>
      <c r="V14" s="423">
        <v>-3.4539169603483874203735865600</v>
      </c>
      <c r="W14" s="422">
        <v>0</v>
      </c>
      <c r="X14" s="91">
        <v>-100</v>
      </c>
      <c r="Y14" s="423">
        <v>14.138109396979038104157738620</v>
      </c>
      <c r="Z14" s="422">
        <v>78.183058821485863375522882370</v>
      </c>
      <c r="AA14" s="91">
        <v>0.7910125637113785219094602200</v>
      </c>
      <c r="AB14" s="423">
        <v>2.0777657782048848957198164700</v>
      </c>
    </row>
    <row r="15" ht="18" customHeight="1">
      <c r="A15" s="58"/>
      <c r="B15" s="1062" t="s">
        <v>49</v>
      </c>
      <c r="C15" s="1062"/>
      <c r="D15" s="422">
        <v>64.035126636263562125146258880</v>
      </c>
      <c r="E15" s="91">
        <v>77.138394994184052482605331750</v>
      </c>
      <c r="F15" s="423">
        <v>57.399568513536921561194157640</v>
      </c>
      <c r="G15" s="422">
        <v>6.2327015496066793230462213300</v>
      </c>
      <c r="H15" s="91">
        <v>9.859792407022137629366109050</v>
      </c>
      <c r="I15" s="423">
        <v>16.487323254676761644347337480</v>
      </c>
      <c r="J15" s="422">
        <v>0</v>
      </c>
      <c r="K15" s="91">
        <v>0</v>
      </c>
      <c r="L15" s="423">
        <v>6.6775278608698761769513318100</v>
      </c>
      <c r="M15" s="422">
        <v>70.267828185870241448192480210</v>
      </c>
      <c r="N15" s="91">
        <v>86.99818740120619011197144080</v>
      </c>
      <c r="O15" s="423">
        <v>80.56441962908355938249282694</v>
      </c>
      <c r="P15" s="184"/>
      <c r="Q15" s="422">
        <v>79.077907479499692716905296210</v>
      </c>
      <c r="R15" s="91">
        <v>6.768523673490207137184159900</v>
      </c>
      <c r="S15" s="423">
        <v>3.865729005319369307534552400</v>
      </c>
      <c r="T15" s="422">
        <v>37.711462901039756551432687610</v>
      </c>
      <c r="U15" s="91">
        <v>-11.868070840505392739120222480</v>
      </c>
      <c r="V15" s="423">
        <v>-3.6534094833535431023817589600</v>
      </c>
      <c r="W15" s="422">
        <v>0</v>
      </c>
      <c r="X15" s="91">
        <v>-100</v>
      </c>
      <c r="Y15" s="423">
        <v>11.563223823411476993821891350</v>
      </c>
      <c r="Z15" s="422">
        <v>74.430400173778910007154075790</v>
      </c>
      <c r="AA15" s="91">
        <v>1.540048327423109351182678200</v>
      </c>
      <c r="AB15" s="423">
        <v>2.8116532273544340847341522700</v>
      </c>
    </row>
    <row r="16" ht="18" customHeight="1">
      <c r="A16" s="58"/>
      <c r="B16" s="1063" t="s">
        <v>78</v>
      </c>
      <c r="C16" s="1063"/>
      <c r="D16" s="432">
        <v>59.097873460254632049334796200</v>
      </c>
      <c r="E16" s="433">
        <v>72.607250617273902344964114230</v>
      </c>
      <c r="F16" s="434">
        <v>54.626086544795691707229887870</v>
      </c>
      <c r="G16" s="432">
        <v>6.8086270868878237072844249600</v>
      </c>
      <c r="H16" s="433">
        <v>8.720230915028156722765340210</v>
      </c>
      <c r="I16" s="434">
        <v>15.601259189815489532828480440</v>
      </c>
      <c r="J16" s="432">
        <v>0</v>
      </c>
      <c r="K16" s="433">
        <v>0.0014093273492795035189685900</v>
      </c>
      <c r="L16" s="434">
        <v>6.5227414528988342959048879400</v>
      </c>
      <c r="M16" s="432">
        <v>65.906500547142455756619221150</v>
      </c>
      <c r="N16" s="433">
        <v>81.32889085965133857124842306</v>
      </c>
      <c r="O16" s="434">
        <v>76.750087187510015535963256220</v>
      </c>
      <c r="P16" s="5"/>
      <c r="Q16" s="432">
        <v>78.647458458820732426010087100</v>
      </c>
      <c r="R16" s="433">
        <v>5.7548370780156668745333708900</v>
      </c>
      <c r="S16" s="434">
        <v>2.7017817001210597196655215900</v>
      </c>
      <c r="T16" s="432">
        <v>54.437832960587567734026083920</v>
      </c>
      <c r="U16" s="433">
        <v>-8.701577845240946756895503890</v>
      </c>
      <c r="V16" s="434">
        <v>-1.0062169217981117478096469800</v>
      </c>
      <c r="W16" s="432">
        <v>0</v>
      </c>
      <c r="X16" s="433">
        <v>-99.93650520260620993503334378</v>
      </c>
      <c r="Y16" s="434">
        <v>15.049794816112721228811349300</v>
      </c>
      <c r="Z16" s="631">
        <v>75.800470043203443980784764170</v>
      </c>
      <c r="AA16" s="214">
        <v>1.1211993706984850152846710600</v>
      </c>
      <c r="AB16" s="632">
        <v>2.8568311101166915754229588200</v>
      </c>
    </row>
    <row r="17" ht="6" customHeight="1">
      <c r="A17" s="58"/>
      <c r="B17" s="633"/>
      <c r="C17" s="633"/>
      <c r="D17" s="91"/>
      <c r="E17" s="91"/>
      <c r="F17" s="91"/>
      <c r="G17" s="91"/>
      <c r="H17" s="91"/>
      <c r="I17" s="91"/>
      <c r="J17" s="91"/>
      <c r="K17" s="91"/>
      <c r="L17" s="91"/>
      <c r="M17" s="91"/>
      <c r="N17" s="91"/>
      <c r="O17" s="91"/>
      <c r="P17" s="5"/>
      <c r="Q17" s="91"/>
      <c r="R17" s="91"/>
      <c r="S17" s="91"/>
      <c r="T17" s="91"/>
      <c r="U17" s="91"/>
      <c r="V17" s="91"/>
      <c r="W17" s="91"/>
      <c r="X17" s="91"/>
      <c r="Y17" s="91"/>
      <c r="Z17" s="634"/>
      <c r="AA17" s="634"/>
      <c r="AB17" s="634"/>
      <c r="AC17" s="4"/>
    </row>
    <row r="18" ht="18" customHeight="1">
      <c r="A18" s="58"/>
      <c r="B18" s="1064" t="s">
        <v>50</v>
      </c>
      <c r="C18" s="1064"/>
      <c r="D18" s="481">
        <v>66.232607854765239244150087920</v>
      </c>
      <c r="E18" s="482">
        <v>82.69356342373296238461382279</v>
      </c>
      <c r="F18" s="483">
        <v>63.845761447927089718728168970</v>
      </c>
      <c r="G18" s="481">
        <v>5.039050541197123653568779400</v>
      </c>
      <c r="H18" s="482">
        <v>8.435835461550119198307544380</v>
      </c>
      <c r="I18" s="483">
        <v>14.934670762855966223263804980</v>
      </c>
      <c r="J18" s="481">
        <v>0</v>
      </c>
      <c r="K18" s="482">
        <v>0</v>
      </c>
      <c r="L18" s="483">
        <v>6.9453103307836272499979402400</v>
      </c>
      <c r="M18" s="481">
        <v>71.271658395962362897718867310</v>
      </c>
      <c r="N18" s="482">
        <v>91.12939888528308158292136716</v>
      </c>
      <c r="O18" s="483">
        <v>85.72574254156668319198991419</v>
      </c>
      <c r="P18" s="184"/>
      <c r="Q18" s="481">
        <v>71.039514677730727601252881330</v>
      </c>
      <c r="R18" s="482">
        <v>5.7194735245102510677150635900</v>
      </c>
      <c r="S18" s="483">
        <v>6.3780210295321897956653884600</v>
      </c>
      <c r="T18" s="481">
        <v>29.617994902024915629351476410</v>
      </c>
      <c r="U18" s="482">
        <v>-10.897771423182509430849082450</v>
      </c>
      <c r="V18" s="483">
        <v>-4.3939872309812258007910027400</v>
      </c>
      <c r="W18" s="481">
        <v>0</v>
      </c>
      <c r="X18" s="482">
        <v>-100</v>
      </c>
      <c r="Y18" s="483">
        <v>14.638901789456341229512881670</v>
      </c>
      <c r="Z18" s="481">
        <v>67.260437096474048737672155260</v>
      </c>
      <c r="AA18" s="482">
        <v>1.4483473519672318378634553600</v>
      </c>
      <c r="AB18" s="483">
        <v>4.9309443306042890435944446700</v>
      </c>
    </row>
    <row r="19" ht="18" customHeight="1">
      <c r="A19" s="58"/>
      <c r="B19" s="1065" t="s">
        <v>51</v>
      </c>
      <c r="C19" s="1065"/>
      <c r="D19" s="273">
        <v>67.409455113582028358187500890</v>
      </c>
      <c r="E19" s="92">
        <v>85.57499681869617145146045347</v>
      </c>
      <c r="F19" s="274">
        <v>65.310343483620686747554023310</v>
      </c>
      <c r="G19" s="273">
        <v>4.9387404430533101069797868300</v>
      </c>
      <c r="H19" s="92">
        <v>7.5837804338106226014381834300</v>
      </c>
      <c r="I19" s="274">
        <v>12.782052278812464898185918710</v>
      </c>
      <c r="J19" s="273">
        <v>0</v>
      </c>
      <c r="K19" s="92">
        <v>0</v>
      </c>
      <c r="L19" s="274">
        <v>6.9750939779969707622710246200</v>
      </c>
      <c r="M19" s="273">
        <v>72.348195556635338465167287720</v>
      </c>
      <c r="N19" s="92">
        <v>93.15877725250679405289863689</v>
      </c>
      <c r="O19" s="274">
        <v>85.06748974043012240801096664</v>
      </c>
      <c r="P19" s="5"/>
      <c r="Q19" s="273">
        <v>56.742399176926846275769599590</v>
      </c>
      <c r="R19" s="92">
        <v>4.1840733061401292822060688500</v>
      </c>
      <c r="S19" s="274">
        <v>4.2492004903678374562823421800</v>
      </c>
      <c r="T19" s="273">
        <v>29.633569684490996887386409780</v>
      </c>
      <c r="U19" s="92">
        <v>-13.973821512230437417309317060</v>
      </c>
      <c r="V19" s="274">
        <v>-6.337927691285528251284002900</v>
      </c>
      <c r="W19" s="273">
        <v>0</v>
      </c>
      <c r="X19" s="92">
        <v>-100</v>
      </c>
      <c r="Y19" s="274">
        <v>12.597277512338436602681145310</v>
      </c>
      <c r="Z19" s="273">
        <v>54.536363796426728365451397360</v>
      </c>
      <c r="AA19" s="92">
        <v>0.1769993802439322707325332500</v>
      </c>
      <c r="AB19" s="274">
        <v>3.1245993237641450389211699400</v>
      </c>
    </row>
    <row r="20" ht="18" customHeight="1">
      <c r="A20" s="58"/>
      <c r="B20" s="1066" t="s">
        <v>79</v>
      </c>
      <c r="C20" s="1066"/>
      <c r="D20" s="275">
        <v>66.821031484173633801168794380</v>
      </c>
      <c r="E20" s="276">
        <v>84.13428012121456691803713813</v>
      </c>
      <c r="F20" s="277">
        <v>64.578112794752146755365386500</v>
      </c>
      <c r="G20" s="275">
        <v>4.9888954921252168802742831100</v>
      </c>
      <c r="H20" s="276">
        <v>8.009807947680370899872863900</v>
      </c>
      <c r="I20" s="277">
        <v>13.858272850298487425946189900</v>
      </c>
      <c r="J20" s="275">
        <v>0</v>
      </c>
      <c r="K20" s="276">
        <v>0</v>
      </c>
      <c r="L20" s="277">
        <v>6.9602033812365673630721372600</v>
      </c>
      <c r="M20" s="275">
        <v>71.809926976298850681443077490</v>
      </c>
      <c r="N20" s="276">
        <v>92.14408806889493781791000203</v>
      </c>
      <c r="O20" s="277">
        <v>85.39658902628720154438371366</v>
      </c>
      <c r="P20" s="184"/>
      <c r="Q20" s="275">
        <v>63.514001179592891139254726990</v>
      </c>
      <c r="R20" s="276">
        <v>4.9330140921547994310219296100</v>
      </c>
      <c r="S20" s="277">
        <v>5.2919567402665248395710032500</v>
      </c>
      <c r="T20" s="275">
        <v>29.626062391400421897424089490</v>
      </c>
      <c r="U20" s="276">
        <v>-12.380955106351964687806229090</v>
      </c>
      <c r="V20" s="277">
        <v>-5.3040414310876808116373224100</v>
      </c>
      <c r="W20" s="275">
        <v>0</v>
      </c>
      <c r="X20" s="276">
        <v>-100</v>
      </c>
      <c r="Y20" s="277">
        <v>13.607354819625398643343859160</v>
      </c>
      <c r="Z20" s="275">
        <v>60.597174349063346707526061660</v>
      </c>
      <c r="AA20" s="276">
        <v>0.8016658586749240276866006500</v>
      </c>
      <c r="AB20" s="277">
        <v>4.0236168766895188558192371400</v>
      </c>
    </row>
    <row r="21" ht="6" customHeight="1">
      <c r="A21" s="58"/>
      <c r="B21" s="633"/>
      <c r="C21" s="633"/>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98" t="s">
        <v>12</v>
      </c>
      <c r="C22" s="998"/>
      <c r="D22" s="470">
        <v>61.129099211290992112909921130</v>
      </c>
      <c r="E22" s="471">
        <v>76.143542539565377852072162040</v>
      </c>
      <c r="F22" s="472">
        <v>57.563155769236847692776815440</v>
      </c>
      <c r="G22" s="470">
        <v>6.4591116645911166459111664600</v>
      </c>
      <c r="H22" s="471">
        <v>8.258254998588889130104422200</v>
      </c>
      <c r="I22" s="472">
        <v>14.971673950971040118350236100</v>
      </c>
      <c r="J22" s="470">
        <v>0</v>
      </c>
      <c r="K22" s="471">
        <v>0.0086837591993574018192475500</v>
      </c>
      <c r="L22" s="472">
        <v>6.6792617844794494086341576400</v>
      </c>
      <c r="M22" s="470">
        <v>67.588210875882108758821087590</v>
      </c>
      <c r="N22" s="471">
        <v>84.41048129735362438399583180</v>
      </c>
      <c r="O22" s="472">
        <v>79.214091504687337219761209180</v>
      </c>
      <c r="P22" s="184"/>
      <c r="Q22" s="470">
        <v>75.216995592474665066020888880</v>
      </c>
      <c r="R22" s="471">
        <v>4.9302937832824747202776281900</v>
      </c>
      <c r="S22" s="472">
        <v>3.0585579792546059553576016400</v>
      </c>
      <c r="T22" s="470">
        <v>51.326017998543198853356516950</v>
      </c>
      <c r="U22" s="471">
        <v>-8.947292833548757719373833130</v>
      </c>
      <c r="V22" s="472">
        <v>-2.459674014288789215585796300</v>
      </c>
      <c r="W22" s="470">
        <v>-100</v>
      </c>
      <c r="X22" s="471">
        <v>-99.54802259887005649717514136</v>
      </c>
      <c r="Y22" s="472">
        <v>20.476193092691978882215176840</v>
      </c>
      <c r="Z22" s="470">
        <v>70.925216791411027384578705630</v>
      </c>
      <c r="AA22" s="471">
        <v>1.0215958928311612728897757300</v>
      </c>
      <c r="AB22" s="472">
        <v>3.2131381943667422946844708300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56" t="s">
        <v>9</v>
      </c>
      <c r="C24" s="1056"/>
      <c r="D24" s="1056"/>
      <c r="E24" s="1056"/>
      <c r="F24" s="1056"/>
      <c r="G24" s="1056"/>
      <c r="H24" s="1056"/>
      <c r="I24" s="1056"/>
      <c r="J24" s="1056"/>
      <c r="K24" s="1056"/>
      <c r="L24" s="1056"/>
      <c r="M24" s="1056"/>
      <c r="N24" s="1056"/>
      <c r="O24" s="1056"/>
      <c r="P24" s="413"/>
      <c r="Q24" s="1057"/>
      <c r="R24" s="1057"/>
      <c r="S24" s="1057"/>
      <c r="T24" s="1057"/>
      <c r="U24" s="1057"/>
      <c r="V24" s="1057"/>
      <c r="W24" s="1057"/>
      <c r="X24" s="1057"/>
      <c r="Y24" s="1057"/>
      <c r="Z24" s="1057"/>
      <c r="AA24" s="1057"/>
      <c r="AB24" s="1057"/>
      <c r="AC24" s="9"/>
    </row>
    <row r="25" ht="18" customHeight="1">
      <c r="A25" s="58"/>
      <c r="B25" s="1061" t="s">
        <v>43</v>
      </c>
      <c r="C25" s="1061"/>
      <c r="D25" s="456">
        <v>177.37025643051573173659900844</v>
      </c>
      <c r="E25" s="457">
        <v>191.62973507369073263895214887</v>
      </c>
      <c r="F25" s="458">
        <v>172.98354747893926243440577992</v>
      </c>
      <c r="G25" s="456">
        <v>204.33474414432744152486066212</v>
      </c>
      <c r="H25" s="457">
        <v>227.27427247699930349348421435</v>
      </c>
      <c r="I25" s="458">
        <v>195.467757309702191744946102</v>
      </c>
      <c r="J25" s="456">
        <v>0</v>
      </c>
      <c r="K25" s="457">
        <v>94.39507904693558177428890699</v>
      </c>
      <c r="L25" s="458">
        <v>123.7449407162517260124634866</v>
      </c>
      <c r="M25" s="456">
        <v>179.34117231074415262757914654</v>
      </c>
      <c r="N25" s="457">
        <v>194.30898281126856822726273734</v>
      </c>
      <c r="O25" s="458">
        <v>171.81522210748933909903472843</v>
      </c>
      <c r="P25" s="5"/>
      <c r="Q25" s="429">
        <v>7.6903027273382759377622065200</v>
      </c>
      <c r="R25" s="430">
        <v>-3.5427982078642134748603792800</v>
      </c>
      <c r="S25" s="431">
        <v>-2.1378451035162077047529849800</v>
      </c>
      <c r="T25" s="429">
        <v>13.932047446564571202616894620</v>
      </c>
      <c r="U25" s="430">
        <v>-6.4460577706194119952876951300</v>
      </c>
      <c r="V25" s="431">
        <v>-1.8902050523491628556994405700</v>
      </c>
      <c r="W25" s="429">
        <v>0</v>
      </c>
      <c r="X25" s="430">
        <v>-40.021004342558214423923391500</v>
      </c>
      <c r="Y25" s="431">
        <v>-2.2054034099229640441890032400</v>
      </c>
      <c r="Z25" s="429">
        <v>7.8979532854777929098580897800</v>
      </c>
      <c r="AA25" s="430">
        <v>-3.4767986952989747818617717500</v>
      </c>
      <c r="AB25" s="431">
        <v>-2.4268191855088429494902407300</v>
      </c>
    </row>
    <row r="26" ht="18" customHeight="1">
      <c r="A26" s="58"/>
      <c r="B26" s="1062" t="s">
        <v>46</v>
      </c>
      <c r="C26" s="1062"/>
      <c r="D26" s="441">
        <v>172.2629797764202024566149713</v>
      </c>
      <c r="E26" s="95">
        <v>178.29004907217324851463618569</v>
      </c>
      <c r="F26" s="442">
        <v>174.04539696867555593443453824</v>
      </c>
      <c r="G26" s="441">
        <v>183.23278151332051420619666263</v>
      </c>
      <c r="H26" s="95">
        <v>222.59782917783361631750396093</v>
      </c>
      <c r="I26" s="442">
        <v>192.70867895325229488584199247</v>
      </c>
      <c r="J26" s="441">
        <v>0</v>
      </c>
      <c r="K26" s="95">
        <v>96.20341160387068742612424782</v>
      </c>
      <c r="L26" s="442">
        <v>121.47150071464709453374822722</v>
      </c>
      <c r="M26" s="441">
        <v>173.56328398707197163943221255</v>
      </c>
      <c r="N26" s="95">
        <v>183.25945464817749772972525376</v>
      </c>
      <c r="O26" s="442">
        <v>173.29494198090033519095715337</v>
      </c>
      <c r="P26" s="5"/>
      <c r="Q26" s="422">
        <v>2.7210603939300107620847663800</v>
      </c>
      <c r="R26" s="91">
        <v>-7.3955428562042035972852887600</v>
      </c>
      <c r="S26" s="423">
        <v>-3.3476874812829405032413690300</v>
      </c>
      <c r="T26" s="422">
        <v>2.5026965828263490814456895800</v>
      </c>
      <c r="U26" s="91">
        <v>-1.0079524624909970848792702800</v>
      </c>
      <c r="V26" s="423">
        <v>-1.2784583431141355506100352500</v>
      </c>
      <c r="W26" s="422">
        <v>0</v>
      </c>
      <c r="X26" s="91">
        <v>-37.817199973154549033435160290</v>
      </c>
      <c r="Y26" s="423">
        <v>-0.4146585556211959416445987200</v>
      </c>
      <c r="Z26" s="422">
        <v>2.6227943095012794745262546800</v>
      </c>
      <c r="AA26" s="91">
        <v>-6.0930774223267795014252545700</v>
      </c>
      <c r="AB26" s="423">
        <v>-3.0729377317452422200449867600</v>
      </c>
    </row>
    <row r="27" ht="18" customHeight="1">
      <c r="A27" s="58"/>
      <c r="B27" s="1062" t="s">
        <v>47</v>
      </c>
      <c r="C27" s="1062"/>
      <c r="D27" s="441">
        <v>178.81685825499684579560520791</v>
      </c>
      <c r="E27" s="95">
        <v>184.0504370273715122019326149</v>
      </c>
      <c r="F27" s="442">
        <v>181.41134248031378625245231136</v>
      </c>
      <c r="G27" s="441">
        <v>199.76884510256365058389157648</v>
      </c>
      <c r="H27" s="95">
        <v>221.63614024154654177122022269</v>
      </c>
      <c r="I27" s="442">
        <v>190.43785263494936236654884618</v>
      </c>
      <c r="J27" s="441">
        <v>0</v>
      </c>
      <c r="K27" s="95">
        <v>0</v>
      </c>
      <c r="L27" s="442">
        <v>121.96643145282610905298874704</v>
      </c>
      <c r="M27" s="441">
        <v>181.71801450105711918602509818</v>
      </c>
      <c r="N27" s="95">
        <v>188.56470462594752380707642967</v>
      </c>
      <c r="O27" s="442">
        <v>178.65703293851934857562388465</v>
      </c>
      <c r="P27" s="93"/>
      <c r="Q27" s="422">
        <v>13.067387605206054980112689650</v>
      </c>
      <c r="R27" s="91">
        <v>1.9685064867884741947847097100</v>
      </c>
      <c r="S27" s="423">
        <v>2.100216502204830305956952200</v>
      </c>
      <c r="T27" s="422">
        <v>17.456509678995875118024080430</v>
      </c>
      <c r="U27" s="91">
        <v>0.1103731637983558736697478900</v>
      </c>
      <c r="V27" s="423">
        <v>-1.6654563646003205282104594800</v>
      </c>
      <c r="W27" s="422">
        <v>0</v>
      </c>
      <c r="X27" s="91">
        <v>-100</v>
      </c>
      <c r="Y27" s="423">
        <v>0.7342869933004811687207535100</v>
      </c>
      <c r="Z27" s="422">
        <v>13.880305712838408675114017420</v>
      </c>
      <c r="AA27" s="91">
        <v>1.8449870334363753126564767600</v>
      </c>
      <c r="AB27" s="423">
        <v>0.7239624969539351954182918500</v>
      </c>
    </row>
    <row r="28" ht="18" customHeight="1">
      <c r="A28" s="58"/>
      <c r="B28" s="1062" t="s">
        <v>48</v>
      </c>
      <c r="C28" s="1062"/>
      <c r="D28" s="441">
        <v>166.7953187972686015499783927</v>
      </c>
      <c r="E28" s="95">
        <v>176.13076510365525488189457641</v>
      </c>
      <c r="F28" s="442">
        <v>179.77564927836066755872935002</v>
      </c>
      <c r="G28" s="441">
        <v>198.04978281089661211065728682</v>
      </c>
      <c r="H28" s="95">
        <v>232.03026839279465354349398251</v>
      </c>
      <c r="I28" s="442">
        <v>194.16449456566415387562874858</v>
      </c>
      <c r="J28" s="441">
        <v>0</v>
      </c>
      <c r="K28" s="95">
        <v>0</v>
      </c>
      <c r="L28" s="442">
        <v>122.86742636083130139512781176</v>
      </c>
      <c r="M28" s="441">
        <v>169.87507176915086510322803375</v>
      </c>
      <c r="N28" s="95">
        <v>182.62553553869606990391451137</v>
      </c>
      <c r="O28" s="442">
        <v>178.34105850640077793804820663</v>
      </c>
      <c r="P28" s="5"/>
      <c r="Q28" s="422">
        <v>0.9714620770478708706808802300</v>
      </c>
      <c r="R28" s="91">
        <v>-5.4210849213522062852472340200</v>
      </c>
      <c r="S28" s="423">
        <v>-0.906122877044399220506252500</v>
      </c>
      <c r="T28" s="422">
        <v>20.604583274664737280870006060</v>
      </c>
      <c r="U28" s="91">
        <v>2.8954125026548382580196888200</v>
      </c>
      <c r="V28" s="423">
        <v>-1.1200546450469908122158851400</v>
      </c>
      <c r="W28" s="422">
        <v>0</v>
      </c>
      <c r="X28" s="91">
        <v>-100</v>
      </c>
      <c r="Y28" s="423">
        <v>-0.4557328488225643451855836300</v>
      </c>
      <c r="Z28" s="422">
        <v>2.9128242848164982180001884800</v>
      </c>
      <c r="AA28" s="91">
        <v>-4.2820536445519872507301224400</v>
      </c>
      <c r="AB28" s="423">
        <v>-1.3130897825811610740809294100</v>
      </c>
    </row>
    <row r="29" ht="18" customHeight="1">
      <c r="A29" s="58"/>
      <c r="B29" s="1062" t="s">
        <v>49</v>
      </c>
      <c r="C29" s="1062"/>
      <c r="D29" s="441">
        <v>182.01219503956759323688510176</v>
      </c>
      <c r="E29" s="95">
        <v>192.26238326200411395357219421</v>
      </c>
      <c r="F29" s="442">
        <v>183.74913119798594241718532517</v>
      </c>
      <c r="G29" s="441">
        <v>206.53211637513780900070495971</v>
      </c>
      <c r="H29" s="95">
        <v>240.35217589767911832041411748</v>
      </c>
      <c r="I29" s="442">
        <v>194.7336769434674132063416833</v>
      </c>
      <c r="J29" s="441">
        <v>0</v>
      </c>
      <c r="K29" s="95">
        <v>0</v>
      </c>
      <c r="L29" s="442">
        <v>123.37238205789283551234050164</v>
      </c>
      <c r="M29" s="441">
        <v>184.18709293594477405342666436</v>
      </c>
      <c r="N29" s="95">
        <v>197.71255856390843353510721706</v>
      </c>
      <c r="O29" s="442">
        <v>180.99280689201375614911292256</v>
      </c>
      <c r="P29" s="93"/>
      <c r="Q29" s="422">
        <v>5.2430068745885739574549234500</v>
      </c>
      <c r="R29" s="91">
        <v>-4.4714203451529695501322420700</v>
      </c>
      <c r="S29" s="423">
        <v>-1.3418230507598683079605132900</v>
      </c>
      <c r="T29" s="422">
        <v>15.889183895570478534556513920</v>
      </c>
      <c r="U29" s="91">
        <v>0.9690891303775507678417517500</v>
      </c>
      <c r="V29" s="423">
        <v>-2.1817610048508529835243416800</v>
      </c>
      <c r="W29" s="422">
        <v>0</v>
      </c>
      <c r="X29" s="91">
        <v>-100</v>
      </c>
      <c r="Y29" s="423">
        <v>-0.89155834713938207404530500</v>
      </c>
      <c r="Z29" s="422">
        <v>6.1371770683090533008865961600</v>
      </c>
      <c r="AA29" s="91">
        <v>-3.545193256378079967494157900</v>
      </c>
      <c r="AB29" s="423">
        <v>-1.8114920411230107963068014400</v>
      </c>
    </row>
    <row r="30" ht="18" customHeight="1">
      <c r="A30" s="58"/>
      <c r="B30" s="1063" t="s">
        <v>78</v>
      </c>
      <c r="C30" s="1063"/>
      <c r="D30" s="459">
        <v>175.57452509498473690361209087</v>
      </c>
      <c r="E30" s="460">
        <v>184.75648558146346319726730404</v>
      </c>
      <c r="F30" s="461">
        <v>178.49122548652554415060454902</v>
      </c>
      <c r="G30" s="459">
        <v>197.5653326546609991503044032</v>
      </c>
      <c r="H30" s="460">
        <v>229.07143336535442415474054041</v>
      </c>
      <c r="I30" s="461">
        <v>193.33721882289605073242563854</v>
      </c>
      <c r="J30" s="459">
        <v>0</v>
      </c>
      <c r="K30" s="460">
        <v>95.27580758072995632583817453</v>
      </c>
      <c r="L30" s="461">
        <v>122.70489806558417266278946182</v>
      </c>
      <c r="M30" s="459">
        <v>177.84633753792047589402387165</v>
      </c>
      <c r="N30" s="460">
        <v>189.50646392265170165355196301</v>
      </c>
      <c r="O30" s="461">
        <v>176.76792320441301863107946509</v>
      </c>
      <c r="P30" s="5"/>
      <c r="Q30" s="432">
        <v>5.7925537771241247099343986800</v>
      </c>
      <c r="R30" s="433">
        <v>-3.888724033671071906677690900</v>
      </c>
      <c r="S30" s="434">
        <v>-1.110931191419672702011894200</v>
      </c>
      <c r="T30" s="432">
        <v>13.444577617056754682134879310</v>
      </c>
      <c r="U30" s="433">
        <v>-0.3770776670706633846546994500</v>
      </c>
      <c r="V30" s="434">
        <v>-1.6278113144221429297389288200</v>
      </c>
      <c r="W30" s="432">
        <v>0</v>
      </c>
      <c r="X30" s="433">
        <v>-39.513172827422567546400347980</v>
      </c>
      <c r="Y30" s="434">
        <v>-0.7017041542921846058170539900</v>
      </c>
      <c r="Z30" s="432">
        <v>6.5431134733916970828339295400</v>
      </c>
      <c r="AA30" s="433">
        <v>-3.190389192856127187353261200</v>
      </c>
      <c r="AB30" s="434">
        <v>-1.5544387254395762527736191200</v>
      </c>
    </row>
    <row r="31" ht="6" customHeight="1">
      <c r="A31" s="58"/>
      <c r="B31" s="633"/>
      <c r="C31" s="633"/>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64" t="s">
        <v>50</v>
      </c>
      <c r="C32" s="1064"/>
      <c r="D32" s="495">
        <v>232.06892831009910086936935812</v>
      </c>
      <c r="E32" s="496">
        <v>251.77855559822413116212436519</v>
      </c>
      <c r="F32" s="497">
        <v>197.73177154035220616963576333</v>
      </c>
      <c r="G32" s="495">
        <v>251.1138481052279942345215408</v>
      </c>
      <c r="H32" s="496">
        <v>265.43461311793085759027774099</v>
      </c>
      <c r="I32" s="497">
        <v>196.5414905648752027298419433</v>
      </c>
      <c r="J32" s="495">
        <v>0</v>
      </c>
      <c r="K32" s="496">
        <v>0</v>
      </c>
      <c r="L32" s="497">
        <v>127.29986775890315967655989462</v>
      </c>
      <c r="M32" s="495">
        <v>233.41544269689126789287738662</v>
      </c>
      <c r="N32" s="496">
        <v>253.0426948957380797968383463</v>
      </c>
      <c r="O32" s="497">
        <v>191.81816999658852556059393256</v>
      </c>
      <c r="P32" s="93"/>
      <c r="Q32" s="481">
        <v>9.125574746984281895634040640</v>
      </c>
      <c r="R32" s="482">
        <v>-0.8016608810094468121996008400</v>
      </c>
      <c r="S32" s="483">
        <v>0.1122105583038563260462513600</v>
      </c>
      <c r="T32" s="481">
        <v>43.861331576995257200983752780</v>
      </c>
      <c r="U32" s="482">
        <v>-0.0101793845781595860484811600</v>
      </c>
      <c r="V32" s="483">
        <v>-1.5753768923455084624020337800</v>
      </c>
      <c r="W32" s="481">
        <v>0</v>
      </c>
      <c r="X32" s="482">
        <v>-100</v>
      </c>
      <c r="Y32" s="483">
        <v>-3.9535195276075297607590099600</v>
      </c>
      <c r="Z32" s="481">
        <v>11.583067652379858393081130510</v>
      </c>
      <c r="AA32" s="482">
        <v>0.0488665480450302528590070500</v>
      </c>
      <c r="AB32" s="483">
        <v>-0.6681555623667333508636316900</v>
      </c>
    </row>
    <row r="33" ht="18" customHeight="1">
      <c r="A33" s="58"/>
      <c r="B33" s="1065" t="s">
        <v>51</v>
      </c>
      <c r="C33" s="1065"/>
      <c r="D33" s="278">
        <v>233.64262761515029950388865923</v>
      </c>
      <c r="E33" s="94">
        <v>255.76289532858374450154031862</v>
      </c>
      <c r="F33" s="279">
        <v>195.60303341277633935212269384</v>
      </c>
      <c r="G33" s="278">
        <v>232.88082891537433465310695712</v>
      </c>
      <c r="H33" s="94">
        <v>267.31530227632516799568370692</v>
      </c>
      <c r="I33" s="279">
        <v>198.80816353182271158976325078</v>
      </c>
      <c r="J33" s="278">
        <v>0</v>
      </c>
      <c r="K33" s="94">
        <v>0</v>
      </c>
      <c r="L33" s="279">
        <v>127.10032888966494879329826382</v>
      </c>
      <c r="M33" s="278">
        <v>233.59062457597147472597178532</v>
      </c>
      <c r="N33" s="94">
        <v>256.70334259890621747696779166</v>
      </c>
      <c r="O33" s="279">
        <v>190.46776184914404253528904313</v>
      </c>
      <c r="P33" s="5"/>
      <c r="Q33" s="273">
        <v>11.880357542299387348980341130</v>
      </c>
      <c r="R33" s="92">
        <v>-1.8257631063251723497464807300</v>
      </c>
      <c r="S33" s="274">
        <v>0.442244445594176650645356600</v>
      </c>
      <c r="T33" s="273">
        <v>26.142596817275690104733388570</v>
      </c>
      <c r="U33" s="92">
        <v>1.3917585073929811095582090500</v>
      </c>
      <c r="V33" s="274">
        <v>-1.9081273660936638917750182300</v>
      </c>
      <c r="W33" s="273">
        <v>0</v>
      </c>
      <c r="X33" s="92">
        <v>-100</v>
      </c>
      <c r="Y33" s="274">
        <v>-4.7790023901169630532685136700</v>
      </c>
      <c r="Z33" s="273">
        <v>12.920998206337588459206093130</v>
      </c>
      <c r="AA33" s="92">
        <v>-0.7574089837825146560411022700</v>
      </c>
      <c r="AB33" s="274">
        <v>-0.5149847512438950169176813600</v>
      </c>
    </row>
    <row r="34" ht="18" customHeight="1">
      <c r="A34" s="58"/>
      <c r="B34" s="1066" t="s">
        <v>79</v>
      </c>
      <c r="C34" s="1066"/>
      <c r="D34" s="445">
        <v>232.86270693271172297823202868</v>
      </c>
      <c r="E34" s="446">
        <v>253.80483941059465625338551183</v>
      </c>
      <c r="F34" s="447">
        <v>196.6552452530470201933497953</v>
      </c>
      <c r="G34" s="445">
        <v>242.08898985613909561702719195</v>
      </c>
      <c r="H34" s="446">
        <v>266.32494243260818425846357431</v>
      </c>
      <c r="I34" s="447">
        <v>197.58689930959087819435115554</v>
      </c>
      <c r="J34" s="445">
        <v>0</v>
      </c>
      <c r="K34" s="446">
        <v>0</v>
      </c>
      <c r="L34" s="447">
        <v>127.1998766414713968750048044</v>
      </c>
      <c r="M34" s="635">
        <v>233.50369019538724034689133722</v>
      </c>
      <c r="N34" s="636">
        <v>254.89317424349810010404494199</v>
      </c>
      <c r="O34" s="637">
        <v>191.14551259624484802971224046</v>
      </c>
      <c r="P34" s="93"/>
      <c r="Q34" s="275">
        <v>10.546648748338894892333886700</v>
      </c>
      <c r="R34" s="276">
        <v>-1.3385568832107627723314909900</v>
      </c>
      <c r="S34" s="277">
        <v>0.2847054870508778614806555400</v>
      </c>
      <c r="T34" s="275">
        <v>34.841926926569565302915495580</v>
      </c>
      <c r="U34" s="276">
        <v>0.6571624329398716408735463800</v>
      </c>
      <c r="V34" s="277">
        <v>-1.7371280448636104794124254200</v>
      </c>
      <c r="W34" s="275">
        <v>0</v>
      </c>
      <c r="X34" s="276">
        <v>-100</v>
      </c>
      <c r="Y34" s="277">
        <v>-4.3714814596942677902536272300</v>
      </c>
      <c r="Z34" s="275">
        <v>12.278267411074643152856296370</v>
      </c>
      <c r="AA34" s="276">
        <v>-0.3702859268247518386908903200</v>
      </c>
      <c r="AB34" s="277">
        <v>-0.5887132917324779264883194900</v>
      </c>
    </row>
    <row r="35" ht="6" customHeight="1">
      <c r="A35" s="58"/>
      <c r="B35" s="633"/>
      <c r="C35" s="633"/>
      <c r="D35" s="95"/>
      <c r="E35" s="95"/>
      <c r="F35" s="95"/>
      <c r="G35" s="95"/>
      <c r="H35" s="95"/>
      <c r="I35" s="95"/>
      <c r="J35" s="95"/>
      <c r="K35" s="95"/>
      <c r="L35" s="95"/>
      <c r="M35" s="638"/>
      <c r="N35" s="638"/>
      <c r="O35" s="638"/>
      <c r="P35" s="93"/>
      <c r="Q35" s="91"/>
      <c r="R35" s="91"/>
      <c r="S35" s="91"/>
      <c r="T35" s="91"/>
      <c r="U35" s="91"/>
      <c r="V35" s="91"/>
      <c r="W35" s="91"/>
      <c r="X35" s="91"/>
      <c r="Y35" s="91"/>
      <c r="Z35" s="91"/>
      <c r="AA35" s="91"/>
      <c r="AB35" s="91"/>
    </row>
    <row r="36" ht="18" customHeight="1">
      <c r="A36" s="58"/>
      <c r="B36" s="998" t="s">
        <v>12</v>
      </c>
      <c r="C36" s="998"/>
      <c r="D36" s="484">
        <v>193.27037213092489474399022138</v>
      </c>
      <c r="E36" s="485">
        <v>206.4777438990594408041620392</v>
      </c>
      <c r="F36" s="486">
        <v>183.99798535566501244422034556</v>
      </c>
      <c r="G36" s="484">
        <v>208.14428020565552699228791774</v>
      </c>
      <c r="H36" s="485">
        <v>240.86687239247982224825686512</v>
      </c>
      <c r="I36" s="486">
        <v>195.48183692042098483417896753</v>
      </c>
      <c r="J36" s="484">
        <v>0</v>
      </c>
      <c r="K36" s="485">
        <v>225.3499758489823506128805721</v>
      </c>
      <c r="L36" s="486">
        <v>124.89438322988806319483715376</v>
      </c>
      <c r="M36" s="484">
        <v>194.69180690332882938213978627</v>
      </c>
      <c r="N36" s="485">
        <v>209.84412766832981842497813898</v>
      </c>
      <c r="O36" s="486">
        <v>181.18490064507763622807870595</v>
      </c>
      <c r="P36" s="93"/>
      <c r="Q36" s="470">
        <v>6.6401237447056537003892814400</v>
      </c>
      <c r="R36" s="471">
        <v>-2.911204386267409590846714300</v>
      </c>
      <c r="S36" s="472">
        <v>-0.7757838739376609994633257600</v>
      </c>
      <c r="T36" s="470">
        <v>19.987022571520039416048012730</v>
      </c>
      <c r="U36" s="471">
        <v>0.249989004754752704435468500</v>
      </c>
      <c r="V36" s="472">
        <v>-1.3392969033196343806470232900</v>
      </c>
      <c r="W36" s="470">
        <v>-100</v>
      </c>
      <c r="X36" s="471">
        <v>39.749013534423200649454428200</v>
      </c>
      <c r="Y36" s="472">
        <v>1.896328723370212389515666800</v>
      </c>
      <c r="Z36" s="470">
        <v>8.093746079968039254002769300</v>
      </c>
      <c r="AA36" s="471">
        <v>-2.1624990568232373085480349700</v>
      </c>
      <c r="AB36" s="472">
        <v>-1.2266435180303803234709068200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56" t="s">
        <v>10</v>
      </c>
      <c r="C38" s="1056"/>
      <c r="D38" s="1056"/>
      <c r="E38" s="1056"/>
      <c r="F38" s="1056"/>
      <c r="G38" s="1056"/>
      <c r="H38" s="1056"/>
      <c r="I38" s="1056"/>
      <c r="J38" s="1056"/>
      <c r="K38" s="1056"/>
      <c r="L38" s="1056"/>
      <c r="M38" s="1056"/>
      <c r="N38" s="1056"/>
      <c r="O38" s="1056"/>
      <c r="P38" s="413"/>
      <c r="Q38" s="1057"/>
      <c r="R38" s="1057"/>
      <c r="S38" s="1057"/>
      <c r="T38" s="1057"/>
      <c r="U38" s="1057"/>
      <c r="V38" s="1057"/>
      <c r="W38" s="1057"/>
      <c r="X38" s="1057"/>
      <c r="Y38" s="1057"/>
      <c r="Z38" s="1057"/>
      <c r="AA38" s="1057"/>
      <c r="AB38" s="1057"/>
      <c r="AC38" s="9"/>
    </row>
    <row r="39" ht="18" customHeight="1">
      <c r="A39" s="58"/>
      <c r="B39" s="1061" t="s">
        <v>43</v>
      </c>
      <c r="C39" s="1061"/>
      <c r="D39" s="456">
        <v>106.79014549036947776677652491</v>
      </c>
      <c r="E39" s="457">
        <v>147.92419970918277542379723273</v>
      </c>
      <c r="F39" s="458">
        <v>93.66989009822012086941758095</v>
      </c>
      <c r="G39" s="456">
        <v>9.701354303795641236138977284</v>
      </c>
      <c r="H39" s="457">
        <v>14.283781983297411662959694757</v>
      </c>
      <c r="I39" s="458">
        <v>21.817895934385937025472916048</v>
      </c>
      <c r="J39" s="456">
        <v>0</v>
      </c>
      <c r="K39" s="457">
        <v>0.0034251746435984085050298211</v>
      </c>
      <c r="L39" s="458">
        <v>8.424783757483516642646570087</v>
      </c>
      <c r="M39" s="456">
        <v>116.4914997941651190029155022</v>
      </c>
      <c r="N39" s="457">
        <v>162.21140686712378549526195729</v>
      </c>
      <c r="O39" s="458">
        <v>123.91256979008957453753706708</v>
      </c>
      <c r="P39" s="5"/>
      <c r="Q39" s="429">
        <v>80.41277614510569091250937144</v>
      </c>
      <c r="R39" s="430">
        <v>0.0712773350289035790291458900</v>
      </c>
      <c r="S39" s="431">
        <v>0.1448521616538155089333891100</v>
      </c>
      <c r="T39" s="429">
        <v>30.947559233044229884422887200</v>
      </c>
      <c r="U39" s="430">
        <v>-14.143713481549214160152979310</v>
      </c>
      <c r="V39" s="431">
        <v>-1.4801290473196460703537739500</v>
      </c>
      <c r="W39" s="429">
        <v>0</v>
      </c>
      <c r="X39" s="430">
        <v>-99.89214951343624988563905908</v>
      </c>
      <c r="Y39" s="431">
        <v>12.630907624201953234918785280</v>
      </c>
      <c r="Z39" s="429">
        <v>74.910326344925357906132806520</v>
      </c>
      <c r="AA39" s="430">
        <v>-3.2333631543030505902908865800</v>
      </c>
      <c r="AB39" s="431">
        <v>0.6109877094267587724874756400</v>
      </c>
    </row>
    <row r="40" ht="18" customHeight="1">
      <c r="A40" s="58"/>
      <c r="B40" s="1062" t="s">
        <v>46</v>
      </c>
      <c r="C40" s="1062"/>
      <c r="D40" s="441">
        <v>99.28031406970667709954332362</v>
      </c>
      <c r="E40" s="95">
        <v>123.41385648271935455763663348</v>
      </c>
      <c r="F40" s="442">
        <v>91.71792325035849455248842272</v>
      </c>
      <c r="G40" s="441">
        <v>14.200885430736135592731179948</v>
      </c>
      <c r="H40" s="95">
        <v>19.481584454196298998309936882</v>
      </c>
      <c r="I40" s="442">
        <v>28.854691575971140235270794</v>
      </c>
      <c r="J40" s="441">
        <v>0</v>
      </c>
      <c r="K40" s="95">
        <v>0.0033143875009946491912810669</v>
      </c>
      <c r="L40" s="442">
        <v>7.7405018033538596192069107951</v>
      </c>
      <c r="M40" s="441">
        <v>113.48119950044281269227450357</v>
      </c>
      <c r="N40" s="95">
        <v>142.89875532441664820513785142</v>
      </c>
      <c r="O40" s="442">
        <v>128.31311662968349440696612751</v>
      </c>
      <c r="P40" s="5"/>
      <c r="Q40" s="422">
        <v>86.38725802762588960940529240</v>
      </c>
      <c r="R40" s="91">
        <v>-3.047393248518320756012945300</v>
      </c>
      <c r="S40" s="423">
        <v>-1.8639454594931549173357160300</v>
      </c>
      <c r="T40" s="422">
        <v>68.735985526673806296760176570</v>
      </c>
      <c r="U40" s="91">
        <v>-1.1975178441050772782875263200</v>
      </c>
      <c r="V40" s="423">
        <v>0.7158034188626079990378540600</v>
      </c>
      <c r="W40" s="422">
        <v>0</v>
      </c>
      <c r="X40" s="91">
        <v>-99.90068365406214272135579842</v>
      </c>
      <c r="Y40" s="423">
        <v>17.204251028203332484926293840</v>
      </c>
      <c r="Z40" s="422">
        <v>83.97886287997931099152458383</v>
      </c>
      <c r="AA40" s="91">
        <v>-4.9545949035566419735141411100</v>
      </c>
      <c r="AB40" s="423">
        <v>-0.311349693525022297894966700</v>
      </c>
    </row>
    <row r="41" ht="18" customHeight="1">
      <c r="A41" s="58"/>
      <c r="B41" s="1062" t="s">
        <v>47</v>
      </c>
      <c r="C41" s="1062"/>
      <c r="D41" s="441">
        <v>98.93872507028998879807968582</v>
      </c>
      <c r="E41" s="95">
        <v>126.14772541202042133901496957</v>
      </c>
      <c r="F41" s="442">
        <v>97.83036075352145438558417906</v>
      </c>
      <c r="G41" s="441">
        <v>17.764767862736905990478939404</v>
      </c>
      <c r="H41" s="95">
        <v>20.735637952667416336074787752</v>
      </c>
      <c r="I41" s="442">
        <v>33.54812918568557672583611983</v>
      </c>
      <c r="J41" s="441">
        <v>0</v>
      </c>
      <c r="K41" s="95">
        <v>0</v>
      </c>
      <c r="L41" s="442">
        <v>7.6605740257808874858957127016</v>
      </c>
      <c r="M41" s="441">
        <v>116.70349293302689478855862522</v>
      </c>
      <c r="N41" s="95">
        <v>146.88336336468783767508975732</v>
      </c>
      <c r="O41" s="442">
        <v>139.03906396498791859731601158</v>
      </c>
      <c r="P41" s="93"/>
      <c r="Q41" s="422">
        <v>107.13303626168554729830852440</v>
      </c>
      <c r="R41" s="91">
        <v>9.043739379243691511072406820</v>
      </c>
      <c r="S41" s="423">
        <v>5.1563723257870367129767507600</v>
      </c>
      <c r="T41" s="422">
        <v>156.20568698282976037287775217</v>
      </c>
      <c r="U41" s="91">
        <v>-6.8158734148573916696506805100</v>
      </c>
      <c r="V41" s="423">
        <v>-1.2944397409723079807935185700</v>
      </c>
      <c r="W41" s="422">
        <v>0</v>
      </c>
      <c r="X41" s="91">
        <v>-100</v>
      </c>
      <c r="Y41" s="423">
        <v>17.957269978159112241428805460</v>
      </c>
      <c r="Z41" s="422">
        <v>113.35355079849971992044782247</v>
      </c>
      <c r="AA41" s="91">
        <v>3.7299199713079137613646689900</v>
      </c>
      <c r="AB41" s="423">
        <v>4.1368885316573426005103871700</v>
      </c>
    </row>
    <row r="42" ht="18" customHeight="1">
      <c r="A42" s="58"/>
      <c r="B42" s="1062" t="s">
        <v>48</v>
      </c>
      <c r="C42" s="1062"/>
      <c r="D42" s="441">
        <v>97.33620275870592952345969019</v>
      </c>
      <c r="E42" s="95">
        <v>125.09294895739228573826571571</v>
      </c>
      <c r="F42" s="442">
        <v>98.82620598082316308772395963</v>
      </c>
      <c r="G42" s="441">
        <v>12.633431350774758684634375512</v>
      </c>
      <c r="H42" s="95">
        <v>21.663942846554208177901289542</v>
      </c>
      <c r="I42" s="442">
        <v>34.428953050117390195765980788</v>
      </c>
      <c r="J42" s="441">
        <v>0</v>
      </c>
      <c r="K42" s="95">
        <v>0</v>
      </c>
      <c r="L42" s="442">
        <v>7.96118683943929362951268533</v>
      </c>
      <c r="M42" s="441">
        <v>109.9696341094806882080940657</v>
      </c>
      <c r="N42" s="95">
        <v>146.75689180394649391616700526</v>
      </c>
      <c r="O42" s="442">
        <v>141.21634587037984691300262575</v>
      </c>
      <c r="P42" s="5"/>
      <c r="Q42" s="422">
        <v>85.69028660276976321043901127</v>
      </c>
      <c r="R42" s="91">
        <v>1.0605033294627499975660430600</v>
      </c>
      <c r="S42" s="423">
        <v>1.7661449332235296271269767800</v>
      </c>
      <c r="T42" s="422">
        <v>67.290007974899848129458567010</v>
      </c>
      <c r="U42" s="91">
        <v>-11.992445173129881808346598950</v>
      </c>
      <c r="V42" s="423">
        <v>-4.5352858480449302874720517600</v>
      </c>
      <c r="W42" s="422">
        <v>0</v>
      </c>
      <c r="X42" s="91">
        <v>-100</v>
      </c>
      <c r="Y42" s="423">
        <v>13.617944539431970515674189520</v>
      </c>
      <c r="Z42" s="422">
        <v>83.37321823026696931360783471</v>
      </c>
      <c r="AA42" s="91">
        <v>-3.524912663153875922964079900</v>
      </c>
      <c r="AB42" s="423">
        <v>0.737393065484147529134827300</v>
      </c>
    </row>
    <row r="43" ht="18" customHeight="1">
      <c r="A43" s="58"/>
      <c r="B43" s="1062" t="s">
        <v>49</v>
      </c>
      <c r="C43" s="1062"/>
      <c r="D43" s="441">
        <v>116.55173958703013384532838431</v>
      </c>
      <c r="E43" s="95">
        <v>148.30811662587673903154628532</v>
      </c>
      <c r="F43" s="442">
        <v>105.47120845501678739776994612</v>
      </c>
      <c r="G43" s="441">
        <v>12.872530417748684517969319537</v>
      </c>
      <c r="H43" s="95">
        <v>23.698225589271858071254343768</v>
      </c>
      <c r="I43" s="442">
        <v>32.106370803387422085662081423</v>
      </c>
      <c r="J43" s="441">
        <v>0</v>
      </c>
      <c r="K43" s="95">
        <v>0</v>
      </c>
      <c r="L43" s="442">
        <v>8.238225184534622380739499753</v>
      </c>
      <c r="M43" s="441">
        <v>129.42427000477881836329770383</v>
      </c>
      <c r="N43" s="95">
        <v>172.00634221514859710280062909</v>
      </c>
      <c r="O43" s="442">
        <v>145.81580444293883186417152731</v>
      </c>
      <c r="P43" s="93"/>
      <c r="Q43" s="422">
        <v>88.46697447951922767384107597</v>
      </c>
      <c r="R43" s="91">
        <v>1.9944541837343013133232909700</v>
      </c>
      <c r="S43" s="423">
        <v>2.4720347116862155265078560400</v>
      </c>
      <c r="T43" s="422">
        <v>59.592690486666279672424326660</v>
      </c>
      <c r="U43" s="91">
        <v>-11.013993894628687361963425240</v>
      </c>
      <c r="V43" s="423">
        <v>-5.7554618247490654674565287200</v>
      </c>
      <c r="W43" s="422">
        <v>0</v>
      </c>
      <c r="X43" s="91">
        <v>-100</v>
      </c>
      <c r="Y43" s="423">
        <v>10.568572589076060295290610770</v>
      </c>
      <c r="Z43" s="422">
        <v>85.13550269340378433062025555</v>
      </c>
      <c r="AA43" s="91">
        <v>-2.0597426184037381018308289900</v>
      </c>
      <c r="AB43" s="423">
        <v>0.949228311793919443097445900</v>
      </c>
    </row>
    <row r="44" ht="18" customHeight="1">
      <c r="A44" s="58"/>
      <c r="B44" s="1063" t="s">
        <v>78</v>
      </c>
      <c r="C44" s="1063"/>
      <c r="D44" s="459">
        <v>103.76081066907709363296979131</v>
      </c>
      <c r="E44" s="460">
        <v>134.14660451780069876640834657</v>
      </c>
      <c r="F44" s="461">
        <v>97.50277130913586868570545448</v>
      </c>
      <c r="G44" s="459">
        <v>13.451486753425283490309273359</v>
      </c>
      <c r="H44" s="460">
        <v>19.97555794982376040288918592</v>
      </c>
      <c r="I44" s="461">
        <v>30.163040618940752533373068681</v>
      </c>
      <c r="J44" s="459">
        <v>0</v>
      </c>
      <c r="K44" s="460">
        <v>0.0013427480134821417632496788</v>
      </c>
      <c r="L44" s="461">
        <v>8.003723250861118682795624366</v>
      </c>
      <c r="M44" s="459">
        <v>117.21229742250237712327906465</v>
      </c>
      <c r="N44" s="460">
        <v>154.12350521563794131106078219</v>
      </c>
      <c r="O44" s="461">
        <v>135.66953517893773990187414755</v>
      </c>
      <c r="P44" s="5"/>
      <c r="Q44" s="432">
        <v>88.99570856151340439142918474</v>
      </c>
      <c r="R44" s="433">
        <v>1.6423233117931856756948463900</v>
      </c>
      <c r="S44" s="434">
        <v>1.56083557307067344020476500</v>
      </c>
      <c r="T44" s="432">
        <v>75.201347283074222998472446460</v>
      </c>
      <c r="U44" s="433">
        <v>-9.045843805574437879566778930</v>
      </c>
      <c r="V44" s="434">
        <v>-2.6176489233195948086861598300</v>
      </c>
      <c r="W44" s="432">
        <v>0</v>
      </c>
      <c r="X44" s="433">
        <v>-99.96159401163684000357661296</v>
      </c>
      <c r="Y44" s="434">
        <v>14.242485626383423813149551800</v>
      </c>
      <c r="Z44" s="432">
        <v>87.30329428488622275745906370</v>
      </c>
      <c r="AA44" s="433">
        <v>-2.1049604457107775455409552300</v>
      </c>
      <c r="AB44" s="434">
        <v>1.257984695581056124970230700</v>
      </c>
    </row>
    <row r="45" ht="6" customHeight="1">
      <c r="A45" s="58"/>
      <c r="B45" s="633"/>
      <c r="C45" s="633"/>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64" t="s">
        <v>50</v>
      </c>
      <c r="C46" s="1064"/>
      <c r="D46" s="495">
        <v>153.70530324038420907049672352</v>
      </c>
      <c r="E46" s="496">
        <v>208.20465956097623106930100209</v>
      </c>
      <c r="F46" s="497">
        <v>126.24335516441345781927694253</v>
      </c>
      <c r="G46" s="495">
        <v>12.65375372196741428476028705</v>
      </c>
      <c r="H46" s="496">
        <v>22.391627220630775799777153029</v>
      </c>
      <c r="I46" s="497">
        <v>29.352824528273734317816480435</v>
      </c>
      <c r="J46" s="495">
        <v>0</v>
      </c>
      <c r="K46" s="496">
        <v>0</v>
      </c>
      <c r="L46" s="497">
        <v>8.841370866532997096682616336</v>
      </c>
      <c r="M46" s="495">
        <v>166.35905696235162335525701058</v>
      </c>
      <c r="N46" s="496">
        <v>230.59628678160700686907815513</v>
      </c>
      <c r="O46" s="497">
        <v>164.4375505592201892337760393</v>
      </c>
      <c r="P46" s="93"/>
      <c r="Q46" s="481">
        <v>86.64785343652619714246809702</v>
      </c>
      <c r="R46" s="482">
        <v>4.871961861655113317948039900</v>
      </c>
      <c r="S46" s="483">
        <v>6.4973884008420215570457688200</v>
      </c>
      <c r="T46" s="481">
        <v>86.47017342945487263970873096</v>
      </c>
      <c r="U46" s="482">
        <v>-10.906841481697054494092979610</v>
      </c>
      <c r="V46" s="483">
        <v>-5.9001422638372437693491281800</v>
      </c>
      <c r="W46" s="481">
        <v>0</v>
      </c>
      <c r="X46" s="482">
        <v>-100</v>
      </c>
      <c r="Y46" s="483">
        <v>10.106630420975366906086097490</v>
      </c>
      <c r="Z46" s="481">
        <v>86.63432668102489511819531442</v>
      </c>
      <c r="AA46" s="482">
        <v>1.4979216573668700814876508200</v>
      </c>
      <c r="AB46" s="483">
        <v>4.229842389415416049902634700</v>
      </c>
    </row>
    <row r="47" ht="18" customHeight="1">
      <c r="A47" s="58"/>
      <c r="B47" s="1065" t="s">
        <v>51</v>
      </c>
      <c r="C47" s="1065"/>
      <c r="D47" s="278">
        <v>157.49722218842834988109348329</v>
      </c>
      <c r="E47" s="94">
        <v>218.86908954084075826236465941</v>
      </c>
      <c r="F47" s="279">
        <v>127.74901298626556654363179914</v>
      </c>
      <c r="G47" s="278">
        <v>11.501379681761379529385357456</v>
      </c>
      <c r="H47" s="94">
        <v>20.272605590613669939265729884</v>
      </c>
      <c r="I47" s="279">
        <v>25.411763397184556705104821769</v>
      </c>
      <c r="J47" s="278">
        <v>0</v>
      </c>
      <c r="K47" s="94">
        <v>0</v>
      </c>
      <c r="L47" s="279">
        <v>8.865367386397363936541753339</v>
      </c>
      <c r="M47" s="278">
        <v>168.99860187018972941047884073</v>
      </c>
      <c r="N47" s="94">
        <v>239.1416951314544282016303893</v>
      </c>
      <c r="O47" s="279">
        <v>162.02614376984748718527837425</v>
      </c>
      <c r="P47" s="5"/>
      <c r="Q47" s="273">
        <v>75.363956619523887694739724660</v>
      </c>
      <c r="R47" s="92">
        <v>2.2819189330498505698796759800</v>
      </c>
      <c r="S47" s="274">
        <v>4.7102367891128263852976104300</v>
      </c>
      <c r="T47" s="273">
        <v>63.523151146949604106352661820</v>
      </c>
      <c r="U47" s="92">
        <v>-12.776544854541833944776268490</v>
      </c>
      <c r="V47" s="274">
        <v>-8.125119324658544631565065280</v>
      </c>
      <c r="W47" s="273">
        <v>0</v>
      </c>
      <c r="X47" s="92">
        <v>-100</v>
      </c>
      <c r="Y47" s="274">
        <v>7.2162509288171529588747259400</v>
      </c>
      <c r="Z47" s="273">
        <v>74.504004590702356359109345260</v>
      </c>
      <c r="AA47" s="92">
        <v>-0.5817502127457893017310437900</v>
      </c>
      <c r="AB47" s="274">
        <v>2.5935233624653948137982172300</v>
      </c>
    </row>
    <row r="48" ht="18" customHeight="1">
      <c r="A48" s="58"/>
      <c r="B48" s="1066" t="s">
        <v>79</v>
      </c>
      <c r="C48" s="1066"/>
      <c r="D48" s="445">
        <v>155.6012627144062794757951034</v>
      </c>
      <c r="E48" s="446">
        <v>213.53687455090849466583283076</v>
      </c>
      <c r="F48" s="447">
        <v>126.99624609630917146874402412</v>
      </c>
      <c r="G48" s="445">
        <v>12.07756670186439690707282225</v>
      </c>
      <c r="H48" s="446">
        <v>21.332116405622222869521441457</v>
      </c>
      <c r="I48" s="447">
        <v>27.382131622767642168640424294</v>
      </c>
      <c r="J48" s="445">
        <v>0</v>
      </c>
      <c r="K48" s="446">
        <v>0</v>
      </c>
      <c r="L48" s="447">
        <v>8.853370114928434807443753091</v>
      </c>
      <c r="M48" s="445">
        <v>167.67882941627067638286792564</v>
      </c>
      <c r="N48" s="446">
        <v>234.8689909565307175353542722</v>
      </c>
      <c r="O48" s="447">
        <v>163.23174783400524844482820148</v>
      </c>
      <c r="P48" s="93"/>
      <c r="Q48" s="275">
        <v>80.75924853835927062233835015</v>
      </c>
      <c r="R48" s="276">
        <v>3.5284260092637416706315211600</v>
      </c>
      <c r="S48" s="277">
        <v>5.591728718529300270114064400</v>
      </c>
      <c r="T48" s="275">
        <v>74.790280327601630077897302710</v>
      </c>
      <c r="U48" s="276">
        <v>-11.805155659210188890468738660</v>
      </c>
      <c r="V48" s="277">
        <v>-6.9490314847406819958103391200</v>
      </c>
      <c r="W48" s="275">
        <v>0</v>
      </c>
      <c r="X48" s="276">
        <v>-100</v>
      </c>
      <c r="Y48" s="277">
        <v>8.641030366836392176523433830</v>
      </c>
      <c r="Z48" s="275">
        <v>80.31572487027111778439443974</v>
      </c>
      <c r="AA48" s="276">
        <v>0.4284114759953401413204159500</v>
      </c>
      <c r="AB48" s="277">
        <v>3.411216017595578545554549200</v>
      </c>
    </row>
    <row r="49" ht="6" customHeight="1">
      <c r="A49" s="58"/>
      <c r="B49" s="633"/>
      <c r="C49" s="633"/>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98" t="s">
        <v>12</v>
      </c>
      <c r="C50" s="998"/>
      <c r="D50" s="484">
        <v>118.14443752594437525944375259</v>
      </c>
      <c r="E50" s="485">
        <v>157.21946876051518196307620786</v>
      </c>
      <c r="F50" s="486">
        <v>105.91504692253905476217050708</v>
      </c>
      <c r="G50" s="484">
        <v>13.444271481942714819427148194</v>
      </c>
      <c r="H50" s="485">
        <v>19.89140052929668592649999164</v>
      </c>
      <c r="I50" s="486">
        <v>29.266903257094357877337494637</v>
      </c>
      <c r="J50" s="484">
        <v>0</v>
      </c>
      <c r="K50" s="485">
        <v>0.0195688492585356881325906321</v>
      </c>
      <c r="L50" s="486">
        <v>8.342022810035223652763504344</v>
      </c>
      <c r="M50" s="484">
        <v>131.58870900788709007887090079</v>
      </c>
      <c r="N50" s="485">
        <v>177.13043813907040357770879014</v>
      </c>
      <c r="O50" s="486">
        <v>143.52397298966863629227150607</v>
      </c>
      <c r="P50" s="93"/>
      <c r="Q50" s="470">
        <v>86.85162092157043399136343684</v>
      </c>
      <c r="R50" s="471">
        <v>1.8755584681402763121714336900</v>
      </c>
      <c r="S50" s="472">
        <v>2.2590463057388541319654699800</v>
      </c>
      <c r="T50" s="470">
        <v>81.57158337249450539969063174</v>
      </c>
      <c r="U50" s="471">
        <v>-8.719671077101086866850370490</v>
      </c>
      <c r="V50" s="472">
        <v>-3.7660285797032961009907733100</v>
      </c>
      <c r="W50" s="470">
        <v>-100</v>
      </c>
      <c r="X50" s="471">
        <v>-99.36836604052238101401376530</v>
      </c>
      <c r="Y50" s="472">
        <v>22.760817747131656684921681270</v>
      </c>
      <c r="Z50" s="470">
        <v>84.75946982514273021582185234</v>
      </c>
      <c r="AA50" s="471">
        <v>-1.1629951655390948283907187400</v>
      </c>
      <c r="AB50" s="472">
        <v>1.9470809249498039239310366300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24" customHeight="1">
      <c r="B52" s="1067" t="s">
        <v>138</v>
      </c>
      <c r="C52" s="1067"/>
      <c r="D52" s="1067"/>
      <c r="E52" s="1067"/>
      <c r="F52" s="1067"/>
      <c r="G52" s="1067"/>
      <c r="H52" s="1067"/>
      <c r="I52" s="1067"/>
      <c r="J52" s="1067"/>
      <c r="K52" s="1067"/>
      <c r="L52" s="1067"/>
      <c r="M52" s="1067"/>
      <c r="N52" s="1067"/>
      <c r="O52" s="1067"/>
      <c r="P52" s="1067"/>
      <c r="Q52" s="1067"/>
      <c r="R52" s="1067"/>
      <c r="S52" s="1067"/>
      <c r="T52" s="1067"/>
      <c r="U52" s="1067"/>
      <c r="V52" s="1067"/>
      <c r="W52" s="1067"/>
      <c r="X52" s="1067"/>
      <c r="Y52" s="1067"/>
      <c r="Z52" s="1067"/>
      <c r="AA52" s="1067"/>
      <c r="AB52" s="1067"/>
    </row>
    <row r="54">
      <c r="A54" s="237"/>
      <c r="B54" s="237"/>
      <c r="C54" s="237"/>
      <c r="D54" s="237"/>
      <c r="E54" s="237"/>
      <c r="F54" s="237"/>
      <c r="G54" s="237"/>
      <c r="H54" s="237"/>
      <c r="I54" s="237"/>
      <c r="J54" s="237"/>
      <c r="K54" s="237"/>
      <c r="L54" s="237"/>
      <c r="M54" s="237"/>
      <c r="N54" s="237"/>
      <c r="O54" s="237"/>
      <c r="P54" s="237"/>
      <c r="Q54" s="237"/>
      <c r="R54" s="237"/>
      <c r="S54" s="237"/>
      <c r="T54" s="237"/>
      <c r="U54" s="237"/>
      <c r="V54" s="237"/>
      <c r="W54" s="237"/>
      <c r="X54" s="237"/>
      <c r="Y54" s="237"/>
      <c r="Z54" s="237"/>
      <c r="AA54" s="237"/>
      <c r="AB54" s="237"/>
      <c r="AC54" s="237"/>
    </row>
    <row r="55">
      <c r="A55" s="237"/>
      <c r="B55" s="237"/>
      <c r="C55" s="237"/>
      <c r="D55" s="237"/>
      <c r="E55" s="237"/>
      <c r="F55" s="237"/>
      <c r="G55" s="237"/>
      <c r="H55" s="237"/>
      <c r="I55" s="237"/>
      <c r="J55" s="237"/>
      <c r="K55" s="237"/>
      <c r="L55" s="237"/>
      <c r="M55" s="237"/>
      <c r="N55" s="237"/>
      <c r="O55" s="237"/>
      <c r="P55" s="237"/>
      <c r="Q55" s="237"/>
      <c r="R55" s="237"/>
      <c r="S55" s="237"/>
      <c r="T55" s="237"/>
      <c r="U55" s="237"/>
      <c r="V55" s="237"/>
      <c r="W55" s="237"/>
      <c r="X55" s="237"/>
      <c r="Y55" s="237"/>
      <c r="Z55" s="237"/>
      <c r="AA55" s="237"/>
      <c r="AB55" s="237"/>
      <c r="AC55" s="237"/>
    </row>
    <row r="56">
      <c r="A56" s="237"/>
      <c r="B56" s="237"/>
      <c r="C56" s="237"/>
      <c r="D56" s="237"/>
      <c r="E56" s="237"/>
      <c r="F56" s="237"/>
      <c r="G56" s="237"/>
      <c r="H56" s="237"/>
      <c r="I56" s="237"/>
      <c r="J56" s="237"/>
      <c r="K56" s="237"/>
      <c r="L56" s="237"/>
      <c r="M56" s="237"/>
      <c r="N56" s="237"/>
      <c r="O56" s="237"/>
      <c r="P56" s="237"/>
      <c r="Q56" s="237"/>
      <c r="R56" s="237"/>
      <c r="S56" s="237"/>
      <c r="T56" s="237"/>
      <c r="U56" s="237"/>
      <c r="V56" s="237"/>
      <c r="W56" s="237"/>
      <c r="X56" s="237"/>
      <c r="Y56" s="237"/>
      <c r="Z56" s="237"/>
      <c r="AA56" s="237"/>
      <c r="AB56" s="237"/>
      <c r="AC56" s="237"/>
    </row>
    <row r="57">
      <c r="A57" s="237"/>
      <c r="B57" s="237"/>
      <c r="C57" s="237"/>
      <c r="D57" s="237"/>
      <c r="E57" s="237"/>
      <c r="F57" s="237"/>
      <c r="G57" s="237"/>
      <c r="H57" s="237"/>
      <c r="I57" s="237"/>
      <c r="J57" s="237"/>
      <c r="K57" s="237"/>
      <c r="L57" s="237"/>
      <c r="M57" s="237"/>
      <c r="N57" s="237"/>
      <c r="O57" s="237"/>
      <c r="P57" s="237"/>
      <c r="Q57" s="237"/>
      <c r="R57" s="237"/>
      <c r="S57" s="237"/>
      <c r="T57" s="237"/>
      <c r="U57" s="237"/>
      <c r="V57" s="237"/>
      <c r="W57" s="237"/>
      <c r="X57" s="237"/>
      <c r="Y57" s="237"/>
      <c r="Z57" s="237"/>
      <c r="AA57" s="237"/>
      <c r="AB57" s="237"/>
      <c r="AC57" s="237"/>
    </row>
    <row r="58">
      <c r="A58" s="237"/>
      <c r="B58" s="237"/>
      <c r="C58" s="237"/>
      <c r="D58" s="237"/>
      <c r="E58" s="237"/>
      <c r="F58" s="237"/>
      <c r="G58" s="237"/>
      <c r="H58" s="237"/>
      <c r="I58" s="237"/>
      <c r="J58" s="237"/>
      <c r="K58" s="237"/>
      <c r="L58" s="237"/>
      <c r="M58" s="237"/>
      <c r="N58" s="237"/>
      <c r="O58" s="237"/>
      <c r="P58" s="237"/>
      <c r="Q58" s="237"/>
      <c r="R58" s="237"/>
      <c r="S58" s="237"/>
      <c r="T58" s="237"/>
      <c r="U58" s="237"/>
      <c r="V58" s="237"/>
      <c r="W58" s="237"/>
      <c r="X58" s="237"/>
      <c r="Y58" s="237"/>
      <c r="Z58" s="237"/>
      <c r="AA58" s="237"/>
      <c r="AB58" s="237"/>
      <c r="AC58" s="237"/>
    </row>
    <row r="59">
      <c r="A59" s="237"/>
      <c r="B59" s="237"/>
      <c r="C59" s="237"/>
      <c r="D59" s="237"/>
      <c r="E59" s="237"/>
      <c r="F59" s="237"/>
      <c r="G59" s="237"/>
      <c r="H59" s="237"/>
      <c r="I59" s="237"/>
      <c r="J59" s="237"/>
      <c r="K59" s="237"/>
      <c r="L59" s="237"/>
      <c r="M59" s="237"/>
      <c r="N59" s="237"/>
      <c r="O59" s="237"/>
      <c r="P59" s="237"/>
      <c r="Q59" s="237"/>
      <c r="R59" s="237"/>
      <c r="S59" s="237"/>
      <c r="T59" s="237"/>
      <c r="U59" s="237"/>
      <c r="V59" s="237"/>
      <c r="W59" s="237"/>
      <c r="X59" s="237"/>
      <c r="Y59" s="237"/>
      <c r="Z59" s="237"/>
      <c r="AA59" s="237"/>
      <c r="AB59" s="237"/>
      <c r="AC59" s="237"/>
    </row>
    <row r="60">
      <c r="A60" s="237"/>
      <c r="B60" s="237"/>
      <c r="C60" s="237"/>
      <c r="D60" s="237"/>
      <c r="E60" s="237"/>
      <c r="F60" s="237"/>
      <c r="G60" s="237"/>
      <c r="H60" s="237"/>
      <c r="I60" s="237"/>
      <c r="J60" s="237"/>
      <c r="K60" s="237"/>
      <c r="L60" s="237"/>
      <c r="M60" s="237"/>
      <c r="N60" s="237"/>
      <c r="O60" s="237"/>
      <c r="P60" s="237"/>
      <c r="Q60" s="237"/>
      <c r="R60" s="237"/>
      <c r="S60" s="237"/>
      <c r="T60" s="237"/>
      <c r="U60" s="237"/>
      <c r="V60" s="237"/>
      <c r="W60" s="237"/>
      <c r="X60" s="237"/>
      <c r="Y60" s="237"/>
      <c r="Z60" s="237"/>
      <c r="AA60" s="237"/>
      <c r="AB60" s="237"/>
      <c r="AC60" s="237"/>
    </row>
    <row r="61">
      <c r="A61" s="237"/>
      <c r="B61" s="237"/>
      <c r="C61" s="237"/>
      <c r="D61" s="237"/>
      <c r="E61" s="237"/>
      <c r="F61" s="237"/>
      <c r="G61" s="237"/>
      <c r="H61" s="237"/>
      <c r="I61" s="237"/>
      <c r="J61" s="237"/>
      <c r="K61" s="237"/>
      <c r="L61" s="237"/>
      <c r="M61" s="237"/>
      <c r="N61" s="237"/>
      <c r="O61" s="237"/>
      <c r="P61" s="237"/>
      <c r="Q61" s="237"/>
      <c r="R61" s="237"/>
      <c r="S61" s="237"/>
      <c r="T61" s="237"/>
      <c r="U61" s="237"/>
      <c r="V61" s="237"/>
      <c r="W61" s="237"/>
      <c r="X61" s="237"/>
      <c r="Y61" s="237"/>
      <c r="Z61" s="237"/>
      <c r="AA61" s="237"/>
      <c r="AB61" s="237"/>
      <c r="AC61" s="237"/>
    </row>
    <row r="62">
      <c r="A62" s="237"/>
      <c r="B62" s="237"/>
      <c r="C62" s="237"/>
      <c r="D62" s="237"/>
      <c r="E62" s="237"/>
      <c r="F62" s="237"/>
      <c r="G62" s="237"/>
      <c r="H62" s="237"/>
      <c r="I62" s="237"/>
      <c r="J62" s="237"/>
      <c r="K62" s="237"/>
      <c r="L62" s="237"/>
      <c r="M62" s="237"/>
      <c r="N62" s="237"/>
      <c r="O62" s="237"/>
      <c r="P62" s="237"/>
      <c r="Q62" s="237"/>
      <c r="R62" s="237"/>
      <c r="S62" s="237"/>
      <c r="T62" s="237"/>
      <c r="U62" s="237"/>
      <c r="V62" s="237"/>
      <c r="W62" s="237"/>
      <c r="X62" s="237"/>
      <c r="Y62" s="237"/>
      <c r="Z62" s="237"/>
      <c r="AA62" s="237"/>
      <c r="AB62" s="237"/>
      <c r="AC62" s="237"/>
    </row>
    <row r="63">
      <c r="A63" s="237"/>
      <c r="B63" s="237"/>
      <c r="C63" s="237"/>
      <c r="D63" s="237"/>
      <c r="E63" s="237"/>
      <c r="F63" s="237"/>
      <c r="G63" s="237"/>
      <c r="H63" s="237"/>
      <c r="I63" s="237"/>
      <c r="J63" s="237"/>
      <c r="K63" s="237"/>
      <c r="L63" s="237"/>
      <c r="M63" s="237"/>
      <c r="N63" s="237"/>
      <c r="O63" s="237"/>
      <c r="P63" s="237"/>
      <c r="Q63" s="237"/>
      <c r="R63" s="237"/>
      <c r="S63" s="237"/>
      <c r="T63" s="237"/>
      <c r="U63" s="237"/>
      <c r="V63" s="237"/>
      <c r="W63" s="237"/>
      <c r="X63" s="237"/>
      <c r="Y63" s="237"/>
      <c r="Z63" s="237"/>
      <c r="AA63" s="237"/>
      <c r="AB63" s="237"/>
      <c r="AC63" s="237"/>
    </row>
    <row r="64">
      <c r="A64" s="237"/>
      <c r="B64" s="237"/>
      <c r="C64" s="237"/>
      <c r="D64" s="237"/>
      <c r="E64" s="237"/>
      <c r="F64" s="237"/>
      <c r="G64" s="237"/>
      <c r="H64" s="237"/>
      <c r="I64" s="237"/>
      <c r="J64" s="237"/>
      <c r="K64" s="237"/>
      <c r="L64" s="237"/>
      <c r="M64" s="237"/>
      <c r="N64" s="237"/>
      <c r="O64" s="237"/>
      <c r="P64" s="237"/>
      <c r="Q64" s="237"/>
      <c r="R64" s="237"/>
      <c r="S64" s="237"/>
      <c r="T64" s="237"/>
      <c r="U64" s="237"/>
      <c r="V64" s="237"/>
      <c r="W64" s="237"/>
      <c r="X64" s="237"/>
      <c r="Y64" s="237"/>
      <c r="Z64" s="237"/>
      <c r="AA64" s="237"/>
      <c r="AB64" s="237"/>
      <c r="AC64" s="237"/>
    </row>
    <row r="65" s="237" customFormat="1"/>
    <row r="66" s="237" customFormat="1"/>
    <row r="67" s="237" customFormat="1"/>
    <row r="68" s="237" customFormat="1"/>
    <row r="69" s="237" customFormat="1"/>
    <row r="70" s="237" customFormat="1"/>
    <row r="71" s="237" customFormat="1"/>
    <row r="72" s="237" customFormat="1"/>
    <row r="73" s="237" customFormat="1"/>
    <row r="74" s="237" customFormat="1"/>
    <row r="75" s="237" customFormat="1"/>
    <row r="76" s="237" customFormat="1"/>
    <row r="77" s="237" customFormat="1"/>
    <row r="78" s="237" customFormat="1"/>
    <row r="79" s="237" customFormat="1"/>
    <row r="80" s="237" customFormat="1"/>
    <row r="81" s="237" customFormat="1"/>
    <row r="82" s="237" customFormat="1"/>
    <row r="83" s="237" customFormat="1"/>
    <row r="84" s="237" customFormat="1"/>
    <row r="85" s="237" customFormat="1"/>
    <row r="86" s="237" customFormat="1"/>
    <row r="87" s="237" customFormat="1"/>
    <row r="88" s="237" customFormat="1"/>
    <row r="89" s="237" customFormat="1"/>
    <row r="90" s="237" customFormat="1"/>
    <row r="91" s="237" customFormat="1"/>
    <row r="92" s="237" customFormat="1"/>
    <row r="93" s="237" customFormat="1"/>
    <row r="94" s="237" customFormat="1"/>
  </sheetData>
  <mergeCells count="49">
    <mergeCell ref="B43:C43"/>
    <mergeCell ref="B41:C41"/>
    <mergeCell ref="B27:C27"/>
    <mergeCell ref="Q24:AB24"/>
    <mergeCell ref="B36:C36"/>
    <mergeCell ref="B39:C39"/>
    <mergeCell ref="B40:C40"/>
    <mergeCell ref="B42:C42"/>
    <mergeCell ref="Q38:AB38"/>
    <mergeCell ref="B28:C28"/>
    <mergeCell ref="B29:C29"/>
    <mergeCell ref="B30:C30"/>
    <mergeCell ref="B38:O38"/>
    <mergeCell ref="Q10:AB10"/>
    <mergeCell ref="B11:C11"/>
    <mergeCell ref="B12:C12"/>
    <mergeCell ref="B13:C13"/>
    <mergeCell ref="B20:C20"/>
    <mergeCell ref="B16:C16"/>
    <mergeCell ref="B14:C14"/>
    <mergeCell ref="B50:C50"/>
    <mergeCell ref="B44:C44"/>
    <mergeCell ref="B46:C46"/>
    <mergeCell ref="B47:C47"/>
    <mergeCell ref="B48:C48"/>
    <mergeCell ref="B22:C22"/>
    <mergeCell ref="B33:C33"/>
    <mergeCell ref="B34:C34"/>
    <mergeCell ref="B32:C32"/>
    <mergeCell ref="B19:C19"/>
    <mergeCell ref="B25:C25"/>
    <mergeCell ref="B26:C26"/>
    <mergeCell ref="B24:O24"/>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17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7" customWidth="1"/>
  </cols>
  <sheetData>
    <row r="1" ht="30">
      <c r="A1" s="630"/>
      <c r="B1" s="662" t="s">
        <v>243</v>
      </c>
      <c r="Y1" s="5"/>
      <c r="AB1" s="691"/>
      <c r="AD1" s="237"/>
    </row>
    <row r="2" ht="15" customHeight="1">
      <c r="A2" s="11"/>
      <c r="B2" s="11" t="s">
        <v>258</v>
      </c>
    </row>
    <row r="3" ht="17.1" customHeight="1">
      <c r="A3" s="11"/>
      <c r="B3" s="11" t="s">
        <v>259</v>
      </c>
      <c r="R3" s="1059" t="s">
        <v>351</v>
      </c>
      <c r="S3" s="1059"/>
      <c r="T3" s="1059"/>
      <c r="U3" s="1059"/>
      <c r="V3" s="1059"/>
      <c r="W3" s="1059"/>
      <c r="X3" s="1059"/>
      <c r="Y3" s="1059"/>
      <c r="Z3" s="1059"/>
      <c r="AA3" s="1059"/>
      <c r="AB3" s="1059"/>
    </row>
    <row r="4" ht="19.5" customHeight="1">
      <c r="A4" s="4"/>
      <c r="B4" s="211" t="s">
        <v>366</v>
      </c>
      <c r="C4" s="5"/>
      <c r="D4" s="5"/>
      <c r="E4" s="5"/>
      <c r="F4" s="5"/>
      <c r="G4" s="5"/>
      <c r="H4" s="212"/>
      <c r="I4" s="212"/>
      <c r="J4" s="212"/>
      <c r="K4" s="212"/>
      <c r="L4" s="212"/>
      <c r="M4" s="212"/>
      <c r="N4" s="212"/>
      <c r="O4" s="212"/>
      <c r="P4" s="212"/>
      <c r="Q4" s="212"/>
      <c r="R4" s="212"/>
      <c r="S4" s="212"/>
      <c r="T4" s="212"/>
      <c r="U4" s="4"/>
      <c r="V4" s="4"/>
    </row>
    <row r="5" ht="12.75" customHeight="1"/>
    <row r="6" ht="15.75">
      <c r="D6" s="1004" t="s">
        <v>44</v>
      </c>
      <c r="E6" s="1004"/>
      <c r="F6" s="1004"/>
      <c r="G6" s="1004"/>
      <c r="H6" s="1004"/>
      <c r="I6" s="1004"/>
      <c r="J6" s="1004"/>
      <c r="K6" s="1004"/>
      <c r="L6" s="1004"/>
      <c r="M6" s="1004"/>
      <c r="N6" s="1004"/>
      <c r="O6" s="1004"/>
      <c r="Q6" s="979" t="s">
        <v>72</v>
      </c>
      <c r="R6" s="979"/>
      <c r="S6" s="979"/>
      <c r="T6" s="979"/>
      <c r="U6" s="979"/>
      <c r="V6" s="979"/>
      <c r="W6" s="979"/>
      <c r="X6" s="979"/>
      <c r="Y6" s="979"/>
      <c r="Z6" s="979"/>
      <c r="AA6" s="979"/>
      <c r="AB6" s="979"/>
    </row>
    <row r="7" ht="15.75">
      <c r="D7" s="285" t="s">
        <v>11</v>
      </c>
      <c r="E7" s="285"/>
      <c r="F7" s="285"/>
      <c r="G7" s="285" t="s">
        <v>13</v>
      </c>
      <c r="H7" s="285"/>
      <c r="I7" s="285"/>
      <c r="J7" s="285" t="s">
        <v>14</v>
      </c>
      <c r="K7" s="285"/>
      <c r="L7" s="285"/>
      <c r="M7" s="285" t="s">
        <v>12</v>
      </c>
      <c r="N7" s="285"/>
      <c r="O7" s="285"/>
      <c r="Q7" s="285" t="s">
        <v>11</v>
      </c>
      <c r="R7" s="285"/>
      <c r="S7" s="285"/>
      <c r="T7" s="285" t="s">
        <v>13</v>
      </c>
      <c r="U7" s="285"/>
      <c r="V7" s="285"/>
      <c r="W7" s="285" t="s">
        <v>14</v>
      </c>
      <c r="X7" s="285"/>
      <c r="Y7" s="285"/>
      <c r="Z7" s="285" t="s">
        <v>12</v>
      </c>
      <c r="AA7" s="285"/>
      <c r="AB7" s="285"/>
    </row>
    <row r="8" ht="27" customHeight="1">
      <c r="A8" s="57"/>
      <c r="B8" s="1060"/>
      <c r="C8" s="1060"/>
      <c r="D8" s="414" t="s">
        <v>25</v>
      </c>
      <c r="E8" s="415" t="s">
        <v>15</v>
      </c>
      <c r="F8" s="416" t="s">
        <v>26</v>
      </c>
      <c r="G8" s="414" t="s">
        <v>25</v>
      </c>
      <c r="H8" s="415" t="s">
        <v>15</v>
      </c>
      <c r="I8" s="416" t="s">
        <v>26</v>
      </c>
      <c r="J8" s="414" t="s">
        <v>25</v>
      </c>
      <c r="K8" s="415" t="s">
        <v>15</v>
      </c>
      <c r="L8" s="416" t="s">
        <v>26</v>
      </c>
      <c r="M8" s="414" t="s">
        <v>25</v>
      </c>
      <c r="N8" s="415" t="s">
        <v>15</v>
      </c>
      <c r="O8" s="416" t="s">
        <v>26</v>
      </c>
      <c r="P8" s="63"/>
      <c r="Q8" s="414" t="s">
        <v>25</v>
      </c>
      <c r="R8" s="415" t="s">
        <v>15</v>
      </c>
      <c r="S8" s="416" t="s">
        <v>26</v>
      </c>
      <c r="T8" s="414" t="s">
        <v>25</v>
      </c>
      <c r="U8" s="415" t="s">
        <v>15</v>
      </c>
      <c r="V8" s="416" t="s">
        <v>26</v>
      </c>
      <c r="W8" s="414" t="s">
        <v>25</v>
      </c>
      <c r="X8" s="415" t="s">
        <v>15</v>
      </c>
      <c r="Y8" s="416" t="s">
        <v>26</v>
      </c>
      <c r="Z8" s="414" t="s">
        <v>25</v>
      </c>
      <c r="AA8" s="415" t="s">
        <v>15</v>
      </c>
      <c r="AB8" s="416"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93" t="s">
        <v>22</v>
      </c>
      <c r="C10" s="993"/>
      <c r="D10" s="993"/>
      <c r="E10" s="993"/>
      <c r="F10" s="993"/>
      <c r="G10" s="993"/>
      <c r="H10" s="993"/>
      <c r="I10" s="993"/>
      <c r="J10" s="993"/>
      <c r="K10" s="993"/>
      <c r="L10" s="993"/>
      <c r="M10" s="993"/>
      <c r="N10" s="993"/>
      <c r="O10" s="993"/>
      <c r="P10" s="413"/>
      <c r="Q10" s="991"/>
      <c r="R10" s="991"/>
      <c r="S10" s="991"/>
      <c r="T10" s="991"/>
      <c r="U10" s="991"/>
      <c r="V10" s="991"/>
      <c r="W10" s="991"/>
      <c r="X10" s="991"/>
      <c r="Y10" s="991"/>
      <c r="Z10" s="991"/>
      <c r="AA10" s="991"/>
      <c r="AB10" s="991"/>
      <c r="AC10" s="9"/>
    </row>
    <row r="11" ht="18" customHeight="1">
      <c r="A11" s="58"/>
      <c r="B11" s="1061" t="s">
        <v>43</v>
      </c>
      <c r="C11" s="1061"/>
      <c r="D11" s="429">
        <v>67.383937854009673281918867150</v>
      </c>
      <c r="E11" s="430">
        <v>75.731755543587166998515533730</v>
      </c>
      <c r="F11" s="431">
        <v>57.180484066271109646049547350</v>
      </c>
      <c r="G11" s="429">
        <v>3.5538637983996250217490657900</v>
      </c>
      <c r="H11" s="430">
        <v>7.6315363020320854226442170400</v>
      </c>
      <c r="I11" s="431">
        <v>8.859467721101986934125903180</v>
      </c>
      <c r="J11" s="429">
        <v>0</v>
      </c>
      <c r="K11" s="430">
        <v>0</v>
      </c>
      <c r="L11" s="431">
        <v>6.5568211117913469730383217300</v>
      </c>
      <c r="M11" s="429">
        <v>70.937801652409298303667932930</v>
      </c>
      <c r="N11" s="430">
        <v>83.36329184561925242115975077</v>
      </c>
      <c r="O11" s="431">
        <v>72.596772899164443553213772260</v>
      </c>
      <c r="P11" s="5"/>
      <c r="Q11" s="429">
        <v>61.257112508525227586835831860</v>
      </c>
      <c r="R11" s="430">
        <v>-1.3650300646053646202176259600</v>
      </c>
      <c r="S11" s="431">
        <v>7.42678978566518511252064700</v>
      </c>
      <c r="T11" s="429">
        <v>-50.690583121791867858636316270</v>
      </c>
      <c r="U11" s="430">
        <v>14.679361987753455896955613290</v>
      </c>
      <c r="V11" s="431">
        <v>-7.4818461324341668999400386900</v>
      </c>
      <c r="W11" s="429">
        <v>0</v>
      </c>
      <c r="X11" s="430">
        <v>0</v>
      </c>
      <c r="Y11" s="431">
        <v>17.812344067925925030537392450</v>
      </c>
      <c r="Z11" s="429">
        <v>44.788996979797939806200241690</v>
      </c>
      <c r="AA11" s="430">
        <v>-0.0853413939814187162561556100</v>
      </c>
      <c r="AB11" s="431">
        <v>6.1840683108906538650271291200</v>
      </c>
    </row>
    <row r="12" ht="18" customHeight="1">
      <c r="A12" s="58"/>
      <c r="B12" s="1062" t="s">
        <v>46</v>
      </c>
      <c r="C12" s="1062"/>
      <c r="D12" s="422">
        <v>67.329500622093007225331890460</v>
      </c>
      <c r="E12" s="91">
        <v>70.496562677811782933103061440</v>
      </c>
      <c r="F12" s="423">
        <v>56.303184379670458248652982700</v>
      </c>
      <c r="G12" s="422">
        <v>7.7972550288738751919552615900</v>
      </c>
      <c r="H12" s="91">
        <v>8.485541037236832527757174220</v>
      </c>
      <c r="I12" s="423">
        <v>11.059883611042600135946282600</v>
      </c>
      <c r="J12" s="422">
        <v>0</v>
      </c>
      <c r="K12" s="91">
        <v>0</v>
      </c>
      <c r="L12" s="423">
        <v>6.2735253140353051661969824800</v>
      </c>
      <c r="M12" s="422">
        <v>75.126755650966882417287152050</v>
      </c>
      <c r="N12" s="91">
        <v>78.982103715048615460860235650</v>
      </c>
      <c r="O12" s="423">
        <v>73.636593304748363550796247790</v>
      </c>
      <c r="P12" s="5"/>
      <c r="Q12" s="422">
        <v>75.004218122239196197185275490</v>
      </c>
      <c r="R12" s="91">
        <v>3.8545389811889873756039875300</v>
      </c>
      <c r="S12" s="423">
        <v>9.560032636155947794818231560</v>
      </c>
      <c r="T12" s="422">
        <v>-0.4336214454797064365438445700</v>
      </c>
      <c r="U12" s="91">
        <v>-0.7292521207052186745776580900</v>
      </c>
      <c r="V12" s="423">
        <v>-2.7219826574034080927176913600</v>
      </c>
      <c r="W12" s="422">
        <v>0</v>
      </c>
      <c r="X12" s="91">
        <v>-100</v>
      </c>
      <c r="Y12" s="423">
        <v>29.982887431153878537075024460</v>
      </c>
      <c r="Z12" s="422">
        <v>62.245792690225369958828254820</v>
      </c>
      <c r="AA12" s="91">
        <v>3.3051630609520403554000595600</v>
      </c>
      <c r="AB12" s="423">
        <v>8.952373984866881473502541860</v>
      </c>
    </row>
    <row r="13" ht="18" customHeight="1">
      <c r="A13" s="58"/>
      <c r="B13" s="1062" t="s">
        <v>47</v>
      </c>
      <c r="C13" s="1062"/>
      <c r="D13" s="422">
        <v>63.323561529717312983344666730</v>
      </c>
      <c r="E13" s="91">
        <v>68.299041607864397629377122520</v>
      </c>
      <c r="F13" s="423">
        <v>55.81964632808064629879928900</v>
      </c>
      <c r="G13" s="422">
        <v>7.5128905706937804928430377800</v>
      </c>
      <c r="H13" s="91">
        <v>8.675061650662525277909291730</v>
      </c>
      <c r="I13" s="423">
        <v>13.801365396182010802655277760</v>
      </c>
      <c r="J13" s="422">
        <v>0</v>
      </c>
      <c r="K13" s="91">
        <v>0</v>
      </c>
      <c r="L13" s="423">
        <v>6.2599274387838958995375070300</v>
      </c>
      <c r="M13" s="422">
        <v>70.836452100411093476187704510</v>
      </c>
      <c r="N13" s="91">
        <v>76.974103258526922907286414260</v>
      </c>
      <c r="O13" s="423">
        <v>75.880939163046553000992073790</v>
      </c>
      <c r="P13" s="184"/>
      <c r="Q13" s="422">
        <v>81.98719315784198056959397201</v>
      </c>
      <c r="R13" s="91">
        <v>7.5816995014712209665735532800</v>
      </c>
      <c r="S13" s="423">
        <v>10.330485194975445083917029840</v>
      </c>
      <c r="T13" s="422">
        <v>23.027574501073357435245778980</v>
      </c>
      <c r="U13" s="91">
        <v>-14.499894891525559989234989290</v>
      </c>
      <c r="V13" s="423">
        <v>-0.7758860927984497255325358400</v>
      </c>
      <c r="W13" s="422">
        <v>0</v>
      </c>
      <c r="X13" s="91">
        <v>0</v>
      </c>
      <c r="Y13" s="423">
        <v>31.039203730848660877488640820</v>
      </c>
      <c r="Z13" s="422">
        <v>73.184578647936520297925349240</v>
      </c>
      <c r="AA13" s="91">
        <v>4.5389251838180730270639641400</v>
      </c>
      <c r="AB13" s="423">
        <v>9.528614834668786540931960170</v>
      </c>
    </row>
    <row r="14" ht="18" customHeight="1">
      <c r="A14" s="58"/>
      <c r="B14" s="1062" t="s">
        <v>48</v>
      </c>
      <c r="C14" s="1062"/>
      <c r="D14" s="422">
        <v>66.778493025413099022240771350</v>
      </c>
      <c r="E14" s="91">
        <v>71.799740230730457701413872600</v>
      </c>
      <c r="F14" s="423">
        <v>55.270643187495981661623630280</v>
      </c>
      <c r="G14" s="422">
        <v>4.3645613413996859154393256700</v>
      </c>
      <c r="H14" s="91">
        <v>8.604327675167294914585670270</v>
      </c>
      <c r="I14" s="423">
        <v>16.102636111784927656667328870</v>
      </c>
      <c r="J14" s="422">
        <v>0</v>
      </c>
      <c r="K14" s="91">
        <v>0</v>
      </c>
      <c r="L14" s="423">
        <v>6.4203387276106929238331338900</v>
      </c>
      <c r="M14" s="422">
        <v>71.143054366812784937680097020</v>
      </c>
      <c r="N14" s="91">
        <v>80.40406790589775261599954288</v>
      </c>
      <c r="O14" s="423">
        <v>77.793618026891602242124093040</v>
      </c>
      <c r="P14" s="5"/>
      <c r="Q14" s="422">
        <v>79.62247128964052187363399743</v>
      </c>
      <c r="R14" s="91">
        <v>6.9239689779450109207080171100</v>
      </c>
      <c r="S14" s="423">
        <v>4.3732731942796644036278080800</v>
      </c>
      <c r="T14" s="422">
        <v>-42.196323244331603156613483910</v>
      </c>
      <c r="U14" s="91">
        <v>-33.771857613495131389257879300</v>
      </c>
      <c r="V14" s="423">
        <v>10.834834554356355557833280110</v>
      </c>
      <c r="W14" s="422">
        <v>0</v>
      </c>
      <c r="X14" s="91">
        <v>0</v>
      </c>
      <c r="Y14" s="423">
        <v>28.140892601320995639188831480</v>
      </c>
      <c r="Z14" s="422">
        <v>59.057794634101418760935281210</v>
      </c>
      <c r="AA14" s="91">
        <v>0.326720582459331366923039400</v>
      </c>
      <c r="AB14" s="423">
        <v>7.3109295451779540071734539600</v>
      </c>
    </row>
    <row r="15" ht="18" customHeight="1">
      <c r="A15" s="58"/>
      <c r="B15" s="1062" t="s">
        <v>49</v>
      </c>
      <c r="C15" s="1062"/>
      <c r="D15" s="422">
        <v>75.163485421395518896718735160</v>
      </c>
      <c r="E15" s="91">
        <v>78.659877277930098085011786520</v>
      </c>
      <c r="F15" s="423">
        <v>58.098124633524666368540189810</v>
      </c>
      <c r="G15" s="422">
        <v>3.3143946027030379231806723100</v>
      </c>
      <c r="H15" s="91">
        <v>10.453806839074535799564165410</v>
      </c>
      <c r="I15" s="423">
        <v>17.349466230515740398287189090</v>
      </c>
      <c r="J15" s="422">
        <v>0</v>
      </c>
      <c r="K15" s="91">
        <v>0</v>
      </c>
      <c r="L15" s="423">
        <v>6.5076558538710178358658313100</v>
      </c>
      <c r="M15" s="422">
        <v>78.477880024098556819899407460</v>
      </c>
      <c r="N15" s="91">
        <v>89.11368411700463388457595193</v>
      </c>
      <c r="O15" s="423">
        <v>81.95524671791142460269321021</v>
      </c>
      <c r="P15" s="184"/>
      <c r="Q15" s="422">
        <v>81.87420102169326633443777583</v>
      </c>
      <c r="R15" s="91">
        <v>5.7280665885429162370461722600</v>
      </c>
      <c r="S15" s="423">
        <v>5.6168339288166159174345494200</v>
      </c>
      <c r="T15" s="422">
        <v>-53.982952230424100438806932420</v>
      </c>
      <c r="U15" s="91">
        <v>-10.899460099382398585463876210</v>
      </c>
      <c r="V15" s="423">
        <v>15.645241685961564175207031850</v>
      </c>
      <c r="W15" s="422">
        <v>0</v>
      </c>
      <c r="X15" s="91">
        <v>0</v>
      </c>
      <c r="Y15" s="423">
        <v>17.228640771270593135146505550</v>
      </c>
      <c r="Z15" s="422">
        <v>61.710967372705912949809176580</v>
      </c>
      <c r="AA15" s="91">
        <v>3.4630945016824936217937260400</v>
      </c>
      <c r="AB15" s="423">
        <v>8.460981972055494483455236190</v>
      </c>
    </row>
    <row r="16" ht="18" customHeight="1">
      <c r="A16" s="58"/>
      <c r="B16" s="1063" t="s">
        <v>78</v>
      </c>
      <c r="C16" s="1063"/>
      <c r="D16" s="432">
        <v>67.925004263846806989508466170</v>
      </c>
      <c r="E16" s="433">
        <v>72.926208287892047593119015510</v>
      </c>
      <c r="F16" s="434">
        <v>56.523586667630876594037160590</v>
      </c>
      <c r="G16" s="432">
        <v>5.3419915154182399936366478500</v>
      </c>
      <c r="H16" s="433">
        <v>8.768615412195683129240849010</v>
      </c>
      <c r="I16" s="434">
        <v>13.440121413853582846401833900</v>
      </c>
      <c r="J16" s="432">
        <v>0</v>
      </c>
      <c r="K16" s="433">
        <v>0</v>
      </c>
      <c r="L16" s="434">
        <v>6.4014760187573221254495545600</v>
      </c>
      <c r="M16" s="432">
        <v>73.266995779265046983145114020</v>
      </c>
      <c r="N16" s="433">
        <v>81.69482370008773072235986452</v>
      </c>
      <c r="O16" s="434">
        <v>76.365184100241781565888549050</v>
      </c>
      <c r="P16" s="5"/>
      <c r="Q16" s="432">
        <v>75.479118677704708038396314300</v>
      </c>
      <c r="R16" s="433">
        <v>4.3179173282275044473353864600</v>
      </c>
      <c r="S16" s="434">
        <v>7.426386030491078010448740100</v>
      </c>
      <c r="T16" s="432">
        <v>-25.697762611576440613679518470</v>
      </c>
      <c r="U16" s="433">
        <v>-12.247565395730001518210790850</v>
      </c>
      <c r="V16" s="434">
        <v>4.532194992253196064231347600</v>
      </c>
      <c r="W16" s="432">
        <v>0</v>
      </c>
      <c r="X16" s="433">
        <v>-100</v>
      </c>
      <c r="Y16" s="434">
        <v>24.514765187846735483952711070</v>
      </c>
      <c r="Z16" s="631">
        <v>59.630544338361926481224295780</v>
      </c>
      <c r="AA16" s="214">
        <v>2.238836387027414328006527100</v>
      </c>
      <c r="AB16" s="632">
        <v>8.143545277114666292881420130</v>
      </c>
    </row>
    <row r="17" ht="6" customHeight="1">
      <c r="A17" s="58"/>
      <c r="B17" s="633"/>
      <c r="C17" s="633"/>
      <c r="D17" s="91"/>
      <c r="E17" s="91"/>
      <c r="F17" s="91"/>
      <c r="G17" s="91"/>
      <c r="H17" s="91"/>
      <c r="I17" s="91"/>
      <c r="J17" s="91"/>
      <c r="K17" s="91"/>
      <c r="L17" s="91"/>
      <c r="M17" s="91"/>
      <c r="N17" s="91"/>
      <c r="O17" s="91"/>
      <c r="P17" s="5"/>
      <c r="Q17" s="91"/>
      <c r="R17" s="91"/>
      <c r="S17" s="91"/>
      <c r="T17" s="91"/>
      <c r="U17" s="91"/>
      <c r="V17" s="91"/>
      <c r="W17" s="91"/>
      <c r="X17" s="91"/>
      <c r="Y17" s="91"/>
      <c r="Z17" s="634"/>
      <c r="AA17" s="634"/>
      <c r="AB17" s="634"/>
      <c r="AC17" s="4"/>
    </row>
    <row r="18" ht="18" customHeight="1">
      <c r="A18" s="58"/>
      <c r="B18" s="1064" t="s">
        <v>50</v>
      </c>
      <c r="C18" s="1064"/>
      <c r="D18" s="481">
        <v>77.002017491596207754046441340</v>
      </c>
      <c r="E18" s="482">
        <v>82.15720758809881609060583512</v>
      </c>
      <c r="F18" s="483">
        <v>66.020087967885441017610758490</v>
      </c>
      <c r="G18" s="481">
        <v>3.5014719074418791288185622900</v>
      </c>
      <c r="H18" s="482">
        <v>10.523008794004390070607968770</v>
      </c>
      <c r="I18" s="483">
        <v>16.187869933402576629553878940</v>
      </c>
      <c r="J18" s="481">
        <v>0</v>
      </c>
      <c r="K18" s="482">
        <v>0</v>
      </c>
      <c r="L18" s="483">
        <v>6.3520592083770162710802439700</v>
      </c>
      <c r="M18" s="481">
        <v>80.50348939903808688286500363</v>
      </c>
      <c r="N18" s="482">
        <v>92.68021638210320616121380389</v>
      </c>
      <c r="O18" s="483">
        <v>88.56001710966503391824488142</v>
      </c>
      <c r="P18" s="184"/>
      <c r="Q18" s="481">
        <v>82.76955722865321694400276177</v>
      </c>
      <c r="R18" s="482">
        <v>1.3294656219553734811875606600</v>
      </c>
      <c r="S18" s="483">
        <v>10.559487506636456812484647810</v>
      </c>
      <c r="T18" s="481">
        <v>-43.730293400662228157873301420</v>
      </c>
      <c r="U18" s="482">
        <v>5.7393033508087373529809136700</v>
      </c>
      <c r="V18" s="483">
        <v>3.7116267134471930895568356300</v>
      </c>
      <c r="W18" s="481">
        <v>0</v>
      </c>
      <c r="X18" s="482">
        <v>0</v>
      </c>
      <c r="Y18" s="483">
        <v>17.428977477673574013608970260</v>
      </c>
      <c r="Z18" s="481">
        <v>66.490106954220255148706316960</v>
      </c>
      <c r="AA18" s="482">
        <v>1.8115645542361598031891981500</v>
      </c>
      <c r="AB18" s="483">
        <v>9.69581734382944182943626700</v>
      </c>
    </row>
    <row r="19" ht="18" customHeight="1">
      <c r="A19" s="58"/>
      <c r="B19" s="1065" t="s">
        <v>51</v>
      </c>
      <c r="C19" s="1065"/>
      <c r="D19" s="273">
        <v>78.406807817575259622706096410</v>
      </c>
      <c r="E19" s="92">
        <v>84.72862963392085211337230976</v>
      </c>
      <c r="F19" s="274">
        <v>67.964597430344393725547074690</v>
      </c>
      <c r="G19" s="273">
        <v>4.2003862163953427035429835200</v>
      </c>
      <c r="H19" s="92">
        <v>9.905230807838719530680385060</v>
      </c>
      <c r="I19" s="274">
        <v>12.931611487921841183443610780</v>
      </c>
      <c r="J19" s="273">
        <v>0</v>
      </c>
      <c r="K19" s="92">
        <v>0</v>
      </c>
      <c r="L19" s="274">
        <v>6.6766070409745118639929444400</v>
      </c>
      <c r="M19" s="273">
        <v>82.60719403397060232624907993</v>
      </c>
      <c r="N19" s="92">
        <v>94.63386044175957164405269482</v>
      </c>
      <c r="O19" s="274">
        <v>87.57281595924074677298362991</v>
      </c>
      <c r="P19" s="5"/>
      <c r="Q19" s="273">
        <v>72.294756053419394287171949920</v>
      </c>
      <c r="R19" s="92">
        <v>-0.3819599747568266709265401100</v>
      </c>
      <c r="S19" s="274">
        <v>7.954397043010747907721100590</v>
      </c>
      <c r="T19" s="273">
        <v>-39.291740588662934759462403070</v>
      </c>
      <c r="U19" s="92">
        <v>6.8856538052713515329777749200</v>
      </c>
      <c r="V19" s="274">
        <v>-8.774515982270429364074750680</v>
      </c>
      <c r="W19" s="273">
        <v>0</v>
      </c>
      <c r="X19" s="92">
        <v>0</v>
      </c>
      <c r="Y19" s="274">
        <v>15.333507710413775154481849650</v>
      </c>
      <c r="Z19" s="273">
        <v>57.568119535148989342350923250</v>
      </c>
      <c r="AA19" s="92">
        <v>0.3320928406922367990627442600</v>
      </c>
      <c r="AB19" s="274">
        <v>5.6097324700567713031825610800</v>
      </c>
    </row>
    <row r="20" ht="18" customHeight="1">
      <c r="A20" s="58"/>
      <c r="B20" s="1066" t="s">
        <v>79</v>
      </c>
      <c r="C20" s="1066"/>
      <c r="D20" s="275">
        <v>77.704412654585733688376268860</v>
      </c>
      <c r="E20" s="276">
        <v>83.44291861100983410198907245</v>
      </c>
      <c r="F20" s="277">
        <v>66.992342699114917371578916590</v>
      </c>
      <c r="G20" s="275">
        <v>3.8509290619186109161807729100</v>
      </c>
      <c r="H20" s="276">
        <v>10.214119800921554800644176920</v>
      </c>
      <c r="I20" s="277">
        <v>14.559740710662208906498744860</v>
      </c>
      <c r="J20" s="275">
        <v>0</v>
      </c>
      <c r="K20" s="276">
        <v>0</v>
      </c>
      <c r="L20" s="277">
        <v>6.5143331246757640675365942100</v>
      </c>
      <c r="M20" s="275">
        <v>81.55534171650434460455704177</v>
      </c>
      <c r="N20" s="276">
        <v>93.65703841193138890263324938</v>
      </c>
      <c r="O20" s="277">
        <v>88.06641653445289034561425568</v>
      </c>
      <c r="P20" s="184"/>
      <c r="Q20" s="275">
        <v>77.330358631581645924268799810</v>
      </c>
      <c r="R20" s="276">
        <v>0.453282538797842582917726900</v>
      </c>
      <c r="S20" s="277">
        <v>9.227909203976292479375390450</v>
      </c>
      <c r="T20" s="275">
        <v>-41.393428325689650011959296810</v>
      </c>
      <c r="U20" s="276">
        <v>6.2920580740011871099053308400</v>
      </c>
      <c r="V20" s="277">
        <v>-2.2398376833133806914794546500</v>
      </c>
      <c r="W20" s="275">
        <v>0</v>
      </c>
      <c r="X20" s="276">
        <v>0</v>
      </c>
      <c r="Y20" s="277">
        <v>16.353089032438618091084805560</v>
      </c>
      <c r="Z20" s="275">
        <v>61.848821716134162666927510590</v>
      </c>
      <c r="AA20" s="276">
        <v>1.0587003576401328121499598300</v>
      </c>
      <c r="AB20" s="277">
        <v>7.6281392823974096376602968800</v>
      </c>
    </row>
    <row r="21" ht="6" customHeight="1">
      <c r="A21" s="58"/>
      <c r="B21" s="633"/>
      <c r="C21" s="633"/>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98" t="s">
        <v>12</v>
      </c>
      <c r="C22" s="998"/>
      <c r="D22" s="470">
        <v>70.619235836627140974967061920</v>
      </c>
      <c r="E22" s="471">
        <v>76.527940467167367188038310480</v>
      </c>
      <c r="F22" s="472">
        <v>59.542389279186861738649058690</v>
      </c>
      <c r="G22" s="470">
        <v>4.9901185770750988142292490100</v>
      </c>
      <c r="H22" s="471">
        <v>8.547509129745745193964032250</v>
      </c>
      <c r="I22" s="472">
        <v>13.700692196806012718746977110</v>
      </c>
      <c r="J22" s="470">
        <v>0</v>
      </c>
      <c r="K22" s="471">
        <v>0</v>
      </c>
      <c r="L22" s="472">
        <v>6.4289726600042204592845606600</v>
      </c>
      <c r="M22" s="470">
        <v>75.609354413702239789196310940</v>
      </c>
      <c r="N22" s="471">
        <v>85.07544959691311238200234273</v>
      </c>
      <c r="O22" s="472">
        <v>79.67205413599709491668059646</v>
      </c>
      <c r="P22" s="184"/>
      <c r="Q22" s="470">
        <v>75.881870385561936013125512710</v>
      </c>
      <c r="R22" s="471">
        <v>2.6977045239140988002496590300</v>
      </c>
      <c r="S22" s="472">
        <v>7.6651494813516800798863358700</v>
      </c>
      <c r="T22" s="470">
        <v>-28.873239436619718309859154950</v>
      </c>
      <c r="U22" s="471">
        <v>-4.960735491285194407201685500</v>
      </c>
      <c r="V22" s="472">
        <v>2.46053513843697224637601500</v>
      </c>
      <c r="W22" s="470">
        <v>0</v>
      </c>
      <c r="X22" s="471">
        <v>-100</v>
      </c>
      <c r="Y22" s="472">
        <v>25.902513747722524987926501660</v>
      </c>
      <c r="Z22" s="470">
        <v>60.300279329608938547486033540</v>
      </c>
      <c r="AA22" s="471">
        <v>1.8687347881688049172888907300</v>
      </c>
      <c r="AB22" s="472">
        <v>7.984081423050420233128827820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56" t="s">
        <v>9</v>
      </c>
      <c r="C24" s="1056"/>
      <c r="D24" s="1056"/>
      <c r="E24" s="1056"/>
      <c r="F24" s="1056"/>
      <c r="G24" s="1056"/>
      <c r="H24" s="1056"/>
      <c r="I24" s="1056"/>
      <c r="J24" s="1056"/>
      <c r="K24" s="1056"/>
      <c r="L24" s="1056"/>
      <c r="M24" s="1056"/>
      <c r="N24" s="1056"/>
      <c r="O24" s="1056"/>
      <c r="P24" s="413"/>
      <c r="Q24" s="1057"/>
      <c r="R24" s="1057"/>
      <c r="S24" s="1057"/>
      <c r="T24" s="1057"/>
      <c r="U24" s="1057"/>
      <c r="V24" s="1057"/>
      <c r="W24" s="1057"/>
      <c r="X24" s="1057"/>
      <c r="Y24" s="1057"/>
      <c r="Z24" s="1057"/>
      <c r="AA24" s="1057"/>
      <c r="AB24" s="1057"/>
      <c r="AC24" s="9"/>
    </row>
    <row r="25" ht="18" customHeight="1">
      <c r="A25" s="58"/>
      <c r="B25" s="1061" t="s">
        <v>43</v>
      </c>
      <c r="C25" s="1061"/>
      <c r="D25" s="456">
        <v>172.24264931477089954636303209</v>
      </c>
      <c r="E25" s="457">
        <v>192.90617654236541543233952776</v>
      </c>
      <c r="F25" s="458">
        <v>171.75725145913752294109827599</v>
      </c>
      <c r="G25" s="456">
        <v>160.99823485262274499994877611</v>
      </c>
      <c r="H25" s="457">
        <v>184.13018840636339676108109815</v>
      </c>
      <c r="I25" s="458">
        <v>187.47937723953788415759209984</v>
      </c>
      <c r="J25" s="456">
        <v>0</v>
      </c>
      <c r="K25" s="457">
        <v>0</v>
      </c>
      <c r="L25" s="458">
        <v>124.56194269332221981992878208</v>
      </c>
      <c r="M25" s="456">
        <v>171.67932318173062797160587357</v>
      </c>
      <c r="N25" s="457">
        <v>192.10277410271449366735658829</v>
      </c>
      <c r="O25" s="458">
        <v>169.41332452906588202161808967</v>
      </c>
      <c r="P25" s="5"/>
      <c r="Q25" s="429">
        <v>-8.244653325582228523657230450</v>
      </c>
      <c r="R25" s="430">
        <v>-4.6067955726201922411223465300</v>
      </c>
      <c r="S25" s="431">
        <v>-5.1288662930566744383359374200</v>
      </c>
      <c r="T25" s="429">
        <v>-14.563558021452041861857600800</v>
      </c>
      <c r="U25" s="430">
        <v>-21.950317639274019512517646730</v>
      </c>
      <c r="V25" s="431">
        <v>-4.5021211499284468365799937700</v>
      </c>
      <c r="W25" s="429">
        <v>0</v>
      </c>
      <c r="X25" s="430">
        <v>0</v>
      </c>
      <c r="Y25" s="431">
        <v>0.3805338084058826619599221700</v>
      </c>
      <c r="Z25" s="429">
        <v>-8.596504027366905959846632480</v>
      </c>
      <c r="AA25" s="430">
        <v>-6.2498880026508469631416090400</v>
      </c>
      <c r="AB25" s="431">
        <v>-5.1150181569337160759171942500</v>
      </c>
    </row>
    <row r="26" ht="18" customHeight="1">
      <c r="A26" s="58"/>
      <c r="B26" s="1062" t="s">
        <v>46</v>
      </c>
      <c r="C26" s="1062"/>
      <c r="D26" s="441">
        <v>171.3202487304407322834157032</v>
      </c>
      <c r="E26" s="95">
        <v>183.04891315915609785521304554</v>
      </c>
      <c r="F26" s="442">
        <v>174.81510587314851426943271867</v>
      </c>
      <c r="G26" s="441">
        <v>145.84261351338044992736859568</v>
      </c>
      <c r="H26" s="95">
        <v>185.5759637541070192258958292</v>
      </c>
      <c r="I26" s="442">
        <v>182.05143968324385373639690731</v>
      </c>
      <c r="J26" s="441">
        <v>0</v>
      </c>
      <c r="K26" s="95">
        <v>0</v>
      </c>
      <c r="L26" s="442">
        <v>122.18580640637527640998793738</v>
      </c>
      <c r="M26" s="441">
        <v>168.67597615938793545349966195</v>
      </c>
      <c r="N26" s="95">
        <v>183.32040999854129828432385855</v>
      </c>
      <c r="O26" s="442">
        <v>171.41817750467780794193424538</v>
      </c>
      <c r="P26" s="5"/>
      <c r="Q26" s="422">
        <v>-7.8270102898484536474163982700</v>
      </c>
      <c r="R26" s="91">
        <v>-6.6629026361168273023033556800</v>
      </c>
      <c r="S26" s="423">
        <v>-4.6249106921288130158409256300</v>
      </c>
      <c r="T26" s="422">
        <v>-23.830876561587648203606992800</v>
      </c>
      <c r="U26" s="91">
        <v>-14.721920723083276837608063320</v>
      </c>
      <c r="V26" s="423">
        <v>-3.802580081858890420584126100</v>
      </c>
      <c r="W26" s="422">
        <v>0</v>
      </c>
      <c r="X26" s="91">
        <v>-100</v>
      </c>
      <c r="Y26" s="423">
        <v>2.7893025975436108043015950800</v>
      </c>
      <c r="Z26" s="422">
        <v>-9.710069357813516895167318220</v>
      </c>
      <c r="AA26" s="91">
        <v>-7.6504692714251531916686561600</v>
      </c>
      <c r="AB26" s="423">
        <v>-4.6052803379401829942679257700</v>
      </c>
    </row>
    <row r="27" ht="18" customHeight="1">
      <c r="A27" s="58"/>
      <c r="B27" s="1062" t="s">
        <v>47</v>
      </c>
      <c r="C27" s="1062"/>
      <c r="D27" s="441">
        <v>190.92127817765818741962144382</v>
      </c>
      <c r="E27" s="95">
        <v>199.25736408222394622743163262</v>
      </c>
      <c r="F27" s="442">
        <v>185.39782368989482822845853102</v>
      </c>
      <c r="G27" s="441">
        <v>162.77844053076920114949617361</v>
      </c>
      <c r="H27" s="95">
        <v>197.94310141063412597945275825</v>
      </c>
      <c r="I27" s="442">
        <v>182.30006111282613284817126504</v>
      </c>
      <c r="J27" s="441">
        <v>0</v>
      </c>
      <c r="K27" s="95">
        <v>0</v>
      </c>
      <c r="L27" s="442">
        <v>124.01908092282613806440050707</v>
      </c>
      <c r="M27" s="441">
        <v>187.93645816874287407736719161</v>
      </c>
      <c r="N27" s="95">
        <v>199.10924530956460863326761326</v>
      </c>
      <c r="O27" s="442">
        <v>179.77085288600273103735495496</v>
      </c>
      <c r="P27" s="93"/>
      <c r="Q27" s="422">
        <v>13.160847816910407427611669270</v>
      </c>
      <c r="R27" s="91">
        <v>18.042910754243470473344736600</v>
      </c>
      <c r="S27" s="423">
        <v>8.419792928518180324556249900</v>
      </c>
      <c r="T27" s="422">
        <v>-16.306627216854472518660832200</v>
      </c>
      <c r="U27" s="91">
        <v>-10.193762894292098095681127720</v>
      </c>
      <c r="V27" s="423">
        <v>-2.6984108367863674780700659200</v>
      </c>
      <c r="W27" s="422">
        <v>0</v>
      </c>
      <c r="X27" s="91">
        <v>0</v>
      </c>
      <c r="Y27" s="423">
        <v>5.8654164578579296681239480200</v>
      </c>
      <c r="Z27" s="422">
        <v>8.907493406643346525258641830</v>
      </c>
      <c r="AA27" s="91">
        <v>13.186488819683535055695564790</v>
      </c>
      <c r="AB27" s="423">
        <v>5.3939491614026724609402575900</v>
      </c>
    </row>
    <row r="28" ht="18" customHeight="1">
      <c r="A28" s="58"/>
      <c r="B28" s="1062" t="s">
        <v>48</v>
      </c>
      <c r="C28" s="1062"/>
      <c r="D28" s="441">
        <v>167.53306044683443797505323113</v>
      </c>
      <c r="E28" s="95">
        <v>171.72971145861016591475429597</v>
      </c>
      <c r="F28" s="442">
        <v>177.47104587423668780745823073</v>
      </c>
      <c r="G28" s="441">
        <v>166.51510160535248266138710697</v>
      </c>
      <c r="H28" s="95">
        <v>217.85566094408226824120787551</v>
      </c>
      <c r="I28" s="442">
        <v>187.64773449720472520487965961</v>
      </c>
      <c r="J28" s="441">
        <v>0</v>
      </c>
      <c r="K28" s="95">
        <v>0</v>
      </c>
      <c r="L28" s="442">
        <v>125.5489621686954485184691743</v>
      </c>
      <c r="M28" s="441">
        <v>167.47060960259937906084099138</v>
      </c>
      <c r="N28" s="95">
        <v>176.66581474340559031649088105</v>
      </c>
      <c r="O28" s="442">
        <v>175.29238578086312952646210468</v>
      </c>
      <c r="P28" s="5"/>
      <c r="Q28" s="422">
        <v>-10.740144022127598067552841440</v>
      </c>
      <c r="R28" s="91">
        <v>-8.118029433956586903692792850</v>
      </c>
      <c r="S28" s="423">
        <v>-1.4175019105570067445492570900</v>
      </c>
      <c r="T28" s="422">
        <v>-7.5453788780003110913788852300</v>
      </c>
      <c r="U28" s="91">
        <v>-5.970877252800148953509584600</v>
      </c>
      <c r="V28" s="423">
        <v>-3.1228871367773357297395824500</v>
      </c>
      <c r="W28" s="422">
        <v>0</v>
      </c>
      <c r="X28" s="91">
        <v>0</v>
      </c>
      <c r="Y28" s="423">
        <v>4.1316326618965921145265189200</v>
      </c>
      <c r="Z28" s="422">
        <v>-10.160383634972430466628838420</v>
      </c>
      <c r="AA28" s="91">
        <v>-9.011593017872201563186306220</v>
      </c>
      <c r="AB28" s="423">
        <v>-1.8816402349220666832310496900</v>
      </c>
    </row>
    <row r="29" ht="18" customHeight="1">
      <c r="A29" s="58"/>
      <c r="B29" s="1062" t="s">
        <v>49</v>
      </c>
      <c r="C29" s="1062"/>
      <c r="D29" s="441">
        <v>182.61059104691961802343679637</v>
      </c>
      <c r="E29" s="95">
        <v>196.01977118538148213372650605</v>
      </c>
      <c r="F29" s="442">
        <v>183.32917890969531152542141559</v>
      </c>
      <c r="G29" s="441">
        <v>174.75095331341606697678441526</v>
      </c>
      <c r="H29" s="95">
        <v>210.78687266154075019537813561</v>
      </c>
      <c r="I29" s="442">
        <v>191.18837158551411329147472643</v>
      </c>
      <c r="J29" s="441">
        <v>0</v>
      </c>
      <c r="K29" s="95">
        <v>0</v>
      </c>
      <c r="L29" s="442">
        <v>124.20213113983894374520506678</v>
      </c>
      <c r="M29" s="441">
        <v>182.27865113117360099793135622</v>
      </c>
      <c r="N29" s="95">
        <v>197.75208006627224704978895205</v>
      </c>
      <c r="O29" s="442">
        <v>180.29794307596694562868346924</v>
      </c>
      <c r="P29" s="93"/>
      <c r="Q29" s="422">
        <v>-9.86523235756628890866044200</v>
      </c>
      <c r="R29" s="91">
        <v>-4.3160915749980034540920927500</v>
      </c>
      <c r="S29" s="423">
        <v>-2.4389083105339753854647409800</v>
      </c>
      <c r="T29" s="422">
        <v>-13.900785938279147688449067030</v>
      </c>
      <c r="U29" s="91">
        <v>-14.569440240036598460838140830</v>
      </c>
      <c r="V29" s="423">
        <v>-2.4617627636039452905404264400</v>
      </c>
      <c r="W29" s="422">
        <v>0</v>
      </c>
      <c r="X29" s="91">
        <v>0</v>
      </c>
      <c r="Y29" s="423">
        <v>0.7402743070739706100659685500</v>
      </c>
      <c r="Z29" s="422">
        <v>-10.053279737638281468050760730</v>
      </c>
      <c r="AA29" s="91">
        <v>-6.0853098715396785390185179300</v>
      </c>
      <c r="AB29" s="423">
        <v>-2.4219804887585923345074465900</v>
      </c>
    </row>
    <row r="30" ht="18" customHeight="1">
      <c r="A30" s="58"/>
      <c r="B30" s="1063" t="s">
        <v>78</v>
      </c>
      <c r="C30" s="1063"/>
      <c r="D30" s="459">
        <v>177.10409117647220503723439348</v>
      </c>
      <c r="E30" s="460">
        <v>188.84583150924521839242968742</v>
      </c>
      <c r="F30" s="461">
        <v>178.65793677055632427450963159</v>
      </c>
      <c r="G30" s="459">
        <v>159.74059468399019346422706673</v>
      </c>
      <c r="H30" s="460">
        <v>200.08259050655302608155617279</v>
      </c>
      <c r="I30" s="461">
        <v>186.45419863025641403907649369</v>
      </c>
      <c r="J30" s="459">
        <v>0</v>
      </c>
      <c r="K30" s="460">
        <v>0</v>
      </c>
      <c r="L30" s="461">
        <v>124.11360264091372391619550257</v>
      </c>
      <c r="M30" s="459">
        <v>175.83809616802006890098666673</v>
      </c>
      <c r="N30" s="460">
        <v>190.0519154894082840060362285</v>
      </c>
      <c r="O30" s="461">
        <v>175.45776716708050728176193352</v>
      </c>
      <c r="P30" s="5"/>
      <c r="Q30" s="432">
        <v>-5.3364612083716001264045244200</v>
      </c>
      <c r="R30" s="433">
        <v>-1.9700909585789811352477027200</v>
      </c>
      <c r="S30" s="434">
        <v>-1.1944571603646417889513412300</v>
      </c>
      <c r="T30" s="432">
        <v>-16.495426447400954482772640340</v>
      </c>
      <c r="U30" s="433">
        <v>-13.351618694790735031674749060</v>
      </c>
      <c r="V30" s="434">
        <v>-3.1039611264262405861850177500</v>
      </c>
      <c r="W30" s="432">
        <v>0</v>
      </c>
      <c r="X30" s="433">
        <v>-100</v>
      </c>
      <c r="Y30" s="434">
        <v>2.630865061093115148571927800</v>
      </c>
      <c r="Z30" s="432">
        <v>-6.3430917029121206809424075500</v>
      </c>
      <c r="AA30" s="433">
        <v>-3.7345559130546205933236116100</v>
      </c>
      <c r="AB30" s="434">
        <v>-1.7437036302244705406719968900</v>
      </c>
    </row>
    <row r="31" ht="6" customHeight="1">
      <c r="A31" s="58"/>
      <c r="B31" s="633"/>
      <c r="C31" s="633"/>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64" t="s">
        <v>50</v>
      </c>
      <c r="C32" s="1064"/>
      <c r="D32" s="495">
        <v>234.81673835407163811771606103</v>
      </c>
      <c r="E32" s="496">
        <v>250.53761344388532047859841568</v>
      </c>
      <c r="F32" s="497">
        <v>197.53594990739815116043588683</v>
      </c>
      <c r="G32" s="495">
        <v>173.79746119520521924460184452</v>
      </c>
      <c r="H32" s="496">
        <v>230.6539984645202910045846238</v>
      </c>
      <c r="I32" s="497">
        <v>193.16722283245435429417316871</v>
      </c>
      <c r="J32" s="495">
        <v>0</v>
      </c>
      <c r="K32" s="496">
        <v>0</v>
      </c>
      <c r="L32" s="497">
        <v>126.6040056349910988963360522</v>
      </c>
      <c r="M32" s="495">
        <v>232.1627256351306177011601198</v>
      </c>
      <c r="N32" s="496">
        <v>248.28000698317296135681610765</v>
      </c>
      <c r="O32" s="497">
        <v>191.64972367957527428315147649</v>
      </c>
      <c r="P32" s="93"/>
      <c r="Q32" s="481">
        <v>-7.1142129808142973221803737500</v>
      </c>
      <c r="R32" s="482">
        <v>-5.5079124302036922771263191100</v>
      </c>
      <c r="S32" s="483">
        <v>-3.3334035025402328918261326800</v>
      </c>
      <c r="T32" s="481">
        <v>-6.0504193741024441336848307100</v>
      </c>
      <c r="U32" s="482">
        <v>-10.738930795232913232906241730</v>
      </c>
      <c r="V32" s="483">
        <v>-1.3562875343360357719914076400</v>
      </c>
      <c r="W32" s="481">
        <v>0</v>
      </c>
      <c r="X32" s="482">
        <v>0</v>
      </c>
      <c r="Y32" s="483">
        <v>-0.1001988617799201471393535300</v>
      </c>
      <c r="Z32" s="481">
        <v>-4.8805124683723032174684678500</v>
      </c>
      <c r="AA32" s="482">
        <v>-6.0985228348685325761891941300</v>
      </c>
      <c r="AB32" s="483">
        <v>-2.9617013744273226973225897900</v>
      </c>
    </row>
    <row r="33" ht="18" customHeight="1">
      <c r="A33" s="58"/>
      <c r="B33" s="1065" t="s">
        <v>51</v>
      </c>
      <c r="C33" s="1065"/>
      <c r="D33" s="278">
        <v>233.81360553466481802436117852</v>
      </c>
      <c r="E33" s="94">
        <v>254.23999931020038960521069564</v>
      </c>
      <c r="F33" s="279">
        <v>194.18220739795497467061033173</v>
      </c>
      <c r="G33" s="278">
        <v>161.43348258821973600394265738</v>
      </c>
      <c r="H33" s="94">
        <v>228.42951668905938684236209448</v>
      </c>
      <c r="I33" s="279">
        <v>194.38224626859492914357256621</v>
      </c>
      <c r="J33" s="278">
        <v>0</v>
      </c>
      <c r="K33" s="94">
        <v>0</v>
      </c>
      <c r="L33" s="279">
        <v>130.76181518615819874760396813</v>
      </c>
      <c r="M33" s="278">
        <v>230.13324240987178813304879366</v>
      </c>
      <c r="N33" s="94">
        <v>251.53844210403049468854385818</v>
      </c>
      <c r="O33" s="279">
        <v>189.37653559654887968660512962</v>
      </c>
      <c r="P33" s="5"/>
      <c r="Q33" s="273">
        <v>-5.2738192526130610606291513100</v>
      </c>
      <c r="R33" s="92">
        <v>-5.0953443753722575378325029800</v>
      </c>
      <c r="S33" s="274">
        <v>-2.7938215613602574498952115200</v>
      </c>
      <c r="T33" s="273">
        <v>-18.115711554295328074559181720</v>
      </c>
      <c r="U33" s="92">
        <v>-8.882655182524851438212998390</v>
      </c>
      <c r="V33" s="274">
        <v>-2.0070435575248312097349212500</v>
      </c>
      <c r="W33" s="273">
        <v>0</v>
      </c>
      <c r="X33" s="92">
        <v>0</v>
      </c>
      <c r="Y33" s="274">
        <v>2.7995475960652994927660360600</v>
      </c>
      <c r="Z33" s="273">
        <v>-4.2205554413946811090187495800</v>
      </c>
      <c r="AA33" s="92">
        <v>-5.5080071106028589977963486300</v>
      </c>
      <c r="AB33" s="274">
        <v>-2.6132225607737590575817576800</v>
      </c>
    </row>
    <row r="34" ht="18" customHeight="1">
      <c r="A34" s="58"/>
      <c r="B34" s="1066" t="s">
        <v>79</v>
      </c>
      <c r="C34" s="1066"/>
      <c r="D34" s="445">
        <v>234.31063812436935948489568332</v>
      </c>
      <c r="E34" s="446">
        <v>252.41733005765368138185879142</v>
      </c>
      <c r="F34" s="447">
        <v>195.83474234877406762033496192</v>
      </c>
      <c r="G34" s="445">
        <v>167.05447989308868547787622935</v>
      </c>
      <c r="H34" s="446">
        <v>229.57539326685151423702507761</v>
      </c>
      <c r="I34" s="447">
        <v>193.70680012772114278941347141</v>
      </c>
      <c r="J34" s="445">
        <v>0</v>
      </c>
      <c r="K34" s="446">
        <v>0</v>
      </c>
      <c r="L34" s="447">
        <v>128.73469652790847844131492102</v>
      </c>
      <c r="M34" s="635">
        <v>231.13489648838744790916809259</v>
      </c>
      <c r="N34" s="636">
        <v>249.92621691952343990530320739</v>
      </c>
      <c r="O34" s="637">
        <v>190.51950009679936565905509676</v>
      </c>
      <c r="P34" s="93"/>
      <c r="Q34" s="275">
        <v>-6.1636220155106525593017251300</v>
      </c>
      <c r="R34" s="276">
        <v>-5.3015435091492217263641308100</v>
      </c>
      <c r="S34" s="277">
        <v>-3.0517021758398684870644655900</v>
      </c>
      <c r="T34" s="275">
        <v>-12.715749632143563500624315250</v>
      </c>
      <c r="U34" s="276">
        <v>-9.860234328568143303080443600</v>
      </c>
      <c r="V34" s="277">
        <v>-1.6865639896865579390052321600</v>
      </c>
      <c r="W34" s="275">
        <v>0</v>
      </c>
      <c r="X34" s="276">
        <v>0</v>
      </c>
      <c r="Y34" s="277">
        <v>1.3871345654367659676469077700</v>
      </c>
      <c r="Z34" s="275">
        <v>-4.5282498473015160298789852600</v>
      </c>
      <c r="AA34" s="276">
        <v>-5.8015193341587154341498706500</v>
      </c>
      <c r="AB34" s="277">
        <v>-2.7768839188255018716616523200</v>
      </c>
    </row>
    <row r="35" ht="6" customHeight="1">
      <c r="A35" s="58"/>
      <c r="B35" s="633"/>
      <c r="C35" s="633"/>
      <c r="D35" s="95"/>
      <c r="E35" s="95"/>
      <c r="F35" s="95"/>
      <c r="G35" s="95"/>
      <c r="H35" s="95"/>
      <c r="I35" s="95"/>
      <c r="J35" s="95"/>
      <c r="K35" s="95"/>
      <c r="L35" s="95"/>
      <c r="M35" s="638"/>
      <c r="N35" s="638"/>
      <c r="O35" s="638"/>
      <c r="P35" s="93"/>
      <c r="Q35" s="91"/>
      <c r="R35" s="91"/>
      <c r="S35" s="91"/>
      <c r="T35" s="91"/>
      <c r="U35" s="91"/>
      <c r="V35" s="91"/>
      <c r="W35" s="91"/>
      <c r="X35" s="91"/>
      <c r="Y35" s="91"/>
      <c r="Z35" s="91"/>
      <c r="AA35" s="91"/>
      <c r="AB35" s="91"/>
    </row>
    <row r="36" ht="18" customHeight="1">
      <c r="A36" s="58"/>
      <c r="B36" s="998" t="s">
        <v>12</v>
      </c>
      <c r="C36" s="998"/>
      <c r="D36" s="484">
        <v>195.07964085820895522388059701</v>
      </c>
      <c r="E36" s="485">
        <v>208.21600008742800472569849338</v>
      </c>
      <c r="F36" s="486">
        <v>183.97616480843886544378915543</v>
      </c>
      <c r="G36" s="484">
        <v>158.93894389438943894389438944</v>
      </c>
      <c r="H36" s="485">
        <v>212.83172110357183838293404532</v>
      </c>
      <c r="I36" s="486">
        <v>189.38403311612358947575421914</v>
      </c>
      <c r="J36" s="484">
        <v>0</v>
      </c>
      <c r="K36" s="485">
        <v>0</v>
      </c>
      <c r="L36" s="486">
        <v>125.19409484346883904055967134</v>
      </c>
      <c r="M36" s="484">
        <v>192.69440209104770202570246134</v>
      </c>
      <c r="N36" s="485">
        <v>208.67974042277476310034826274</v>
      </c>
      <c r="O36" s="486">
        <v>180.16282291743912430885765497</v>
      </c>
      <c r="P36" s="93"/>
      <c r="Q36" s="470">
        <v>-5.4850082148799330619089843100</v>
      </c>
      <c r="R36" s="471">
        <v>-3.6862151590669578425625285200</v>
      </c>
      <c r="S36" s="472">
        <v>-1.7665182349851531780165445300</v>
      </c>
      <c r="T36" s="470">
        <v>-16.921692169216921692169216920</v>
      </c>
      <c r="U36" s="471">
        <v>-11.216456328316074951820745440</v>
      </c>
      <c r="V36" s="472">
        <v>-2.6082037359265606716739500300</v>
      </c>
      <c r="W36" s="470">
        <v>0</v>
      </c>
      <c r="X36" s="471">
        <v>-100</v>
      </c>
      <c r="Y36" s="472">
        <v>3.1887702602250936777884696300</v>
      </c>
      <c r="Z36" s="470">
        <v>-5.6143334766376459539165373800</v>
      </c>
      <c r="AA36" s="471">
        <v>-4.5891566709456985217997879200</v>
      </c>
      <c r="AB36" s="472">
        <v>-2.0956909687737337802430304400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56" t="s">
        <v>10</v>
      </c>
      <c r="C38" s="1056"/>
      <c r="D38" s="1056"/>
      <c r="E38" s="1056"/>
      <c r="F38" s="1056"/>
      <c r="G38" s="1056"/>
      <c r="H38" s="1056"/>
      <c r="I38" s="1056"/>
      <c r="J38" s="1056"/>
      <c r="K38" s="1056"/>
      <c r="L38" s="1056"/>
      <c r="M38" s="1056"/>
      <c r="N38" s="1056"/>
      <c r="O38" s="1056"/>
      <c r="P38" s="413"/>
      <c r="Q38" s="1057"/>
      <c r="R38" s="1057"/>
      <c r="S38" s="1057"/>
      <c r="T38" s="1057"/>
      <c r="U38" s="1057"/>
      <c r="V38" s="1057"/>
      <c r="W38" s="1057"/>
      <c r="X38" s="1057"/>
      <c r="Y38" s="1057"/>
      <c r="Z38" s="1057"/>
      <c r="AA38" s="1057"/>
      <c r="AB38" s="1057"/>
      <c r="AC38" s="9"/>
    </row>
    <row r="39" ht="18" customHeight="1">
      <c r="A39" s="58"/>
      <c r="B39" s="1061" t="s">
        <v>43</v>
      </c>
      <c r="C39" s="1061"/>
      <c r="D39" s="456">
        <v>116.06387977236504130985077695</v>
      </c>
      <c r="E39" s="457">
        <v>146.09123404754486765175065134</v>
      </c>
      <c r="F39" s="458">
        <v>98.21162780325733428285709301</v>
      </c>
      <c r="G39" s="456">
        <v>5.7216579844897676191124403331</v>
      </c>
      <c r="H39" s="457">
        <v>14.051962171231696851027971043</v>
      </c>
      <c r="I39" s="458">
        <v>16.609674910259884165473185869</v>
      </c>
      <c r="J39" s="456">
        <v>0</v>
      </c>
      <c r="K39" s="457">
        <v>0</v>
      </c>
      <c r="L39" s="458">
        <v>8.167303755773190459468250915</v>
      </c>
      <c r="M39" s="456">
        <v>121.78553775685480892896321728</v>
      </c>
      <c r="N39" s="457">
        <v>160.14319621877656450277862239</v>
      </c>
      <c r="O39" s="458">
        <v>122.98860646929040890779852979</v>
      </c>
      <c r="P39" s="5"/>
      <c r="Q39" s="429">
        <v>47.962022619353226596683288640</v>
      </c>
      <c r="R39" s="430">
        <v>-5.9089414926443823741916624500</v>
      </c>
      <c r="S39" s="431">
        <v>1.9170133746353529577151674800</v>
      </c>
      <c r="T39" s="429">
        <v>-57.871788658889375294311544210</v>
      </c>
      <c r="U39" s="430">
        <v>-10.493122235251295781303109800</v>
      </c>
      <c r="V39" s="431">
        <v>-11.647125505229191596281506730</v>
      </c>
      <c r="W39" s="429">
        <v>0</v>
      </c>
      <c r="X39" s="430">
        <v>0</v>
      </c>
      <c r="Y39" s="431">
        <v>18.260659867579845537895601620</v>
      </c>
      <c r="Z39" s="429">
        <v>32.342205023245462075176162580</v>
      </c>
      <c r="AA39" s="430">
        <v>-6.3298956550885259990700579700</v>
      </c>
      <c r="AB39" s="431">
        <v>0.7527339370176966786421945400</v>
      </c>
    </row>
    <row r="40" ht="18" customHeight="1">
      <c r="A40" s="58"/>
      <c r="B40" s="1062" t="s">
        <v>46</v>
      </c>
      <c r="C40" s="1062"/>
      <c r="D40" s="441">
        <v>115.34906793473338015587960691</v>
      </c>
      <c r="E40" s="95">
        <v>129.04319179629773912502439053</v>
      </c>
      <c r="F40" s="442">
        <v>98.42647138327492813883579747</v>
      </c>
      <c r="G40" s="441">
        <v>11.371720516413147003523393855</v>
      </c>
      <c r="H40" s="95">
        <v>15.747124559602501135179459388</v>
      </c>
      <c r="I40" s="442">
        <v>20.134677341194191453353799253</v>
      </c>
      <c r="J40" s="441">
        <v>0</v>
      </c>
      <c r="K40" s="95">
        <v>0</v>
      </c>
      <c r="L40" s="442">
        <v>7.6653574950621245774389577363</v>
      </c>
      <c r="M40" s="441">
        <v>126.72078845114652715940300077</v>
      </c>
      <c r="N40" s="95">
        <v>144.79031635590024026020384992</v>
      </c>
      <c r="O40" s="442">
        <v>126.22650621953124416962855445</v>
      </c>
      <c r="P40" s="5"/>
      <c r="Q40" s="422">
        <v>61.306619962142702041849999330</v>
      </c>
      <c r="R40" s="91">
        <v>-3.0651878343156316645981478100</v>
      </c>
      <c r="S40" s="423">
        <v>4.4929789724665543252668101100</v>
      </c>
      <c r="T40" s="422">
        <v>-24.161162215650513716318085860</v>
      </c>
      <c r="U40" s="91">
        <v>-15.343812924706869652286294180</v>
      </c>
      <c r="V40" s="423">
        <v>-6.4210571689002231970585933900</v>
      </c>
      <c r="W40" s="422">
        <v>0</v>
      </c>
      <c r="X40" s="91">
        <v>-100</v>
      </c>
      <c r="Y40" s="423">
        <v>33.608503486633241277994816170</v>
      </c>
      <c r="Z40" s="422">
        <v>46.491613689870153440983063740</v>
      </c>
      <c r="AA40" s="91">
        <v>-4.598166694821743689949488400</v>
      </c>
      <c r="AB40" s="423">
        <v>3.934811728022751933321323400</v>
      </c>
    </row>
    <row r="41" ht="18" customHeight="1">
      <c r="A41" s="58"/>
      <c r="B41" s="1062" t="s">
        <v>47</v>
      </c>
      <c r="C41" s="1062"/>
      <c r="D41" s="441">
        <v>120.89815306015213535830605251</v>
      </c>
      <c r="E41" s="95">
        <v>136.09087000125198265627692341</v>
      </c>
      <c r="F41" s="442">
        <v>103.48840948365780907514899145</v>
      </c>
      <c r="G41" s="441">
        <v>12.229366109758542328581411349</v>
      </c>
      <c r="H41" s="95">
        <v>17.17168608060595316737926801</v>
      </c>
      <c r="I41" s="442">
        <v>25.159897551644244221025014917</v>
      </c>
      <c r="J41" s="441">
        <v>0</v>
      </c>
      <c r="K41" s="95">
        <v>0</v>
      </c>
      <c r="L41" s="442">
        <v>7.763504476015597511727306186</v>
      </c>
      <c r="M41" s="441">
        <v>133.12751916991067768688746386</v>
      </c>
      <c r="N41" s="95">
        <v>153.26255608185793582365619142</v>
      </c>
      <c r="O41" s="442">
        <v>136.41181151131765080790131254</v>
      </c>
      <c r="P41" s="93"/>
      <c r="Q41" s="422">
        <v>105.93825069561235322592951361</v>
      </c>
      <c r="R41" s="91">
        <v>26.992569530420065955575099780</v>
      </c>
      <c r="S41" s="423">
        <v>19.620083585421785486697008600</v>
      </c>
      <c r="T41" s="422">
        <v>2.9659265532454163050983779200</v>
      </c>
      <c r="U41" s="91">
        <v>-23.215572880653970083353859040</v>
      </c>
      <c r="V41" s="423">
        <v>-3.4533603351756255046681840200</v>
      </c>
      <c r="W41" s="422">
        <v>0</v>
      </c>
      <c r="X41" s="91">
        <v>0</v>
      </c>
      <c r="Y41" s="423">
        <v>38.725198752723840424041314150</v>
      </c>
      <c r="Z41" s="422">
        <v>88.61098357232452676754422062</v>
      </c>
      <c r="AA41" s="91">
        <v>18.323938865399578624557764300</v>
      </c>
      <c r="AB41" s="423">
        <v>15.436532636039366658473977410</v>
      </c>
    </row>
    <row r="42" ht="18" customHeight="1">
      <c r="A42" s="58"/>
      <c r="B42" s="1062" t="s">
        <v>48</v>
      </c>
      <c r="C42" s="1062"/>
      <c r="D42" s="441">
        <v>111.8760530857504464311047867</v>
      </c>
      <c r="E42" s="95">
        <v>123.30148672626505599813082737</v>
      </c>
      <c r="F42" s="442">
        <v>98.08938852626666832013524655</v>
      </c>
      <c r="G42" s="441">
        <v>7.2676537522596222532187059457</v>
      </c>
      <c r="H42" s="95">
        <v>18.745014926530298322942434853</v>
      </c>
      <c r="I42" s="442">
        <v>30.21623185809319133161751075</v>
      </c>
      <c r="J42" s="441">
        <v>0</v>
      </c>
      <c r="K42" s="95">
        <v>0</v>
      </c>
      <c r="L42" s="442">
        <v>8.060668640230051579827785528</v>
      </c>
      <c r="M42" s="441">
        <v>119.14370683801006868432349265</v>
      </c>
      <c r="N42" s="95">
        <v>142.04650165279535432107326221</v>
      </c>
      <c r="O42" s="442">
        <v>136.36628902458991123158054283</v>
      </c>
      <c r="P42" s="5"/>
      <c r="Q42" s="422">
        <v>60.330759177028334256077054540</v>
      </c>
      <c r="R42" s="91">
        <v>-1.7561502956391750285416905500</v>
      </c>
      <c r="S42" s="423">
        <v>2.8937800526398659787658342300</v>
      </c>
      <c r="T42" s="422">
        <v>-46.557829660961381862010654440</v>
      </c>
      <c r="U42" s="91">
        <v>-37.726258702203044295243625340</v>
      </c>
      <c r="V42" s="423">
        <v>7.3735877629899192325305187500</v>
      </c>
      <c r="W42" s="422">
        <v>0</v>
      </c>
      <c r="X42" s="91">
        <v>0</v>
      </c>
      <c r="Y42" s="423">
        <v>33.435203573283007551015282650</v>
      </c>
      <c r="Z42" s="422">
        <v>42.896912497950121571617475370</v>
      </c>
      <c r="AA42" s="91">
        <v>-8.714315164609726690617255780</v>
      </c>
      <c r="AB42" s="423">
        <v>5.2917239183870140888748320900</v>
      </c>
    </row>
    <row r="43" ht="18" customHeight="1">
      <c r="A43" s="58"/>
      <c r="B43" s="1062" t="s">
        <v>49</v>
      </c>
      <c r="C43" s="1062"/>
      <c r="D43" s="441">
        <v>137.25648497947561775763514264</v>
      </c>
      <c r="E43" s="95">
        <v>154.18891145490045814871266956</v>
      </c>
      <c r="F43" s="442">
        <v>106.51081485257219915605699344</v>
      </c>
      <c r="G43" s="441">
        <v>5.7919361647919677385923138308</v>
      </c>
      <c r="H43" s="95">
        <v>22.03525251016347994761092399</v>
      </c>
      <c r="I43" s="442">
        <v>33.170161964901722326482270667</v>
      </c>
      <c r="J43" s="441">
        <v>0</v>
      </c>
      <c r="K43" s="95">
        <v>0</v>
      </c>
      <c r="L43" s="442">
        <v>8.08264725775428735216168187</v>
      </c>
      <c r="M43" s="441">
        <v>143.04842114426758549622745647</v>
      </c>
      <c r="N43" s="95">
        <v>176.22416396506393809632359355</v>
      </c>
      <c r="O43" s="442">
        <v>147.76362407522820883470094598</v>
      </c>
      <c r="P43" s="93"/>
      <c r="Q43" s="422">
        <v>63.931888492436024206621987260</v>
      </c>
      <c r="R43" s="91">
        <v>1.1647464141065364234666983900</v>
      </c>
      <c r="S43" s="423">
        <v>3.0409361888038400910764016100</v>
      </c>
      <c r="T43" s="422">
        <v>-60.379683535988505252387536160</v>
      </c>
      <c r="U43" s="91">
        <v>-23.880910013752844840678211020</v>
      </c>
      <c r="V43" s="423">
        <v>12.798330188256774998952978130</v>
      </c>
      <c r="W43" s="422">
        <v>0</v>
      </c>
      <c r="X43" s="91">
        <v>0</v>
      </c>
      <c r="Y43" s="423">
        <v>18.096454279432350714323052560</v>
      </c>
      <c r="Z43" s="422">
        <v>45.453711456286816998079557660</v>
      </c>
      <c r="AA43" s="91">
        <v>-2.8329554014288175404822616100</v>
      </c>
      <c r="AB43" s="423">
        <v>5.8340781507763360993625174300</v>
      </c>
    </row>
    <row r="44" ht="18" customHeight="1">
      <c r="A44" s="58"/>
      <c r="B44" s="1063" t="s">
        <v>78</v>
      </c>
      <c r="C44" s="1063"/>
      <c r="D44" s="459">
        <v>120.29796148306588194733937585</v>
      </c>
      <c r="E44" s="460">
        <v>137.71810442943383832113512025</v>
      </c>
      <c r="F44" s="461">
        <v>100.98387372910657599582716028</v>
      </c>
      <c r="G44" s="459">
        <v>8.53332901469739625133255849</v>
      </c>
      <c r="H44" s="460">
        <v>17.544472868277985389109091111</v>
      </c>
      <c r="I44" s="461">
        <v>25.059670677134186055975729912</v>
      </c>
      <c r="J44" s="459">
        <v>0</v>
      </c>
      <c r="K44" s="460">
        <v>0</v>
      </c>
      <c r="L44" s="461">
        <v>7.945102509073846466058167809</v>
      </c>
      <c r="M44" s="459">
        <v>128.83129049776327819867193434</v>
      </c>
      <c r="N44" s="460">
        <v>155.26257729771182371024421136</v>
      </c>
      <c r="O44" s="461">
        <v>133.988646915314608517861058</v>
      </c>
      <c r="P44" s="5"/>
      <c r="Q44" s="432">
        <v>66.114743580676633122317741130</v>
      </c>
      <c r="R44" s="433">
        <v>2.2627594707661981385356525300</v>
      </c>
      <c r="S44" s="434">
        <v>6.1432238704289160501643931700</v>
      </c>
      <c r="T44" s="432">
        <v>-37.954233528757100696678631100</v>
      </c>
      <c r="U44" s="433">
        <v>-23.963935859487728799302312900</v>
      </c>
      <c r="V44" s="434">
        <v>1.2875562950935795062179987900</v>
      </c>
      <c r="W44" s="432">
        <v>0</v>
      </c>
      <c r="X44" s="433">
        <v>-100</v>
      </c>
      <c r="Y44" s="434">
        <v>27.790580641075928374627762700</v>
      </c>
      <c r="Z44" s="432">
        <v>49.505032525121837111855278300</v>
      </c>
      <c r="AA44" s="433">
        <v>-1.5793301227025569977528007700</v>
      </c>
      <c r="AB44" s="434">
        <v>6.2578423522641738966846553300</v>
      </c>
    </row>
    <row r="45" ht="6" customHeight="1">
      <c r="A45" s="58"/>
      <c r="B45" s="633"/>
      <c r="C45" s="633"/>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64" t="s">
        <v>50</v>
      </c>
      <c r="C46" s="1064"/>
      <c r="D46" s="495">
        <v>180.8136259405979438959398636</v>
      </c>
      <c r="E46" s="496">
        <v>205.83470716336143011336358215</v>
      </c>
      <c r="F46" s="497">
        <v>130.41340789706237876205854813</v>
      </c>
      <c r="G46" s="495">
        <v>6.0854692795973118902856428789</v>
      </c>
      <c r="H46" s="496">
        <v>24.271740542144221065719526544</v>
      </c>
      <c r="I46" s="497">
        <v>31.269658786083635479817478372</v>
      </c>
      <c r="J46" s="495">
        <v>0</v>
      </c>
      <c r="K46" s="496">
        <v>0</v>
      </c>
      <c r="L46" s="497">
        <v>8.041961398111608668508365973</v>
      </c>
      <c r="M46" s="495">
        <v>186.89909522019525578622550649</v>
      </c>
      <c r="N46" s="496">
        <v>230.10644770550565117908310871</v>
      </c>
      <c r="O46" s="497">
        <v>169.72502808125762291038439246</v>
      </c>
      <c r="P46" s="93"/>
      <c r="Q46" s="481">
        <v>69.766941663315553894711109070</v>
      </c>
      <c r="R46" s="482">
        <v>-4.2516726104952836397609843100</v>
      </c>
      <c r="S46" s="483">
        <v>6.8740936776997059621433129900</v>
      </c>
      <c r="T46" s="481">
        <v>-47.134846630499162274561939520</v>
      </c>
      <c r="U46" s="482">
        <v>-5.6159672593960098540559281500</v>
      </c>
      <c r="V46" s="483">
        <v>2.3049988486755867425388875900</v>
      </c>
      <c r="W46" s="481">
        <v>0</v>
      </c>
      <c r="X46" s="482">
        <v>0</v>
      </c>
      <c r="Y46" s="483">
        <v>17.311314978841146309221231980</v>
      </c>
      <c r="Z46" s="481">
        <v>58.364536525713152519035037870</v>
      </c>
      <c r="AA46" s="482">
        <v>-4.397436958640849321174456300</v>
      </c>
      <c r="AB46" s="483">
        <v>6.4469548138679598210336091100</v>
      </c>
    </row>
    <row r="47" ht="18" customHeight="1">
      <c r="A47" s="58"/>
      <c r="B47" s="1065" t="s">
        <v>51</v>
      </c>
      <c r="C47" s="1065"/>
      <c r="D47" s="278">
        <v>183.32578434290815444850787887</v>
      </c>
      <c r="E47" s="94">
        <v>215.41406739682261730540772721</v>
      </c>
      <c r="F47" s="279">
        <v>131.9751555393765279259461449</v>
      </c>
      <c r="G47" s="278">
        <v>6.7808297512825573253890560718</v>
      </c>
      <c r="H47" s="94">
        <v>22.626470861281799754344905468</v>
      </c>
      <c r="I47" s="279">
        <v>25.136756888950146330036430138</v>
      </c>
      <c r="J47" s="278">
        <v>0</v>
      </c>
      <c r="K47" s="94">
        <v>0</v>
      </c>
      <c r="L47" s="279">
        <v>8.730452559625116805681357726</v>
      </c>
      <c r="M47" s="278">
        <v>190.10661409419071177389693493</v>
      </c>
      <c r="N47" s="94">
        <v>238.04053825810441705975263271</v>
      </c>
      <c r="O47" s="279">
        <v>165.84236498795179106166393276</v>
      </c>
      <c r="P47" s="5"/>
      <c r="Q47" s="273">
        <v>63.208242037431454808083785610</v>
      </c>
      <c r="R47" s="92">
        <v>-5.4578421740391389462559524600</v>
      </c>
      <c r="S47" s="274">
        <v>4.9383438219866534312909299400</v>
      </c>
      <c r="T47" s="273">
        <v>-50.289473753254104406744885370</v>
      </c>
      <c r="U47" s="92">
        <v>-2.6086302618381552543680449800</v>
      </c>
      <c r="V47" s="274">
        <v>-10.605451182069115260563639720</v>
      </c>
      <c r="W47" s="273">
        <v>0</v>
      </c>
      <c r="X47" s="92">
        <v>0</v>
      </c>
      <c r="Y47" s="274">
        <v>18.562324152978450833996168870</v>
      </c>
      <c r="Z47" s="273">
        <v>50.917869692204983163564506230</v>
      </c>
      <c r="AA47" s="92">
        <v>-5.1942059671897536264151673900</v>
      </c>
      <c r="AB47" s="274">
        <v>2.8499151147764376400052615900</v>
      </c>
    </row>
    <row r="48" ht="18" customHeight="1">
      <c r="A48" s="58"/>
      <c r="B48" s="1066" t="s">
        <v>79</v>
      </c>
      <c r="C48" s="1066"/>
      <c r="D48" s="445">
        <v>182.06970514175304917222387122</v>
      </c>
      <c r="E48" s="446">
        <v>210.62438728009202370938565474</v>
      </c>
      <c r="F48" s="447">
        <v>131.19428171821945334400234653</v>
      </c>
      <c r="G48" s="445">
        <v>6.4331495154399346078373494748</v>
      </c>
      <c r="H48" s="446">
        <v>23.449105701713010410032216014</v>
      </c>
      <c r="I48" s="447">
        <v>28.20320783751689090492695426</v>
      </c>
      <c r="J48" s="445">
        <v>0</v>
      </c>
      <c r="K48" s="446">
        <v>0</v>
      </c>
      <c r="L48" s="447">
        <v>8.386206978868362737094861851</v>
      </c>
      <c r="M48" s="445">
        <v>188.50285465719298378006122069</v>
      </c>
      <c r="N48" s="446">
        <v>234.07349298180503411941787077</v>
      </c>
      <c r="O48" s="447">
        <v>167.78369653460470698602416264</v>
      </c>
      <c r="P48" s="93"/>
      <c r="Q48" s="275">
        <v>66.400385606781484838610118520</v>
      </c>
      <c r="R48" s="276">
        <v>-4.8722919413651229695628178900</v>
      </c>
      <c r="S48" s="277">
        <v>5.8945987221741519868143463800</v>
      </c>
      <c r="T48" s="275">
        <v>-48.845693247777722224993032900</v>
      </c>
      <c r="U48" s="276">
        <v>-4.1885879247530647942868794200</v>
      </c>
      <c r="V48" s="277">
        <v>-3.8886253772057455062880962400</v>
      </c>
      <c r="W48" s="275">
        <v>0</v>
      </c>
      <c r="X48" s="276">
        <v>0</v>
      </c>
      <c r="Y48" s="277">
        <v>17.967062948360988920234184790</v>
      </c>
      <c r="Z48" s="275">
        <v>54.519902693914014530003229800</v>
      </c>
      <c r="AA48" s="276">
        <v>-4.8042396824578823941090434200</v>
      </c>
      <c r="AB48" s="277">
        <v>4.6394307905334030603727253700</v>
      </c>
    </row>
    <row r="49" ht="6" customHeight="1">
      <c r="A49" s="58"/>
      <c r="B49" s="633"/>
      <c r="C49" s="633"/>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98" t="s">
        <v>12</v>
      </c>
      <c r="C50" s="998"/>
      <c r="D50" s="484">
        <v>137.76375164690382081686429513</v>
      </c>
      <c r="E50" s="485">
        <v>159.34341659002405667236066401</v>
      </c>
      <c r="F50" s="486">
        <v>109.54380423115905496553285638</v>
      </c>
      <c r="G50" s="484">
        <v>7.931241765480895915678524374</v>
      </c>
      <c r="H50" s="485">
        <v>18.191810792322804762215233461</v>
      </c>
      <c r="I50" s="486">
        <v>25.946923447137259635211678824</v>
      </c>
      <c r="J50" s="484">
        <v>0</v>
      </c>
      <c r="K50" s="485">
        <v>0</v>
      </c>
      <c r="L50" s="486">
        <v>8.048694129426365223336530447</v>
      </c>
      <c r="M50" s="484">
        <v>145.6949934123847167325428195</v>
      </c>
      <c r="N50" s="485">
        <v>177.53522738234686143457589747</v>
      </c>
      <c r="O50" s="486">
        <v>143.53942180772267982408106566</v>
      </c>
      <c r="P50" s="93"/>
      <c r="Q50" s="470">
        <v>66.234735346429387625321687990</v>
      </c>
      <c r="R50" s="471">
        <v>-1.0879538282602156571738341600</v>
      </c>
      <c r="S50" s="472">
        <v>5.763224983039579579877998700</v>
      </c>
      <c r="T50" s="470">
        <v>-40.909090909090909090909090910</v>
      </c>
      <c r="U50" s="471">
        <v>-15.620773089657989640094721110</v>
      </c>
      <c r="V50" s="472">
        <v>-0.2118443668940873069543028900</v>
      </c>
      <c r="W50" s="470">
        <v>0</v>
      </c>
      <c r="X50" s="471">
        <v>-100</v>
      </c>
      <c r="Y50" s="472">
        <v>29.917255662985710890685452980</v>
      </c>
      <c r="Z50" s="470">
        <v>51.300487084063047285464098080</v>
      </c>
      <c r="AA50" s="471">
        <v>-2.806181049970425283500019100</v>
      </c>
      <c r="AB50" s="472">
        <v>5.7210687809542773909618224400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24" customHeight="1">
      <c r="B52" s="1067" t="s">
        <v>138</v>
      </c>
      <c r="C52" s="1067"/>
      <c r="D52" s="1067"/>
      <c r="E52" s="1067"/>
      <c r="F52" s="1067"/>
      <c r="G52" s="1067"/>
      <c r="H52" s="1067"/>
      <c r="I52" s="1067"/>
      <c r="J52" s="1067"/>
      <c r="K52" s="1067"/>
      <c r="L52" s="1067"/>
      <c r="M52" s="1067"/>
      <c r="N52" s="1067"/>
      <c r="O52" s="1067"/>
      <c r="P52" s="1067"/>
      <c r="Q52" s="1067"/>
      <c r="R52" s="1067"/>
      <c r="S52" s="1067"/>
      <c r="T52" s="1067"/>
      <c r="U52" s="1067"/>
      <c r="V52" s="1067"/>
      <c r="W52" s="1067"/>
      <c r="X52" s="1067"/>
      <c r="Y52" s="1067"/>
      <c r="Z52" s="1067"/>
      <c r="AA52" s="1067"/>
      <c r="AB52" s="1067"/>
    </row>
    <row r="54">
      <c r="A54" s="237"/>
      <c r="B54" s="237"/>
      <c r="C54" s="237"/>
      <c r="D54" s="237"/>
      <c r="E54" s="237"/>
      <c r="F54" s="237"/>
      <c r="G54" s="237"/>
      <c r="H54" s="237"/>
      <c r="I54" s="237"/>
      <c r="J54" s="237"/>
      <c r="K54" s="237"/>
      <c r="L54" s="237"/>
      <c r="M54" s="237"/>
      <c r="N54" s="237"/>
      <c r="O54" s="237"/>
      <c r="P54" s="237"/>
      <c r="Q54" s="237"/>
      <c r="R54" s="237"/>
      <c r="S54" s="237"/>
      <c r="T54" s="237"/>
      <c r="U54" s="237"/>
      <c r="V54" s="237"/>
      <c r="W54" s="237"/>
      <c r="X54" s="237"/>
      <c r="Y54" s="237"/>
      <c r="Z54" s="237"/>
      <c r="AA54" s="237"/>
      <c r="AB54" s="237"/>
      <c r="AC54" s="237"/>
    </row>
    <row r="55">
      <c r="A55" s="237"/>
      <c r="B55" s="237"/>
      <c r="C55" s="237"/>
      <c r="D55" s="237"/>
      <c r="E55" s="237"/>
      <c r="F55" s="237"/>
      <c r="G55" s="237"/>
      <c r="H55" s="237"/>
      <c r="I55" s="237"/>
      <c r="J55" s="237"/>
      <c r="K55" s="237"/>
      <c r="L55" s="237"/>
      <c r="M55" s="237"/>
      <c r="N55" s="237"/>
      <c r="O55" s="237"/>
      <c r="P55" s="237"/>
      <c r="Q55" s="237"/>
      <c r="R55" s="237"/>
      <c r="S55" s="237"/>
      <c r="T55" s="237"/>
      <c r="U55" s="237"/>
      <c r="V55" s="237"/>
      <c r="W55" s="237"/>
      <c r="X55" s="237"/>
      <c r="Y55" s="237"/>
      <c r="Z55" s="237"/>
      <c r="AA55" s="237"/>
      <c r="AB55" s="237"/>
      <c r="AC55" s="237"/>
    </row>
    <row r="56">
      <c r="A56" s="237"/>
      <c r="B56" s="237"/>
      <c r="C56" s="237"/>
      <c r="D56" s="237"/>
      <c r="E56" s="237"/>
      <c r="F56" s="237"/>
      <c r="G56" s="237"/>
      <c r="H56" s="237"/>
      <c r="I56" s="237"/>
      <c r="J56" s="237"/>
      <c r="K56" s="237"/>
      <c r="L56" s="237"/>
      <c r="M56" s="237"/>
      <c r="N56" s="237"/>
      <c r="O56" s="237"/>
      <c r="P56" s="237"/>
      <c r="Q56" s="237"/>
      <c r="R56" s="237"/>
      <c r="S56" s="237"/>
      <c r="T56" s="237"/>
      <c r="U56" s="237"/>
      <c r="V56" s="237"/>
      <c r="W56" s="237"/>
      <c r="X56" s="237"/>
      <c r="Y56" s="237"/>
      <c r="Z56" s="237"/>
      <c r="AA56" s="237"/>
      <c r="AB56" s="237"/>
      <c r="AC56" s="237"/>
    </row>
    <row r="57">
      <c r="A57" s="237"/>
      <c r="B57" s="237"/>
      <c r="C57" s="237"/>
      <c r="D57" s="237"/>
      <c r="E57" s="237"/>
      <c r="F57" s="237"/>
      <c r="G57" s="237"/>
      <c r="H57" s="237"/>
      <c r="I57" s="237"/>
      <c r="J57" s="237"/>
      <c r="K57" s="237"/>
      <c r="L57" s="237"/>
      <c r="M57" s="237"/>
      <c r="N57" s="237"/>
      <c r="O57" s="237"/>
      <c r="P57" s="237"/>
      <c r="Q57" s="237"/>
      <c r="R57" s="237"/>
      <c r="S57" s="237"/>
      <c r="T57" s="237"/>
      <c r="U57" s="237"/>
      <c r="V57" s="237"/>
      <c r="W57" s="237"/>
      <c r="X57" s="237"/>
      <c r="Y57" s="237"/>
      <c r="Z57" s="237"/>
      <c r="AA57" s="237"/>
      <c r="AB57" s="237"/>
      <c r="AC57" s="237"/>
    </row>
    <row r="58">
      <c r="A58" s="237"/>
      <c r="B58" s="237"/>
      <c r="C58" s="237"/>
      <c r="D58" s="237"/>
      <c r="E58" s="237"/>
      <c r="F58" s="237"/>
      <c r="G58" s="237"/>
      <c r="H58" s="237"/>
      <c r="I58" s="237"/>
      <c r="J58" s="237"/>
      <c r="K58" s="237"/>
      <c r="L58" s="237"/>
      <c r="M58" s="237"/>
      <c r="N58" s="237"/>
      <c r="O58" s="237"/>
      <c r="P58" s="237"/>
      <c r="Q58" s="237"/>
      <c r="R58" s="237"/>
      <c r="S58" s="237"/>
      <c r="T58" s="237"/>
      <c r="U58" s="237"/>
      <c r="V58" s="237"/>
      <c r="W58" s="237"/>
      <c r="X58" s="237"/>
      <c r="Y58" s="237"/>
      <c r="Z58" s="237"/>
      <c r="AA58" s="237"/>
      <c r="AB58" s="237"/>
      <c r="AC58" s="237"/>
    </row>
    <row r="59">
      <c r="A59" s="237"/>
      <c r="B59" s="237"/>
      <c r="C59" s="237"/>
      <c r="D59" s="237"/>
      <c r="E59" s="237"/>
      <c r="F59" s="237"/>
      <c r="G59" s="237"/>
      <c r="H59" s="237"/>
      <c r="I59" s="237"/>
      <c r="J59" s="237"/>
      <c r="K59" s="237"/>
      <c r="L59" s="237"/>
      <c r="M59" s="237"/>
      <c r="N59" s="237"/>
      <c r="O59" s="237"/>
      <c r="P59" s="237"/>
      <c r="Q59" s="237"/>
      <c r="R59" s="237"/>
      <c r="S59" s="237"/>
      <c r="T59" s="237"/>
      <c r="U59" s="237"/>
      <c r="V59" s="237"/>
      <c r="W59" s="237"/>
      <c r="X59" s="237"/>
      <c r="Y59" s="237"/>
      <c r="Z59" s="237"/>
      <c r="AA59" s="237"/>
      <c r="AB59" s="237"/>
      <c r="AC59" s="237"/>
    </row>
    <row r="60">
      <c r="A60" s="237"/>
      <c r="B60" s="237"/>
      <c r="C60" s="237"/>
      <c r="D60" s="237"/>
      <c r="E60" s="237"/>
      <c r="F60" s="237"/>
      <c r="G60" s="237"/>
      <c r="H60" s="237"/>
      <c r="I60" s="237"/>
      <c r="J60" s="237"/>
      <c r="K60" s="237"/>
      <c r="L60" s="237"/>
      <c r="M60" s="237"/>
      <c r="N60" s="237"/>
      <c r="O60" s="237"/>
      <c r="P60" s="237"/>
      <c r="Q60" s="237"/>
      <c r="R60" s="237"/>
      <c r="S60" s="237"/>
      <c r="T60" s="237"/>
      <c r="U60" s="237"/>
      <c r="V60" s="237"/>
      <c r="W60" s="237"/>
      <c r="X60" s="237"/>
      <c r="Y60" s="237"/>
      <c r="Z60" s="237"/>
      <c r="AA60" s="237"/>
      <c r="AB60" s="237"/>
      <c r="AC60" s="237"/>
    </row>
    <row r="61">
      <c r="A61" s="237"/>
      <c r="B61" s="237"/>
      <c r="C61" s="237"/>
      <c r="D61" s="237"/>
      <c r="E61" s="237"/>
      <c r="F61" s="237"/>
      <c r="G61" s="237"/>
      <c r="H61" s="237"/>
      <c r="I61" s="237"/>
      <c r="J61" s="237"/>
      <c r="K61" s="237"/>
      <c r="L61" s="237"/>
      <c r="M61" s="237"/>
      <c r="N61" s="237"/>
      <c r="O61" s="237"/>
      <c r="P61" s="237"/>
      <c r="Q61" s="237"/>
      <c r="R61" s="237"/>
      <c r="S61" s="237"/>
      <c r="T61" s="237"/>
      <c r="U61" s="237"/>
      <c r="V61" s="237"/>
      <c r="W61" s="237"/>
      <c r="X61" s="237"/>
      <c r="Y61" s="237"/>
      <c r="Z61" s="237"/>
      <c r="AA61" s="237"/>
      <c r="AB61" s="237"/>
      <c r="AC61" s="237"/>
    </row>
    <row r="62">
      <c r="A62" s="237"/>
      <c r="B62" s="237"/>
      <c r="C62" s="237"/>
      <c r="D62" s="237"/>
      <c r="E62" s="237"/>
      <c r="F62" s="237"/>
      <c r="G62" s="237"/>
      <c r="H62" s="237"/>
      <c r="I62" s="237"/>
      <c r="J62" s="237"/>
      <c r="K62" s="237"/>
      <c r="L62" s="237"/>
      <c r="M62" s="237"/>
      <c r="N62" s="237"/>
      <c r="O62" s="237"/>
      <c r="P62" s="237"/>
      <c r="Q62" s="237"/>
      <c r="R62" s="237"/>
      <c r="S62" s="237"/>
      <c r="T62" s="237"/>
      <c r="U62" s="237"/>
      <c r="V62" s="237"/>
      <c r="W62" s="237"/>
      <c r="X62" s="237"/>
      <c r="Y62" s="237"/>
      <c r="Z62" s="237"/>
      <c r="AA62" s="237"/>
      <c r="AB62" s="237"/>
      <c r="AC62" s="237"/>
    </row>
    <row r="63">
      <c r="A63" s="237"/>
      <c r="B63" s="237"/>
      <c r="C63" s="237"/>
      <c r="D63" s="237"/>
      <c r="E63" s="237"/>
      <c r="F63" s="237"/>
      <c r="G63" s="237"/>
      <c r="H63" s="237"/>
      <c r="I63" s="237"/>
      <c r="J63" s="237"/>
      <c r="K63" s="237"/>
      <c r="L63" s="237"/>
      <c r="M63" s="237"/>
      <c r="N63" s="237"/>
      <c r="O63" s="237"/>
      <c r="P63" s="237"/>
      <c r="Q63" s="237"/>
      <c r="R63" s="237"/>
      <c r="S63" s="237"/>
      <c r="T63" s="237"/>
      <c r="U63" s="237"/>
      <c r="V63" s="237"/>
      <c r="W63" s="237"/>
      <c r="X63" s="237"/>
      <c r="Y63" s="237"/>
      <c r="Z63" s="237"/>
      <c r="AA63" s="237"/>
      <c r="AB63" s="237"/>
      <c r="AC63" s="237"/>
    </row>
    <row r="64">
      <c r="A64" s="237"/>
      <c r="B64" s="237"/>
      <c r="C64" s="237"/>
      <c r="D64" s="237"/>
      <c r="E64" s="237"/>
      <c r="F64" s="237"/>
      <c r="G64" s="237"/>
      <c r="H64" s="237"/>
      <c r="I64" s="237"/>
      <c r="J64" s="237"/>
      <c r="K64" s="237"/>
      <c r="L64" s="237"/>
      <c r="M64" s="237"/>
      <c r="N64" s="237"/>
      <c r="O64" s="237"/>
      <c r="P64" s="237"/>
      <c r="Q64" s="237"/>
      <c r="R64" s="237"/>
      <c r="S64" s="237"/>
      <c r="T64" s="237"/>
      <c r="U64" s="237"/>
      <c r="V64" s="237"/>
      <c r="W64" s="237"/>
      <c r="X64" s="237"/>
      <c r="Y64" s="237"/>
      <c r="Z64" s="237"/>
      <c r="AA64" s="237"/>
      <c r="AB64" s="237"/>
      <c r="AC64" s="237"/>
    </row>
    <row r="65" s="237" customFormat="1"/>
    <row r="66" s="237" customFormat="1"/>
    <row r="67" s="237" customFormat="1"/>
    <row r="68" s="237" customFormat="1"/>
    <row r="69" s="237" customFormat="1"/>
    <row r="70" s="237" customFormat="1"/>
    <row r="71" s="237" customFormat="1"/>
    <row r="72" s="237" customFormat="1"/>
    <row r="73" s="237" customFormat="1"/>
    <row r="74" s="237" customFormat="1"/>
    <row r="75" s="237" customFormat="1"/>
    <row r="76" s="237" customFormat="1"/>
    <row r="77" s="237" customFormat="1"/>
    <row r="78" s="237" customFormat="1"/>
    <row r="79" s="237" customFormat="1"/>
    <row r="80" s="237" customFormat="1"/>
    <row r="81" s="237" customFormat="1"/>
    <row r="82" s="237" customFormat="1"/>
    <row r="83" s="237" customFormat="1"/>
    <row r="84" s="237" customFormat="1"/>
    <row r="85" s="237" customFormat="1"/>
    <row r="86" s="237" customFormat="1"/>
    <row r="87" s="237" customFormat="1"/>
    <row r="88" s="237" customFormat="1"/>
    <row r="89" s="237" customFormat="1"/>
    <row r="90" s="237" customFormat="1"/>
    <row r="91" s="237" customFormat="1"/>
    <row r="92" s="237" customFormat="1"/>
    <row r="93" s="237" customFormat="1"/>
    <row r="94" s="237" customFormat="1"/>
  </sheetData>
  <mergeCells count="49">
    <mergeCell ref="B43:C43"/>
    <mergeCell ref="B41:C41"/>
    <mergeCell ref="B27:C27"/>
    <mergeCell ref="Q24:AB24"/>
    <mergeCell ref="B36:C36"/>
    <mergeCell ref="B39:C39"/>
    <mergeCell ref="B40:C40"/>
    <mergeCell ref="B42:C42"/>
    <mergeCell ref="Q38:AB38"/>
    <mergeCell ref="B28:C28"/>
    <mergeCell ref="B29:C29"/>
    <mergeCell ref="B30:C30"/>
    <mergeCell ref="B38:O38"/>
    <mergeCell ref="Q10:AB10"/>
    <mergeCell ref="B11:C11"/>
    <mergeCell ref="B12:C12"/>
    <mergeCell ref="B13:C13"/>
    <mergeCell ref="B20:C20"/>
    <mergeCell ref="B16:C16"/>
    <mergeCell ref="B14:C14"/>
    <mergeCell ref="B50:C50"/>
    <mergeCell ref="B44:C44"/>
    <mergeCell ref="B46:C46"/>
    <mergeCell ref="B47:C47"/>
    <mergeCell ref="B48:C48"/>
    <mergeCell ref="B22:C22"/>
    <mergeCell ref="B33:C33"/>
    <mergeCell ref="B34:C34"/>
    <mergeCell ref="B32:C32"/>
    <mergeCell ref="B19:C19"/>
    <mergeCell ref="B25:C25"/>
    <mergeCell ref="B26:C26"/>
    <mergeCell ref="B24:O24"/>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18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7" customWidth="1"/>
  </cols>
  <sheetData>
    <row r="1" ht="30">
      <c r="A1" s="630"/>
      <c r="B1" s="662" t="s">
        <v>245</v>
      </c>
      <c r="Y1" s="5"/>
      <c r="AB1" s="691"/>
      <c r="AD1" s="237"/>
    </row>
    <row r="2" ht="15" customHeight="1">
      <c r="A2" s="11"/>
      <c r="B2" s="11" t="s">
        <v>258</v>
      </c>
    </row>
    <row r="3" ht="17.1" customHeight="1">
      <c r="A3" s="11"/>
      <c r="B3" s="11" t="s">
        <v>259</v>
      </c>
      <c r="R3" s="1059" t="s">
        <v>351</v>
      </c>
      <c r="S3" s="1059"/>
      <c r="T3" s="1059"/>
      <c r="U3" s="1059"/>
      <c r="V3" s="1059"/>
      <c r="W3" s="1059"/>
      <c r="X3" s="1059"/>
      <c r="Y3" s="1059"/>
      <c r="Z3" s="1059"/>
      <c r="AA3" s="1059"/>
      <c r="AB3" s="1059"/>
    </row>
    <row r="4" ht="19.5" customHeight="1">
      <c r="A4" s="4"/>
      <c r="B4" s="211" t="s">
        <v>366</v>
      </c>
      <c r="C4" s="5"/>
      <c r="D4" s="5"/>
      <c r="E4" s="5"/>
      <c r="F4" s="5"/>
      <c r="G4" s="5"/>
      <c r="H4" s="212"/>
      <c r="I4" s="212"/>
      <c r="J4" s="212"/>
      <c r="K4" s="212"/>
      <c r="L4" s="212"/>
      <c r="M4" s="212"/>
      <c r="N4" s="212"/>
      <c r="O4" s="212"/>
      <c r="P4" s="212"/>
      <c r="Q4" s="212"/>
      <c r="R4" s="212"/>
      <c r="S4" s="212"/>
      <c r="T4" s="212"/>
      <c r="U4" s="4"/>
      <c r="V4" s="4"/>
    </row>
    <row r="5" ht="12.75" customHeight="1"/>
    <row r="6" ht="15.75">
      <c r="D6" s="1004" t="s">
        <v>45</v>
      </c>
      <c r="E6" s="1004"/>
      <c r="F6" s="1004"/>
      <c r="G6" s="1004"/>
      <c r="H6" s="1004"/>
      <c r="I6" s="1004"/>
      <c r="J6" s="1004"/>
      <c r="K6" s="1004"/>
      <c r="L6" s="1004"/>
      <c r="M6" s="1004"/>
      <c r="N6" s="1004"/>
      <c r="O6" s="1004"/>
      <c r="Q6" s="979" t="s">
        <v>72</v>
      </c>
      <c r="R6" s="979"/>
      <c r="S6" s="979"/>
      <c r="T6" s="979"/>
      <c r="U6" s="979"/>
      <c r="V6" s="979"/>
      <c r="W6" s="979"/>
      <c r="X6" s="979"/>
      <c r="Y6" s="979"/>
      <c r="Z6" s="979"/>
      <c r="AA6" s="979"/>
      <c r="AB6" s="979"/>
    </row>
    <row r="7" ht="15.75">
      <c r="D7" s="285" t="s">
        <v>11</v>
      </c>
      <c r="E7" s="285"/>
      <c r="F7" s="285"/>
      <c r="G7" s="285" t="s">
        <v>13</v>
      </c>
      <c r="H7" s="285"/>
      <c r="I7" s="285"/>
      <c r="J7" s="285" t="s">
        <v>14</v>
      </c>
      <c r="K7" s="285"/>
      <c r="L7" s="285"/>
      <c r="M7" s="285" t="s">
        <v>12</v>
      </c>
      <c r="N7" s="285"/>
      <c r="O7" s="285"/>
      <c r="Q7" s="285" t="s">
        <v>11</v>
      </c>
      <c r="R7" s="285"/>
      <c r="S7" s="285"/>
      <c r="T7" s="285" t="s">
        <v>13</v>
      </c>
      <c r="U7" s="285"/>
      <c r="V7" s="285"/>
      <c r="W7" s="285" t="s">
        <v>14</v>
      </c>
      <c r="X7" s="285"/>
      <c r="Y7" s="285"/>
      <c r="Z7" s="285" t="s">
        <v>12</v>
      </c>
      <c r="AA7" s="285"/>
      <c r="AB7" s="285"/>
    </row>
    <row r="8" ht="27" customHeight="1">
      <c r="A8" s="57"/>
      <c r="B8" s="1060"/>
      <c r="C8" s="1060"/>
      <c r="D8" s="414" t="s">
        <v>25</v>
      </c>
      <c r="E8" s="415" t="s">
        <v>15</v>
      </c>
      <c r="F8" s="416" t="s">
        <v>26</v>
      </c>
      <c r="G8" s="414" t="s">
        <v>25</v>
      </c>
      <c r="H8" s="415" t="s">
        <v>15</v>
      </c>
      <c r="I8" s="416" t="s">
        <v>26</v>
      </c>
      <c r="J8" s="414" t="s">
        <v>25</v>
      </c>
      <c r="K8" s="415" t="s">
        <v>15</v>
      </c>
      <c r="L8" s="416" t="s">
        <v>26</v>
      </c>
      <c r="M8" s="414" t="s">
        <v>25</v>
      </c>
      <c r="N8" s="415" t="s">
        <v>15</v>
      </c>
      <c r="O8" s="416" t="s">
        <v>26</v>
      </c>
      <c r="P8" s="63"/>
      <c r="Q8" s="414" t="s">
        <v>25</v>
      </c>
      <c r="R8" s="415" t="s">
        <v>15</v>
      </c>
      <c r="S8" s="416" t="s">
        <v>26</v>
      </c>
      <c r="T8" s="414" t="s">
        <v>25</v>
      </c>
      <c r="U8" s="415" t="s">
        <v>15</v>
      </c>
      <c r="V8" s="416" t="s">
        <v>26</v>
      </c>
      <c r="W8" s="414" t="s">
        <v>25</v>
      </c>
      <c r="X8" s="415" t="s">
        <v>15</v>
      </c>
      <c r="Y8" s="416" t="s">
        <v>26</v>
      </c>
      <c r="Z8" s="414" t="s">
        <v>25</v>
      </c>
      <c r="AA8" s="415" t="s">
        <v>15</v>
      </c>
      <c r="AB8" s="416"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93" t="s">
        <v>22</v>
      </c>
      <c r="C10" s="993"/>
      <c r="D10" s="993"/>
      <c r="E10" s="993"/>
      <c r="F10" s="993"/>
      <c r="G10" s="993"/>
      <c r="H10" s="993"/>
      <c r="I10" s="993"/>
      <c r="J10" s="993"/>
      <c r="K10" s="993"/>
      <c r="L10" s="993"/>
      <c r="M10" s="993"/>
      <c r="N10" s="993"/>
      <c r="O10" s="993"/>
      <c r="P10" s="413"/>
      <c r="Q10" s="991"/>
      <c r="R10" s="991"/>
      <c r="S10" s="991"/>
      <c r="T10" s="991"/>
      <c r="U10" s="991"/>
      <c r="V10" s="991"/>
      <c r="W10" s="991"/>
      <c r="X10" s="991"/>
      <c r="Y10" s="991"/>
      <c r="Z10" s="991"/>
      <c r="AA10" s="991"/>
      <c r="AB10" s="991"/>
      <c r="AC10" s="9"/>
    </row>
    <row r="11" ht="18" customHeight="1">
      <c r="A11" s="58"/>
      <c r="B11" s="1061" t="s">
        <v>43</v>
      </c>
      <c r="C11" s="1061"/>
      <c r="D11" s="429">
        <v>60.207470880104522117391979430</v>
      </c>
      <c r="E11" s="430">
        <v>77.192717326618907280697540480</v>
      </c>
      <c r="F11" s="431">
        <v>54.149594839141811987247972030</v>
      </c>
      <c r="G11" s="429">
        <v>4.7477751982028561737013812200</v>
      </c>
      <c r="H11" s="430">
        <v>6.2848213427865947061785312900</v>
      </c>
      <c r="I11" s="431">
        <v>11.161889937590739964645830450</v>
      </c>
      <c r="J11" s="429">
        <v>0</v>
      </c>
      <c r="K11" s="430">
        <v>0.0036285521217640237969360400</v>
      </c>
      <c r="L11" s="431">
        <v>6.8081844063440317819023968200</v>
      </c>
      <c r="M11" s="429">
        <v>64.955246078307378291093360650</v>
      </c>
      <c r="N11" s="430">
        <v>83.48116722152726601067300780</v>
      </c>
      <c r="O11" s="431">
        <v>72.119669183076583733796199290</v>
      </c>
      <c r="P11" s="5"/>
      <c r="Q11" s="429">
        <v>67.529268259087247675947171980</v>
      </c>
      <c r="R11" s="430">
        <v>3.7468177344408251318771709700</v>
      </c>
      <c r="S11" s="431">
        <v>2.3325638675998958654825266300</v>
      </c>
      <c r="T11" s="429">
        <v>14.934789787272213855915018360</v>
      </c>
      <c r="U11" s="430">
        <v>-8.228039917394689601730411910</v>
      </c>
      <c r="V11" s="431">
        <v>0.4179766202226026942210462800</v>
      </c>
      <c r="W11" s="429">
        <v>0</v>
      </c>
      <c r="X11" s="430">
        <v>-99.82018624123065195074328915</v>
      </c>
      <c r="Y11" s="431">
        <v>15.170890367607814515458459210</v>
      </c>
      <c r="Z11" s="429">
        <v>62.107177215999052587611531840</v>
      </c>
      <c r="AA11" s="430">
        <v>0.2522041723703873980675322500</v>
      </c>
      <c r="AB11" s="431">
        <v>3.1133625752256294812211096300</v>
      </c>
    </row>
    <row r="12" ht="18" customHeight="1">
      <c r="A12" s="58"/>
      <c r="B12" s="1062" t="s">
        <v>46</v>
      </c>
      <c r="C12" s="1062"/>
      <c r="D12" s="422">
        <v>57.632994737791259649918264060</v>
      </c>
      <c r="E12" s="91">
        <v>69.220832640390620450268152660</v>
      </c>
      <c r="F12" s="423">
        <v>52.697701201983386259472594140</v>
      </c>
      <c r="G12" s="422">
        <v>7.750188210565242481534810900</v>
      </c>
      <c r="H12" s="91">
        <v>8.751920234870054706336391220</v>
      </c>
      <c r="I12" s="423">
        <v>14.973218504066843957583510350</v>
      </c>
      <c r="J12" s="422">
        <v>0</v>
      </c>
      <c r="K12" s="91">
        <v>0.0034451870736580996348101700</v>
      </c>
      <c r="L12" s="423">
        <v>6.3722780716584215429041729100</v>
      </c>
      <c r="M12" s="422">
        <v>65.383182948356502131453074960</v>
      </c>
      <c r="N12" s="91">
        <v>77.976198062334333256239354050</v>
      </c>
      <c r="O12" s="423">
        <v>74.043197777708651759960277390</v>
      </c>
      <c r="P12" s="5"/>
      <c r="Q12" s="422">
        <v>81.44989675227289496952716440</v>
      </c>
      <c r="R12" s="91">
        <v>4.6953999211226897323111925200</v>
      </c>
      <c r="S12" s="423">
        <v>1.5351334935751834562246160300</v>
      </c>
      <c r="T12" s="422">
        <v>64.616142942472020820268546170</v>
      </c>
      <c r="U12" s="91">
        <v>-0.1914955658859890902021735700</v>
      </c>
      <c r="V12" s="423">
        <v>2.0200877422558393018748102600</v>
      </c>
      <c r="W12" s="422">
        <v>0</v>
      </c>
      <c r="X12" s="91">
        <v>-99.84028325212923734954173181</v>
      </c>
      <c r="Y12" s="423">
        <v>17.692272103786661975695488230</v>
      </c>
      <c r="Z12" s="422">
        <v>79.27680114138708565850337832</v>
      </c>
      <c r="AA12" s="91">
        <v>1.2123520689632488298892514900</v>
      </c>
      <c r="AB12" s="423">
        <v>2.8491403469727220098421788300</v>
      </c>
    </row>
    <row r="13" ht="18" customHeight="1">
      <c r="A13" s="58"/>
      <c r="B13" s="1062" t="s">
        <v>47</v>
      </c>
      <c r="C13" s="1062"/>
      <c r="D13" s="422">
        <v>55.329640636679317105831270120</v>
      </c>
      <c r="E13" s="91">
        <v>68.539758693026114860666240310</v>
      </c>
      <c r="F13" s="423">
        <v>53.927367173382618650628831280</v>
      </c>
      <c r="G13" s="422">
        <v>8.892661843049784549821222440</v>
      </c>
      <c r="H13" s="91">
        <v>9.355711541479209414827761300</v>
      </c>
      <c r="I13" s="423">
        <v>17.616313522498093678478558770</v>
      </c>
      <c r="J13" s="422">
        <v>0</v>
      </c>
      <c r="K13" s="91">
        <v>0</v>
      </c>
      <c r="L13" s="423">
        <v>6.280887236373580694034927600</v>
      </c>
      <c r="M13" s="422">
        <v>64.222302479729101655652492560</v>
      </c>
      <c r="N13" s="91">
        <v>77.895470234505324275494001610</v>
      </c>
      <c r="O13" s="423">
        <v>77.824567932254293023142317650</v>
      </c>
      <c r="P13" s="184"/>
      <c r="Q13" s="422">
        <v>83.19432388844575204126350900</v>
      </c>
      <c r="R13" s="91">
        <v>6.9386452113740807010061668600</v>
      </c>
      <c r="S13" s="423">
        <v>2.9932902478382202416683489700</v>
      </c>
      <c r="T13" s="422">
        <v>118.12812902667553469482862259</v>
      </c>
      <c r="U13" s="91">
        <v>-6.9186102895882504000542809600</v>
      </c>
      <c r="V13" s="423">
        <v>0.3773003971052644578460098800</v>
      </c>
      <c r="W13" s="422">
        <v>0</v>
      </c>
      <c r="X13" s="91">
        <v>-100</v>
      </c>
      <c r="Y13" s="423">
        <v>17.097438716178213679285623960</v>
      </c>
      <c r="Z13" s="422">
        <v>87.34894454577065362685363174</v>
      </c>
      <c r="AA13" s="91">
        <v>1.8507861729637244076444232600</v>
      </c>
      <c r="AB13" s="423">
        <v>3.3883953233140724804940610400</v>
      </c>
    </row>
    <row r="14" ht="18" customHeight="1">
      <c r="A14" s="58"/>
      <c r="B14" s="1062" t="s">
        <v>48</v>
      </c>
      <c r="C14" s="1062"/>
      <c r="D14" s="422">
        <v>58.356675391479801440678507950</v>
      </c>
      <c r="E14" s="91">
        <v>71.022770430693043332973650140</v>
      </c>
      <c r="F14" s="423">
        <v>54.971964433182402763218590530</v>
      </c>
      <c r="G14" s="422">
        <v>6.3789170437200160552357841100</v>
      </c>
      <c r="H14" s="91">
        <v>9.336688267704882297655169350</v>
      </c>
      <c r="I14" s="423">
        <v>17.731848001939367054968905800</v>
      </c>
      <c r="J14" s="422">
        <v>0</v>
      </c>
      <c r="K14" s="91">
        <v>0</v>
      </c>
      <c r="L14" s="423">
        <v>6.4794934469118390265689065400</v>
      </c>
      <c r="M14" s="422">
        <v>64.735592435199817495914292070</v>
      </c>
      <c r="N14" s="91">
        <v>80.35945869839792563062881950</v>
      </c>
      <c r="O14" s="423">
        <v>79.183305882033608844756402860</v>
      </c>
      <c r="P14" s="5"/>
      <c r="Q14" s="422">
        <v>83.90373159207683213204548265</v>
      </c>
      <c r="R14" s="91">
        <v>6.853100657186798785844220600</v>
      </c>
      <c r="S14" s="423">
        <v>2.6967032553910280034022941600</v>
      </c>
      <c r="T14" s="422">
        <v>38.709494641603942271807896500</v>
      </c>
      <c r="U14" s="91">
        <v>-14.468922679522367988511674870</v>
      </c>
      <c r="V14" s="423">
        <v>-3.4539169603483874203735865600</v>
      </c>
      <c r="W14" s="422">
        <v>0</v>
      </c>
      <c r="X14" s="91">
        <v>-100</v>
      </c>
      <c r="Y14" s="423">
        <v>14.138109396979038104157738620</v>
      </c>
      <c r="Z14" s="422">
        <v>78.183058821485863375522882370</v>
      </c>
      <c r="AA14" s="91">
        <v>0.7910125637113785219094602200</v>
      </c>
      <c r="AB14" s="423">
        <v>2.0777657782048848957198164700</v>
      </c>
    </row>
    <row r="15" ht="18" customHeight="1">
      <c r="A15" s="58"/>
      <c r="B15" s="1062" t="s">
        <v>49</v>
      </c>
      <c r="C15" s="1062"/>
      <c r="D15" s="422">
        <v>64.035126636263562125146258880</v>
      </c>
      <c r="E15" s="91">
        <v>77.138394994184052482605331750</v>
      </c>
      <c r="F15" s="423">
        <v>57.399568513536921561194157640</v>
      </c>
      <c r="G15" s="422">
        <v>6.2327015496066793230462213300</v>
      </c>
      <c r="H15" s="91">
        <v>9.859792407022137629366109050</v>
      </c>
      <c r="I15" s="423">
        <v>16.487323254676761644347337480</v>
      </c>
      <c r="J15" s="422">
        <v>0</v>
      </c>
      <c r="K15" s="91">
        <v>0</v>
      </c>
      <c r="L15" s="423">
        <v>6.6775278608698761769513318100</v>
      </c>
      <c r="M15" s="422">
        <v>70.267828185870241448192480210</v>
      </c>
      <c r="N15" s="91">
        <v>86.99818740120619011197144080</v>
      </c>
      <c r="O15" s="423">
        <v>80.56441962908355938249282694</v>
      </c>
      <c r="P15" s="184"/>
      <c r="Q15" s="422">
        <v>79.077907479499692716905296210</v>
      </c>
      <c r="R15" s="91">
        <v>6.768523673490207137184159900</v>
      </c>
      <c r="S15" s="423">
        <v>3.865729005319369307534552400</v>
      </c>
      <c r="T15" s="422">
        <v>37.711462901039756551432687610</v>
      </c>
      <c r="U15" s="91">
        <v>-11.868070840505392739120222480</v>
      </c>
      <c r="V15" s="423">
        <v>-3.6534094833535431023817589600</v>
      </c>
      <c r="W15" s="422">
        <v>0</v>
      </c>
      <c r="X15" s="91">
        <v>-100</v>
      </c>
      <c r="Y15" s="423">
        <v>11.563223823411476993821891350</v>
      </c>
      <c r="Z15" s="422">
        <v>74.430400173778910007154075790</v>
      </c>
      <c r="AA15" s="91">
        <v>1.540048327423109351182678200</v>
      </c>
      <c r="AB15" s="423">
        <v>2.8116532273544340847341522700</v>
      </c>
    </row>
    <row r="16" ht="18" customHeight="1">
      <c r="A16" s="58"/>
      <c r="B16" s="1063" t="s">
        <v>78</v>
      </c>
      <c r="C16" s="1063"/>
      <c r="D16" s="432">
        <v>59.097873460254632049334796200</v>
      </c>
      <c r="E16" s="433">
        <v>72.607250617273902344964114230</v>
      </c>
      <c r="F16" s="434">
        <v>54.626086544795691707229887870</v>
      </c>
      <c r="G16" s="432">
        <v>6.8086270868878237072844249600</v>
      </c>
      <c r="H16" s="433">
        <v>8.720230915028156722765340210</v>
      </c>
      <c r="I16" s="434">
        <v>15.601259189815489532828480440</v>
      </c>
      <c r="J16" s="432">
        <v>0</v>
      </c>
      <c r="K16" s="433">
        <v>0.0014093273492795035189685900</v>
      </c>
      <c r="L16" s="434">
        <v>6.5227414528988342959048879400</v>
      </c>
      <c r="M16" s="432">
        <v>65.906500547142455756619221150</v>
      </c>
      <c r="N16" s="433">
        <v>81.32889085965133857124842306</v>
      </c>
      <c r="O16" s="434">
        <v>76.750087187510015535963256220</v>
      </c>
      <c r="P16" s="5"/>
      <c r="Q16" s="432">
        <v>78.647458458820732426010087100</v>
      </c>
      <c r="R16" s="433">
        <v>5.7548370780156668745333708900</v>
      </c>
      <c r="S16" s="434">
        <v>2.7017817001210597196655215900</v>
      </c>
      <c r="T16" s="432">
        <v>54.437832960587567734026083920</v>
      </c>
      <c r="U16" s="433">
        <v>-8.701577845240946756895503890</v>
      </c>
      <c r="V16" s="434">
        <v>-1.0062169217981117478096469800</v>
      </c>
      <c r="W16" s="432">
        <v>0</v>
      </c>
      <c r="X16" s="433">
        <v>-99.93650520260620993503334378</v>
      </c>
      <c r="Y16" s="434">
        <v>15.049794816112721228811349300</v>
      </c>
      <c r="Z16" s="631">
        <v>75.800470043203443980784764170</v>
      </c>
      <c r="AA16" s="214">
        <v>1.1211993706984850152846710600</v>
      </c>
      <c r="AB16" s="632">
        <v>2.8568311101166915754229588200</v>
      </c>
    </row>
    <row r="17" ht="6" customHeight="1">
      <c r="A17" s="58"/>
      <c r="B17" s="633"/>
      <c r="C17" s="633"/>
      <c r="D17" s="91"/>
      <c r="E17" s="91"/>
      <c r="F17" s="91"/>
      <c r="G17" s="91"/>
      <c r="H17" s="91"/>
      <c r="I17" s="91"/>
      <c r="J17" s="91"/>
      <c r="K17" s="91"/>
      <c r="L17" s="91"/>
      <c r="M17" s="91"/>
      <c r="N17" s="91"/>
      <c r="O17" s="91"/>
      <c r="P17" s="5"/>
      <c r="Q17" s="91"/>
      <c r="R17" s="91"/>
      <c r="S17" s="91"/>
      <c r="T17" s="91"/>
      <c r="U17" s="91"/>
      <c r="V17" s="91"/>
      <c r="W17" s="91"/>
      <c r="X17" s="91"/>
      <c r="Y17" s="91"/>
      <c r="Z17" s="634"/>
      <c r="AA17" s="634"/>
      <c r="AB17" s="634"/>
      <c r="AC17" s="4"/>
    </row>
    <row r="18" ht="18" customHeight="1">
      <c r="A18" s="58"/>
      <c r="B18" s="1064" t="s">
        <v>50</v>
      </c>
      <c r="C18" s="1064"/>
      <c r="D18" s="481">
        <v>66.232607854765239244150087920</v>
      </c>
      <c r="E18" s="482">
        <v>82.69356342373296238461382279</v>
      </c>
      <c r="F18" s="483">
        <v>63.845761447927089718728168970</v>
      </c>
      <c r="G18" s="481">
        <v>5.039050541197123653568779400</v>
      </c>
      <c r="H18" s="482">
        <v>8.435835461550119198307544380</v>
      </c>
      <c r="I18" s="483">
        <v>14.934670762855966223263804980</v>
      </c>
      <c r="J18" s="481">
        <v>0</v>
      </c>
      <c r="K18" s="482">
        <v>0</v>
      </c>
      <c r="L18" s="483">
        <v>6.9453103307836272499979402400</v>
      </c>
      <c r="M18" s="481">
        <v>71.271658395962362897718867310</v>
      </c>
      <c r="N18" s="482">
        <v>91.12939888528308158292136716</v>
      </c>
      <c r="O18" s="483">
        <v>85.72574254156668319198991419</v>
      </c>
      <c r="P18" s="184"/>
      <c r="Q18" s="481">
        <v>71.039514677730727601252881330</v>
      </c>
      <c r="R18" s="482">
        <v>5.7194735245102510677150635900</v>
      </c>
      <c r="S18" s="483">
        <v>6.3780210295321897956653884600</v>
      </c>
      <c r="T18" s="481">
        <v>29.617994902024915629351476410</v>
      </c>
      <c r="U18" s="482">
        <v>-10.897771423182509430849082450</v>
      </c>
      <c r="V18" s="483">
        <v>-4.3939872309812258007910027400</v>
      </c>
      <c r="W18" s="481">
        <v>0</v>
      </c>
      <c r="X18" s="482">
        <v>-100</v>
      </c>
      <c r="Y18" s="483">
        <v>14.638901789456341229512881670</v>
      </c>
      <c r="Z18" s="481">
        <v>67.260437096474048737672155260</v>
      </c>
      <c r="AA18" s="482">
        <v>1.4483473519672318378634553600</v>
      </c>
      <c r="AB18" s="483">
        <v>4.9309443306042890435944446700</v>
      </c>
    </row>
    <row r="19" ht="18" customHeight="1">
      <c r="A19" s="58"/>
      <c r="B19" s="1065" t="s">
        <v>51</v>
      </c>
      <c r="C19" s="1065"/>
      <c r="D19" s="273">
        <v>67.409455113582028358187500890</v>
      </c>
      <c r="E19" s="92">
        <v>85.57499681869617145146045347</v>
      </c>
      <c r="F19" s="274">
        <v>65.310343483620686747554023310</v>
      </c>
      <c r="G19" s="273">
        <v>4.9387404430533101069797868300</v>
      </c>
      <c r="H19" s="92">
        <v>7.5837804338106226014381834300</v>
      </c>
      <c r="I19" s="274">
        <v>12.782052278812464898185918710</v>
      </c>
      <c r="J19" s="273">
        <v>0</v>
      </c>
      <c r="K19" s="92">
        <v>0</v>
      </c>
      <c r="L19" s="274">
        <v>6.9750939779969707622710246200</v>
      </c>
      <c r="M19" s="273">
        <v>72.348195556635338465167287720</v>
      </c>
      <c r="N19" s="92">
        <v>93.15877725250679405289863689</v>
      </c>
      <c r="O19" s="274">
        <v>85.06748974043012240801096664</v>
      </c>
      <c r="P19" s="5"/>
      <c r="Q19" s="273">
        <v>56.742399176926846275769599590</v>
      </c>
      <c r="R19" s="92">
        <v>4.1840733061401292822060688500</v>
      </c>
      <c r="S19" s="274">
        <v>4.2492004903678374562823421800</v>
      </c>
      <c r="T19" s="273">
        <v>29.633569684490996887386409780</v>
      </c>
      <c r="U19" s="92">
        <v>-13.973821512230437417309317060</v>
      </c>
      <c r="V19" s="274">
        <v>-6.337927691285528251284002900</v>
      </c>
      <c r="W19" s="273">
        <v>0</v>
      </c>
      <c r="X19" s="92">
        <v>-100</v>
      </c>
      <c r="Y19" s="274">
        <v>12.597277512338436602681145310</v>
      </c>
      <c r="Z19" s="273">
        <v>54.536363796426728365451397360</v>
      </c>
      <c r="AA19" s="92">
        <v>0.1769993802439322707325332500</v>
      </c>
      <c r="AB19" s="274">
        <v>3.1245993237641450389211699400</v>
      </c>
    </row>
    <row r="20" ht="18" customHeight="1">
      <c r="A20" s="58"/>
      <c r="B20" s="1066" t="s">
        <v>79</v>
      </c>
      <c r="C20" s="1066"/>
      <c r="D20" s="275">
        <v>66.821031484173633801168794380</v>
      </c>
      <c r="E20" s="276">
        <v>84.13428012121456691803713813</v>
      </c>
      <c r="F20" s="277">
        <v>64.578112794752146755365386500</v>
      </c>
      <c r="G20" s="275">
        <v>4.9888954921252168802742831100</v>
      </c>
      <c r="H20" s="276">
        <v>8.009807947680370899872863900</v>
      </c>
      <c r="I20" s="277">
        <v>13.858272850298487425946189900</v>
      </c>
      <c r="J20" s="275">
        <v>0</v>
      </c>
      <c r="K20" s="276">
        <v>0</v>
      </c>
      <c r="L20" s="277">
        <v>6.9602033812365673630721372600</v>
      </c>
      <c r="M20" s="275">
        <v>71.809926976298850681443077490</v>
      </c>
      <c r="N20" s="276">
        <v>92.14408806889493781791000203</v>
      </c>
      <c r="O20" s="277">
        <v>85.39658902628720154438371366</v>
      </c>
      <c r="P20" s="184"/>
      <c r="Q20" s="275">
        <v>63.514001179592891139254726990</v>
      </c>
      <c r="R20" s="276">
        <v>4.9330140921547994310219296100</v>
      </c>
      <c r="S20" s="277">
        <v>5.2919567402665248395710032500</v>
      </c>
      <c r="T20" s="275">
        <v>29.626062391400421897424089490</v>
      </c>
      <c r="U20" s="276">
        <v>-12.380955106351964687806229090</v>
      </c>
      <c r="V20" s="277">
        <v>-5.3040414310876808116373224100</v>
      </c>
      <c r="W20" s="275">
        <v>0</v>
      </c>
      <c r="X20" s="276">
        <v>-100</v>
      </c>
      <c r="Y20" s="277">
        <v>13.607354819625398643343859160</v>
      </c>
      <c r="Z20" s="275">
        <v>60.597174349063346707526061660</v>
      </c>
      <c r="AA20" s="276">
        <v>0.8016658586749240276866006500</v>
      </c>
      <c r="AB20" s="277">
        <v>4.0236168766895188558192371400</v>
      </c>
    </row>
    <row r="21" ht="6" customHeight="1">
      <c r="A21" s="58"/>
      <c r="B21" s="633"/>
      <c r="C21" s="633"/>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98" t="s">
        <v>12</v>
      </c>
      <c r="C22" s="998"/>
      <c r="D22" s="470">
        <v>61.129099211290992112909921130</v>
      </c>
      <c r="E22" s="471">
        <v>76.143542539565377852072162040</v>
      </c>
      <c r="F22" s="472">
        <v>57.563155769236847692776815440</v>
      </c>
      <c r="G22" s="470">
        <v>6.4591116645911166459111664600</v>
      </c>
      <c r="H22" s="471">
        <v>8.258254998588889130104422200</v>
      </c>
      <c r="I22" s="472">
        <v>14.971673950971040118350236100</v>
      </c>
      <c r="J22" s="470">
        <v>0</v>
      </c>
      <c r="K22" s="471">
        <v>0.0086837591993574018192475500</v>
      </c>
      <c r="L22" s="472">
        <v>6.6792617844794494086341576400</v>
      </c>
      <c r="M22" s="470">
        <v>67.588210875882108758821087590</v>
      </c>
      <c r="N22" s="471">
        <v>84.41048129735362438399583180</v>
      </c>
      <c r="O22" s="472">
        <v>79.214091504687337219761209180</v>
      </c>
      <c r="P22" s="184"/>
      <c r="Q22" s="470">
        <v>75.216995592474665066020888880</v>
      </c>
      <c r="R22" s="471">
        <v>4.9302937832824747202776281900</v>
      </c>
      <c r="S22" s="472">
        <v>3.0585579792546059553576016400</v>
      </c>
      <c r="T22" s="470">
        <v>51.326017998543198853356516950</v>
      </c>
      <c r="U22" s="471">
        <v>-8.947292833548757719373833130</v>
      </c>
      <c r="V22" s="472">
        <v>-2.459674014288789215585796300</v>
      </c>
      <c r="W22" s="470">
        <v>-100</v>
      </c>
      <c r="X22" s="471">
        <v>-99.54802259887005649717514136</v>
      </c>
      <c r="Y22" s="472">
        <v>20.476193092691978882215176840</v>
      </c>
      <c r="Z22" s="470">
        <v>70.925216791411027384578705630</v>
      </c>
      <c r="AA22" s="471">
        <v>1.0215958928311612728897757300</v>
      </c>
      <c r="AB22" s="472">
        <v>3.2131381943667422946844708300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56" t="s">
        <v>9</v>
      </c>
      <c r="C24" s="1056"/>
      <c r="D24" s="1056"/>
      <c r="E24" s="1056"/>
      <c r="F24" s="1056"/>
      <c r="G24" s="1056"/>
      <c r="H24" s="1056"/>
      <c r="I24" s="1056"/>
      <c r="J24" s="1056"/>
      <c r="K24" s="1056"/>
      <c r="L24" s="1056"/>
      <c r="M24" s="1056"/>
      <c r="N24" s="1056"/>
      <c r="O24" s="1056"/>
      <c r="P24" s="413"/>
      <c r="Q24" s="1057"/>
      <c r="R24" s="1057"/>
      <c r="S24" s="1057"/>
      <c r="T24" s="1057"/>
      <c r="U24" s="1057"/>
      <c r="V24" s="1057"/>
      <c r="W24" s="1057"/>
      <c r="X24" s="1057"/>
      <c r="Y24" s="1057"/>
      <c r="Z24" s="1057"/>
      <c r="AA24" s="1057"/>
      <c r="AB24" s="1057"/>
      <c r="AC24" s="9"/>
    </row>
    <row r="25" ht="18" customHeight="1">
      <c r="A25" s="58"/>
      <c r="B25" s="1061" t="s">
        <v>43</v>
      </c>
      <c r="C25" s="1061"/>
      <c r="D25" s="456">
        <v>177.37025643051573173659900844</v>
      </c>
      <c r="E25" s="457">
        <v>191.62973507369073263895214887</v>
      </c>
      <c r="F25" s="458">
        <v>172.98354747893926243440577992</v>
      </c>
      <c r="G25" s="456">
        <v>204.33474414432744152486066212</v>
      </c>
      <c r="H25" s="457">
        <v>227.27427247699930349348421435</v>
      </c>
      <c r="I25" s="458">
        <v>195.467757309702191744946102</v>
      </c>
      <c r="J25" s="456">
        <v>0</v>
      </c>
      <c r="K25" s="457">
        <v>94.39507904693558177428890699</v>
      </c>
      <c r="L25" s="458">
        <v>123.7449407162517260124634866</v>
      </c>
      <c r="M25" s="456">
        <v>179.34117231074415262757914654</v>
      </c>
      <c r="N25" s="457">
        <v>194.30898281126856822726273734</v>
      </c>
      <c r="O25" s="458">
        <v>171.81522210748933909903472843</v>
      </c>
      <c r="P25" s="5"/>
      <c r="Q25" s="429">
        <v>7.6903027273382759377622065200</v>
      </c>
      <c r="R25" s="430">
        <v>-3.5427982078642134748603792800</v>
      </c>
      <c r="S25" s="431">
        <v>-2.1378451035162077047529849800</v>
      </c>
      <c r="T25" s="429">
        <v>13.932047446564571202616894620</v>
      </c>
      <c r="U25" s="430">
        <v>-6.4460577706194119952876951300</v>
      </c>
      <c r="V25" s="431">
        <v>-1.8902050523491628556994405700</v>
      </c>
      <c r="W25" s="429">
        <v>0</v>
      </c>
      <c r="X25" s="430">
        <v>-40.021004342558214423923391500</v>
      </c>
      <c r="Y25" s="431">
        <v>-2.2054034099229640441890032400</v>
      </c>
      <c r="Z25" s="429">
        <v>7.8979532854777929098580897800</v>
      </c>
      <c r="AA25" s="430">
        <v>-3.4767986952989747818617717500</v>
      </c>
      <c r="AB25" s="431">
        <v>-2.4268191855088429494902407300</v>
      </c>
    </row>
    <row r="26" ht="18" customHeight="1">
      <c r="A26" s="58"/>
      <c r="B26" s="1062" t="s">
        <v>46</v>
      </c>
      <c r="C26" s="1062"/>
      <c r="D26" s="441">
        <v>172.2629797764202024566149713</v>
      </c>
      <c r="E26" s="95">
        <v>178.29004907217324851463618569</v>
      </c>
      <c r="F26" s="442">
        <v>174.04539696867555593443453824</v>
      </c>
      <c r="G26" s="441">
        <v>183.23278151332051420619666263</v>
      </c>
      <c r="H26" s="95">
        <v>222.59782917783361631750396093</v>
      </c>
      <c r="I26" s="442">
        <v>192.70867895325229488584199247</v>
      </c>
      <c r="J26" s="441">
        <v>0</v>
      </c>
      <c r="K26" s="95">
        <v>96.20341160387068742612424782</v>
      </c>
      <c r="L26" s="442">
        <v>121.47150071464709453374822722</v>
      </c>
      <c r="M26" s="441">
        <v>173.56328398707197163943221255</v>
      </c>
      <c r="N26" s="95">
        <v>183.25945464817749772972525376</v>
      </c>
      <c r="O26" s="442">
        <v>173.29494198090033519095715337</v>
      </c>
      <c r="P26" s="5"/>
      <c r="Q26" s="422">
        <v>2.7210603939300107620847663800</v>
      </c>
      <c r="R26" s="91">
        <v>-7.3955428562042035972852887600</v>
      </c>
      <c r="S26" s="423">
        <v>-3.3476874812829405032413690300</v>
      </c>
      <c r="T26" s="422">
        <v>2.5026965828263490814456895800</v>
      </c>
      <c r="U26" s="91">
        <v>-1.0079524624909970848792702800</v>
      </c>
      <c r="V26" s="423">
        <v>-1.2784583431141355506100352500</v>
      </c>
      <c r="W26" s="422">
        <v>0</v>
      </c>
      <c r="X26" s="91">
        <v>-37.817199973154549033435160290</v>
      </c>
      <c r="Y26" s="423">
        <v>-0.4146585556211959416445987200</v>
      </c>
      <c r="Z26" s="422">
        <v>2.6227943095012794745262546800</v>
      </c>
      <c r="AA26" s="91">
        <v>-6.0930774223267795014252545700</v>
      </c>
      <c r="AB26" s="423">
        <v>-3.0729377317452422200449867600</v>
      </c>
    </row>
    <row r="27" ht="18" customHeight="1">
      <c r="A27" s="58"/>
      <c r="B27" s="1062" t="s">
        <v>47</v>
      </c>
      <c r="C27" s="1062"/>
      <c r="D27" s="441">
        <v>178.81685825499684579560520791</v>
      </c>
      <c r="E27" s="95">
        <v>184.0504370273715122019326149</v>
      </c>
      <c r="F27" s="442">
        <v>181.41134248031378625245231136</v>
      </c>
      <c r="G27" s="441">
        <v>199.76884510256365058389157648</v>
      </c>
      <c r="H27" s="95">
        <v>221.63614024154654177122022269</v>
      </c>
      <c r="I27" s="442">
        <v>190.43785263494936236654884618</v>
      </c>
      <c r="J27" s="441">
        <v>0</v>
      </c>
      <c r="K27" s="95">
        <v>0</v>
      </c>
      <c r="L27" s="442">
        <v>121.96643145282610905298874704</v>
      </c>
      <c r="M27" s="441">
        <v>181.71801450105711918602509818</v>
      </c>
      <c r="N27" s="95">
        <v>188.56470462594752380707642967</v>
      </c>
      <c r="O27" s="442">
        <v>178.65703293851934857562388465</v>
      </c>
      <c r="P27" s="93"/>
      <c r="Q27" s="422">
        <v>13.067387605206054980112689650</v>
      </c>
      <c r="R27" s="91">
        <v>1.9685064867884741947847097100</v>
      </c>
      <c r="S27" s="423">
        <v>2.100216502204830305956952200</v>
      </c>
      <c r="T27" s="422">
        <v>17.456509678995875118024080430</v>
      </c>
      <c r="U27" s="91">
        <v>0.1103731637983558736697478900</v>
      </c>
      <c r="V27" s="423">
        <v>-1.6654563646003205282104594800</v>
      </c>
      <c r="W27" s="422">
        <v>0</v>
      </c>
      <c r="X27" s="91">
        <v>-100</v>
      </c>
      <c r="Y27" s="423">
        <v>0.7342869933004811687207535100</v>
      </c>
      <c r="Z27" s="422">
        <v>13.880305712838408675114017420</v>
      </c>
      <c r="AA27" s="91">
        <v>1.8449870334363753126564767600</v>
      </c>
      <c r="AB27" s="423">
        <v>0.7239624969539351954182918500</v>
      </c>
    </row>
    <row r="28" ht="18" customHeight="1">
      <c r="A28" s="58"/>
      <c r="B28" s="1062" t="s">
        <v>48</v>
      </c>
      <c r="C28" s="1062"/>
      <c r="D28" s="441">
        <v>166.7953187972686015499783927</v>
      </c>
      <c r="E28" s="95">
        <v>176.13076510365525488189457641</v>
      </c>
      <c r="F28" s="442">
        <v>179.77564927836066755872935002</v>
      </c>
      <c r="G28" s="441">
        <v>198.04978281089661211065728682</v>
      </c>
      <c r="H28" s="95">
        <v>232.03026839279465354349398251</v>
      </c>
      <c r="I28" s="442">
        <v>194.16449456566415387562874858</v>
      </c>
      <c r="J28" s="441">
        <v>0</v>
      </c>
      <c r="K28" s="95">
        <v>0</v>
      </c>
      <c r="L28" s="442">
        <v>122.86742636083130139512781176</v>
      </c>
      <c r="M28" s="441">
        <v>169.87507176915086510322803375</v>
      </c>
      <c r="N28" s="95">
        <v>182.62553553869606990391451137</v>
      </c>
      <c r="O28" s="442">
        <v>178.34105850640077793804820663</v>
      </c>
      <c r="P28" s="5"/>
      <c r="Q28" s="422">
        <v>0.9714620770478708706808802300</v>
      </c>
      <c r="R28" s="91">
        <v>-5.4210849213522062852472340200</v>
      </c>
      <c r="S28" s="423">
        <v>-0.906122877044399220506252500</v>
      </c>
      <c r="T28" s="422">
        <v>20.604583274664737280870006060</v>
      </c>
      <c r="U28" s="91">
        <v>2.8954125026548382580196888200</v>
      </c>
      <c r="V28" s="423">
        <v>-1.1200546450469908122158851400</v>
      </c>
      <c r="W28" s="422">
        <v>0</v>
      </c>
      <c r="X28" s="91">
        <v>-100</v>
      </c>
      <c r="Y28" s="423">
        <v>-0.4557328488225643451855836300</v>
      </c>
      <c r="Z28" s="422">
        <v>2.9128242848164982180001884800</v>
      </c>
      <c r="AA28" s="91">
        <v>-4.2820536445519872507301224400</v>
      </c>
      <c r="AB28" s="423">
        <v>-1.3130897825811610740809294100</v>
      </c>
    </row>
    <row r="29" ht="18" customHeight="1">
      <c r="A29" s="58"/>
      <c r="B29" s="1062" t="s">
        <v>49</v>
      </c>
      <c r="C29" s="1062"/>
      <c r="D29" s="441">
        <v>182.01219503956759323688510176</v>
      </c>
      <c r="E29" s="95">
        <v>192.26238326200411395357219421</v>
      </c>
      <c r="F29" s="442">
        <v>183.74913119798594241718532517</v>
      </c>
      <c r="G29" s="441">
        <v>206.53211637513780900070495971</v>
      </c>
      <c r="H29" s="95">
        <v>240.35217589767911832041411748</v>
      </c>
      <c r="I29" s="442">
        <v>194.7336769434674132063416833</v>
      </c>
      <c r="J29" s="441">
        <v>0</v>
      </c>
      <c r="K29" s="95">
        <v>0</v>
      </c>
      <c r="L29" s="442">
        <v>123.37238205789283551234050164</v>
      </c>
      <c r="M29" s="441">
        <v>184.18709293594477405342666436</v>
      </c>
      <c r="N29" s="95">
        <v>197.71255856390843353510721706</v>
      </c>
      <c r="O29" s="442">
        <v>180.99280689201375614911292256</v>
      </c>
      <c r="P29" s="93"/>
      <c r="Q29" s="422">
        <v>5.2430068745885739574549234500</v>
      </c>
      <c r="R29" s="91">
        <v>-4.4714203451529695501322420700</v>
      </c>
      <c r="S29" s="423">
        <v>-1.3418230507598683079605132900</v>
      </c>
      <c r="T29" s="422">
        <v>15.889183895570478534556513920</v>
      </c>
      <c r="U29" s="91">
        <v>0.9690891303775507678417517500</v>
      </c>
      <c r="V29" s="423">
        <v>-2.1817610048508529835243416800</v>
      </c>
      <c r="W29" s="422">
        <v>0</v>
      </c>
      <c r="X29" s="91">
        <v>-100</v>
      </c>
      <c r="Y29" s="423">
        <v>-0.89155834713938207404530500</v>
      </c>
      <c r="Z29" s="422">
        <v>6.1371770683090533008865961600</v>
      </c>
      <c r="AA29" s="91">
        <v>-3.545193256378079967494157900</v>
      </c>
      <c r="AB29" s="423">
        <v>-1.8114920411230107963068014400</v>
      </c>
    </row>
    <row r="30" ht="18" customHeight="1">
      <c r="A30" s="58"/>
      <c r="B30" s="1063" t="s">
        <v>78</v>
      </c>
      <c r="C30" s="1063"/>
      <c r="D30" s="459">
        <v>175.57452509498473690361209087</v>
      </c>
      <c r="E30" s="460">
        <v>184.75648558146346319726730404</v>
      </c>
      <c r="F30" s="461">
        <v>178.49122548652554415060454902</v>
      </c>
      <c r="G30" s="459">
        <v>197.5653326546609991503044032</v>
      </c>
      <c r="H30" s="460">
        <v>229.07143336535442415474054041</v>
      </c>
      <c r="I30" s="461">
        <v>193.33721882289605073242563854</v>
      </c>
      <c r="J30" s="459">
        <v>0</v>
      </c>
      <c r="K30" s="460">
        <v>95.27580758072995632583817453</v>
      </c>
      <c r="L30" s="461">
        <v>122.70489806558417266278946182</v>
      </c>
      <c r="M30" s="459">
        <v>177.84633753792047589402387165</v>
      </c>
      <c r="N30" s="460">
        <v>189.50646392265170165355196301</v>
      </c>
      <c r="O30" s="461">
        <v>176.76792320441301863107946509</v>
      </c>
      <c r="P30" s="5"/>
      <c r="Q30" s="432">
        <v>5.7925537771241247099343986800</v>
      </c>
      <c r="R30" s="433">
        <v>-3.888724033671071906677690900</v>
      </c>
      <c r="S30" s="434">
        <v>-1.110931191419672702011894200</v>
      </c>
      <c r="T30" s="432">
        <v>13.444577617056754682134879310</v>
      </c>
      <c r="U30" s="433">
        <v>-0.3770776670706633846546994500</v>
      </c>
      <c r="V30" s="434">
        <v>-1.6278113144221429297389288200</v>
      </c>
      <c r="W30" s="432">
        <v>0</v>
      </c>
      <c r="X30" s="433">
        <v>-39.513172827422567546400347980</v>
      </c>
      <c r="Y30" s="434">
        <v>-0.7017041542921846058170539900</v>
      </c>
      <c r="Z30" s="432">
        <v>6.5431134733916970828339295400</v>
      </c>
      <c r="AA30" s="433">
        <v>-3.190389192856127187353261200</v>
      </c>
      <c r="AB30" s="434">
        <v>-1.5544387254395762527736191200</v>
      </c>
    </row>
    <row r="31" ht="6" customHeight="1">
      <c r="A31" s="58"/>
      <c r="B31" s="633"/>
      <c r="C31" s="633"/>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64" t="s">
        <v>50</v>
      </c>
      <c r="C32" s="1064"/>
      <c r="D32" s="495">
        <v>232.06892831009910086936935812</v>
      </c>
      <c r="E32" s="496">
        <v>251.77855559822413116212436519</v>
      </c>
      <c r="F32" s="497">
        <v>197.73177154035220616963576333</v>
      </c>
      <c r="G32" s="495">
        <v>251.1138481052279942345215408</v>
      </c>
      <c r="H32" s="496">
        <v>265.43461311793085759027774099</v>
      </c>
      <c r="I32" s="497">
        <v>196.5414905648752027298419433</v>
      </c>
      <c r="J32" s="495">
        <v>0</v>
      </c>
      <c r="K32" s="496">
        <v>0</v>
      </c>
      <c r="L32" s="497">
        <v>127.29986775890315967655989462</v>
      </c>
      <c r="M32" s="495">
        <v>233.41544269689126789287738662</v>
      </c>
      <c r="N32" s="496">
        <v>253.0426948957380797968383463</v>
      </c>
      <c r="O32" s="497">
        <v>191.81816999658852556059393256</v>
      </c>
      <c r="P32" s="93"/>
      <c r="Q32" s="481">
        <v>9.125574746984281895634040640</v>
      </c>
      <c r="R32" s="482">
        <v>-0.8016608810094468121996008400</v>
      </c>
      <c r="S32" s="483">
        <v>0.1122105583038563260462513600</v>
      </c>
      <c r="T32" s="481">
        <v>43.861331576995257200983752780</v>
      </c>
      <c r="U32" s="482">
        <v>-0.0101793845781595860484811600</v>
      </c>
      <c r="V32" s="483">
        <v>-1.5753768923455084624020337800</v>
      </c>
      <c r="W32" s="481">
        <v>0</v>
      </c>
      <c r="X32" s="482">
        <v>-100</v>
      </c>
      <c r="Y32" s="483">
        <v>-3.9535195276075297607590099600</v>
      </c>
      <c r="Z32" s="481">
        <v>11.583067652379858393081130510</v>
      </c>
      <c r="AA32" s="482">
        <v>0.0488665480450302528590070500</v>
      </c>
      <c r="AB32" s="483">
        <v>-0.6681555623667333508636316900</v>
      </c>
    </row>
    <row r="33" ht="18" customHeight="1">
      <c r="A33" s="58"/>
      <c r="B33" s="1065" t="s">
        <v>51</v>
      </c>
      <c r="C33" s="1065"/>
      <c r="D33" s="278">
        <v>233.64262761515029950388865923</v>
      </c>
      <c r="E33" s="94">
        <v>255.76289532858374450154031862</v>
      </c>
      <c r="F33" s="279">
        <v>195.60303341277633935212269384</v>
      </c>
      <c r="G33" s="278">
        <v>232.88082891537433465310695712</v>
      </c>
      <c r="H33" s="94">
        <v>267.31530227632516799568370692</v>
      </c>
      <c r="I33" s="279">
        <v>198.80816353182271158976325078</v>
      </c>
      <c r="J33" s="278">
        <v>0</v>
      </c>
      <c r="K33" s="94">
        <v>0</v>
      </c>
      <c r="L33" s="279">
        <v>127.10032888966494879329826382</v>
      </c>
      <c r="M33" s="278">
        <v>233.59062457597147472597178532</v>
      </c>
      <c r="N33" s="94">
        <v>256.70334259890621747696779166</v>
      </c>
      <c r="O33" s="279">
        <v>190.46776184914404253528904313</v>
      </c>
      <c r="P33" s="5"/>
      <c r="Q33" s="273">
        <v>11.880357542299387348980341130</v>
      </c>
      <c r="R33" s="92">
        <v>-1.8257631063251723497464807300</v>
      </c>
      <c r="S33" s="274">
        <v>0.442244445594176650645356600</v>
      </c>
      <c r="T33" s="273">
        <v>26.142596817275690104733388570</v>
      </c>
      <c r="U33" s="92">
        <v>1.3917585073929811095582090500</v>
      </c>
      <c r="V33" s="274">
        <v>-1.9081273660936638917750182300</v>
      </c>
      <c r="W33" s="273">
        <v>0</v>
      </c>
      <c r="X33" s="92">
        <v>-100</v>
      </c>
      <c r="Y33" s="274">
        <v>-4.7790023901169630532685136700</v>
      </c>
      <c r="Z33" s="273">
        <v>12.920998206337588459206093130</v>
      </c>
      <c r="AA33" s="92">
        <v>-0.7574089837825146560411022700</v>
      </c>
      <c r="AB33" s="274">
        <v>-0.5149847512438950169176813600</v>
      </c>
    </row>
    <row r="34" ht="18" customHeight="1">
      <c r="A34" s="58"/>
      <c r="B34" s="1066" t="s">
        <v>79</v>
      </c>
      <c r="C34" s="1066"/>
      <c r="D34" s="445">
        <v>232.86270693271172297823202868</v>
      </c>
      <c r="E34" s="446">
        <v>253.80483941059465625338551183</v>
      </c>
      <c r="F34" s="447">
        <v>196.6552452530470201933497953</v>
      </c>
      <c r="G34" s="445">
        <v>242.08898985613909561702719195</v>
      </c>
      <c r="H34" s="446">
        <v>266.32494243260818425846357431</v>
      </c>
      <c r="I34" s="447">
        <v>197.58689930959087819435115554</v>
      </c>
      <c r="J34" s="445">
        <v>0</v>
      </c>
      <c r="K34" s="446">
        <v>0</v>
      </c>
      <c r="L34" s="447">
        <v>127.1998766414713968750048044</v>
      </c>
      <c r="M34" s="635">
        <v>233.50369019538724034689133722</v>
      </c>
      <c r="N34" s="636">
        <v>254.89317424349810010404494199</v>
      </c>
      <c r="O34" s="637">
        <v>191.14551259624484802971224046</v>
      </c>
      <c r="P34" s="93"/>
      <c r="Q34" s="275">
        <v>10.546648748338894892333886700</v>
      </c>
      <c r="R34" s="276">
        <v>-1.3385568832107627723314909900</v>
      </c>
      <c r="S34" s="277">
        <v>0.2847054870508778614806555400</v>
      </c>
      <c r="T34" s="275">
        <v>34.841926926569565302915495580</v>
      </c>
      <c r="U34" s="276">
        <v>0.6571624329398716408735463800</v>
      </c>
      <c r="V34" s="277">
        <v>-1.7371280448636104794124254200</v>
      </c>
      <c r="W34" s="275">
        <v>0</v>
      </c>
      <c r="X34" s="276">
        <v>-100</v>
      </c>
      <c r="Y34" s="277">
        <v>-4.3714814596942677902536272300</v>
      </c>
      <c r="Z34" s="275">
        <v>12.278267411074643152856296370</v>
      </c>
      <c r="AA34" s="276">
        <v>-0.3702859268247518386908903200</v>
      </c>
      <c r="AB34" s="277">
        <v>-0.5887132917324779264883194900</v>
      </c>
    </row>
    <row r="35" ht="6" customHeight="1">
      <c r="A35" s="58"/>
      <c r="B35" s="633"/>
      <c r="C35" s="633"/>
      <c r="D35" s="95"/>
      <c r="E35" s="95"/>
      <c r="F35" s="95"/>
      <c r="G35" s="95"/>
      <c r="H35" s="95"/>
      <c r="I35" s="95"/>
      <c r="J35" s="95"/>
      <c r="K35" s="95"/>
      <c r="L35" s="95"/>
      <c r="M35" s="638"/>
      <c r="N35" s="638"/>
      <c r="O35" s="638"/>
      <c r="P35" s="93"/>
      <c r="Q35" s="91"/>
      <c r="R35" s="91"/>
      <c r="S35" s="91"/>
      <c r="T35" s="91"/>
      <c r="U35" s="91"/>
      <c r="V35" s="91"/>
      <c r="W35" s="91"/>
      <c r="X35" s="91"/>
      <c r="Y35" s="91"/>
      <c r="Z35" s="91"/>
      <c r="AA35" s="91"/>
      <c r="AB35" s="91"/>
    </row>
    <row r="36" ht="18" customHeight="1">
      <c r="A36" s="58"/>
      <c r="B36" s="998" t="s">
        <v>12</v>
      </c>
      <c r="C36" s="998"/>
      <c r="D36" s="484">
        <v>193.27037213092489474399022138</v>
      </c>
      <c r="E36" s="485">
        <v>206.4777438990594408041620392</v>
      </c>
      <c r="F36" s="486">
        <v>183.99798535566501244422034556</v>
      </c>
      <c r="G36" s="484">
        <v>208.14428020565552699228791774</v>
      </c>
      <c r="H36" s="485">
        <v>240.86687239247982224825686512</v>
      </c>
      <c r="I36" s="486">
        <v>195.48183692042098483417896753</v>
      </c>
      <c r="J36" s="484">
        <v>0</v>
      </c>
      <c r="K36" s="485">
        <v>225.3499758489823506128805721</v>
      </c>
      <c r="L36" s="486">
        <v>124.89438322988806319483715376</v>
      </c>
      <c r="M36" s="484">
        <v>194.69180690332882938213978627</v>
      </c>
      <c r="N36" s="485">
        <v>209.84412766832981842497813898</v>
      </c>
      <c r="O36" s="486">
        <v>181.18490064507763622807870595</v>
      </c>
      <c r="P36" s="93"/>
      <c r="Q36" s="470">
        <v>6.6401237447056537003892814400</v>
      </c>
      <c r="R36" s="471">
        <v>-2.911204386267409590846714300</v>
      </c>
      <c r="S36" s="472">
        <v>-0.7757838739376609994633257600</v>
      </c>
      <c r="T36" s="470">
        <v>19.987022571520039416048012730</v>
      </c>
      <c r="U36" s="471">
        <v>0.249989004754752704435468500</v>
      </c>
      <c r="V36" s="472">
        <v>-1.3392969033196343806470232900</v>
      </c>
      <c r="W36" s="470">
        <v>-100</v>
      </c>
      <c r="X36" s="471">
        <v>39.749013534423200649454428200</v>
      </c>
      <c r="Y36" s="472">
        <v>1.896328723370212389515666800</v>
      </c>
      <c r="Z36" s="470">
        <v>8.093746079968039254002769300</v>
      </c>
      <c r="AA36" s="471">
        <v>-2.1624990568232373085480349700</v>
      </c>
      <c r="AB36" s="472">
        <v>-1.2266435180303803234709068200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56" t="s">
        <v>10</v>
      </c>
      <c r="C38" s="1056"/>
      <c r="D38" s="1056"/>
      <c r="E38" s="1056"/>
      <c r="F38" s="1056"/>
      <c r="G38" s="1056"/>
      <c r="H38" s="1056"/>
      <c r="I38" s="1056"/>
      <c r="J38" s="1056"/>
      <c r="K38" s="1056"/>
      <c r="L38" s="1056"/>
      <c r="M38" s="1056"/>
      <c r="N38" s="1056"/>
      <c r="O38" s="1056"/>
      <c r="P38" s="413"/>
      <c r="Q38" s="1057"/>
      <c r="R38" s="1057"/>
      <c r="S38" s="1057"/>
      <c r="T38" s="1057"/>
      <c r="U38" s="1057"/>
      <c r="V38" s="1057"/>
      <c r="W38" s="1057"/>
      <c r="X38" s="1057"/>
      <c r="Y38" s="1057"/>
      <c r="Z38" s="1057"/>
      <c r="AA38" s="1057"/>
      <c r="AB38" s="1057"/>
      <c r="AC38" s="9"/>
    </row>
    <row r="39" ht="18" customHeight="1">
      <c r="A39" s="58"/>
      <c r="B39" s="1061" t="s">
        <v>43</v>
      </c>
      <c r="C39" s="1061"/>
      <c r="D39" s="456">
        <v>106.79014549036947776677652491</v>
      </c>
      <c r="E39" s="457">
        <v>147.92419970918277542379723273</v>
      </c>
      <c r="F39" s="458">
        <v>93.66989009822012086941758095</v>
      </c>
      <c r="G39" s="456">
        <v>9.701354303795641236138977284</v>
      </c>
      <c r="H39" s="457">
        <v>14.283781983297411662959694757</v>
      </c>
      <c r="I39" s="458">
        <v>21.817895934385937025472916048</v>
      </c>
      <c r="J39" s="456">
        <v>0</v>
      </c>
      <c r="K39" s="457">
        <v>0.0034251746435984085050298211</v>
      </c>
      <c r="L39" s="458">
        <v>8.424783757483516642646570087</v>
      </c>
      <c r="M39" s="456">
        <v>116.4914997941651190029155022</v>
      </c>
      <c r="N39" s="457">
        <v>162.21140686712378549526195729</v>
      </c>
      <c r="O39" s="458">
        <v>123.91256979008957453753706708</v>
      </c>
      <c r="P39" s="5"/>
      <c r="Q39" s="429">
        <v>80.41277614510569091250937144</v>
      </c>
      <c r="R39" s="430">
        <v>0.0712773350289035790291458900</v>
      </c>
      <c r="S39" s="431">
        <v>0.1448521616538155089333891100</v>
      </c>
      <c r="T39" s="429">
        <v>30.947559233044229884422887200</v>
      </c>
      <c r="U39" s="430">
        <v>-14.143713481549214160152979310</v>
      </c>
      <c r="V39" s="431">
        <v>-1.4801290473196460703537739500</v>
      </c>
      <c r="W39" s="429">
        <v>0</v>
      </c>
      <c r="X39" s="430">
        <v>-99.89214951343624988563905908</v>
      </c>
      <c r="Y39" s="431">
        <v>12.630907624201953234918785280</v>
      </c>
      <c r="Z39" s="429">
        <v>74.910326344925357906132806520</v>
      </c>
      <c r="AA39" s="430">
        <v>-3.2333631543030505902908865800</v>
      </c>
      <c r="AB39" s="431">
        <v>0.6109877094267587724874756400</v>
      </c>
    </row>
    <row r="40" ht="18" customHeight="1">
      <c r="A40" s="58"/>
      <c r="B40" s="1062" t="s">
        <v>46</v>
      </c>
      <c r="C40" s="1062"/>
      <c r="D40" s="441">
        <v>99.28031406970667709954332362</v>
      </c>
      <c r="E40" s="95">
        <v>123.41385648271935455763663348</v>
      </c>
      <c r="F40" s="442">
        <v>91.71792325035849455248842272</v>
      </c>
      <c r="G40" s="441">
        <v>14.200885430736135592731179948</v>
      </c>
      <c r="H40" s="95">
        <v>19.481584454196298998309936882</v>
      </c>
      <c r="I40" s="442">
        <v>28.854691575971140235270794</v>
      </c>
      <c r="J40" s="441">
        <v>0</v>
      </c>
      <c r="K40" s="95">
        <v>0.0033143875009946491912810669</v>
      </c>
      <c r="L40" s="442">
        <v>7.7405018033538596192069107951</v>
      </c>
      <c r="M40" s="441">
        <v>113.48119950044281269227450357</v>
      </c>
      <c r="N40" s="95">
        <v>142.89875532441664820513785142</v>
      </c>
      <c r="O40" s="442">
        <v>128.31311662968349440696612751</v>
      </c>
      <c r="P40" s="5"/>
      <c r="Q40" s="422">
        <v>86.38725802762588960940529240</v>
      </c>
      <c r="R40" s="91">
        <v>-3.047393248518320756012945300</v>
      </c>
      <c r="S40" s="423">
        <v>-1.8639454594931549173357160300</v>
      </c>
      <c r="T40" s="422">
        <v>68.735985526673806296760176570</v>
      </c>
      <c r="U40" s="91">
        <v>-1.1975178441050772782875263200</v>
      </c>
      <c r="V40" s="423">
        <v>0.7158034188626079990378540600</v>
      </c>
      <c r="W40" s="422">
        <v>0</v>
      </c>
      <c r="X40" s="91">
        <v>-99.90068365406214272135579842</v>
      </c>
      <c r="Y40" s="423">
        <v>17.204251028203332484926293840</v>
      </c>
      <c r="Z40" s="422">
        <v>83.97886287997931099152458383</v>
      </c>
      <c r="AA40" s="91">
        <v>-4.9545949035566419735141411100</v>
      </c>
      <c r="AB40" s="423">
        <v>-0.311349693525022297894966700</v>
      </c>
    </row>
    <row r="41" ht="18" customHeight="1">
      <c r="A41" s="58"/>
      <c r="B41" s="1062" t="s">
        <v>47</v>
      </c>
      <c r="C41" s="1062"/>
      <c r="D41" s="441">
        <v>98.93872507028998879807968582</v>
      </c>
      <c r="E41" s="95">
        <v>126.14772541202042133901496957</v>
      </c>
      <c r="F41" s="442">
        <v>97.83036075352145438558417906</v>
      </c>
      <c r="G41" s="441">
        <v>17.764767862736905990478939404</v>
      </c>
      <c r="H41" s="95">
        <v>20.735637952667416336074787752</v>
      </c>
      <c r="I41" s="442">
        <v>33.54812918568557672583611983</v>
      </c>
      <c r="J41" s="441">
        <v>0</v>
      </c>
      <c r="K41" s="95">
        <v>0</v>
      </c>
      <c r="L41" s="442">
        <v>7.6605740257808874858957127016</v>
      </c>
      <c r="M41" s="441">
        <v>116.70349293302689478855862522</v>
      </c>
      <c r="N41" s="95">
        <v>146.88336336468783767508975732</v>
      </c>
      <c r="O41" s="442">
        <v>139.03906396498791859731601158</v>
      </c>
      <c r="P41" s="93"/>
      <c r="Q41" s="422">
        <v>107.13303626168554729830852440</v>
      </c>
      <c r="R41" s="91">
        <v>9.043739379243691511072406820</v>
      </c>
      <c r="S41" s="423">
        <v>5.1563723257870367129767507600</v>
      </c>
      <c r="T41" s="422">
        <v>156.20568698282976037287775217</v>
      </c>
      <c r="U41" s="91">
        <v>-6.8158734148573916696506805100</v>
      </c>
      <c r="V41" s="423">
        <v>-1.2944397409723079807935185700</v>
      </c>
      <c r="W41" s="422">
        <v>0</v>
      </c>
      <c r="X41" s="91">
        <v>-100</v>
      </c>
      <c r="Y41" s="423">
        <v>17.957269978159112241428805460</v>
      </c>
      <c r="Z41" s="422">
        <v>113.35355079849971992044782247</v>
      </c>
      <c r="AA41" s="91">
        <v>3.7299199713079137613646689900</v>
      </c>
      <c r="AB41" s="423">
        <v>4.1368885316573426005103871700</v>
      </c>
    </row>
    <row r="42" ht="18" customHeight="1">
      <c r="A42" s="58"/>
      <c r="B42" s="1062" t="s">
        <v>48</v>
      </c>
      <c r="C42" s="1062"/>
      <c r="D42" s="441">
        <v>97.33620275870592952345969019</v>
      </c>
      <c r="E42" s="95">
        <v>125.09294895739228573826571571</v>
      </c>
      <c r="F42" s="442">
        <v>98.82620598082316308772395963</v>
      </c>
      <c r="G42" s="441">
        <v>12.633431350774758684634375512</v>
      </c>
      <c r="H42" s="95">
        <v>21.663942846554208177901289542</v>
      </c>
      <c r="I42" s="442">
        <v>34.428953050117390195765980788</v>
      </c>
      <c r="J42" s="441">
        <v>0</v>
      </c>
      <c r="K42" s="95">
        <v>0</v>
      </c>
      <c r="L42" s="442">
        <v>7.96118683943929362951268533</v>
      </c>
      <c r="M42" s="441">
        <v>109.9696341094806882080940657</v>
      </c>
      <c r="N42" s="95">
        <v>146.75689180394649391616700526</v>
      </c>
      <c r="O42" s="442">
        <v>141.21634587037984691300262575</v>
      </c>
      <c r="P42" s="5"/>
      <c r="Q42" s="422">
        <v>85.69028660276976321043901127</v>
      </c>
      <c r="R42" s="91">
        <v>1.0605033294627499975660430600</v>
      </c>
      <c r="S42" s="423">
        <v>1.7661449332235296271269767800</v>
      </c>
      <c r="T42" s="422">
        <v>67.290007974899848129458567010</v>
      </c>
      <c r="U42" s="91">
        <v>-11.992445173129881808346598950</v>
      </c>
      <c r="V42" s="423">
        <v>-4.5352858480449302874720517600</v>
      </c>
      <c r="W42" s="422">
        <v>0</v>
      </c>
      <c r="X42" s="91">
        <v>-100</v>
      </c>
      <c r="Y42" s="423">
        <v>13.617944539431970515674189520</v>
      </c>
      <c r="Z42" s="422">
        <v>83.37321823026696931360783471</v>
      </c>
      <c r="AA42" s="91">
        <v>-3.524912663153875922964079900</v>
      </c>
      <c r="AB42" s="423">
        <v>0.737393065484147529134827300</v>
      </c>
    </row>
    <row r="43" ht="18" customHeight="1">
      <c r="A43" s="58"/>
      <c r="B43" s="1062" t="s">
        <v>49</v>
      </c>
      <c r="C43" s="1062"/>
      <c r="D43" s="441">
        <v>116.55173958703013384532838431</v>
      </c>
      <c r="E43" s="95">
        <v>148.30811662587673903154628532</v>
      </c>
      <c r="F43" s="442">
        <v>105.47120845501678739776994612</v>
      </c>
      <c r="G43" s="441">
        <v>12.872530417748684517969319537</v>
      </c>
      <c r="H43" s="95">
        <v>23.698225589271858071254343768</v>
      </c>
      <c r="I43" s="442">
        <v>32.106370803387422085662081423</v>
      </c>
      <c r="J43" s="441">
        <v>0</v>
      </c>
      <c r="K43" s="95">
        <v>0</v>
      </c>
      <c r="L43" s="442">
        <v>8.238225184534622380739499753</v>
      </c>
      <c r="M43" s="441">
        <v>129.42427000477881836329770383</v>
      </c>
      <c r="N43" s="95">
        <v>172.00634221514859710280062909</v>
      </c>
      <c r="O43" s="442">
        <v>145.81580444293883186417152731</v>
      </c>
      <c r="P43" s="93"/>
      <c r="Q43" s="422">
        <v>88.46697447951922767384107597</v>
      </c>
      <c r="R43" s="91">
        <v>1.9944541837343013133232909700</v>
      </c>
      <c r="S43" s="423">
        <v>2.4720347116862155265078560400</v>
      </c>
      <c r="T43" s="422">
        <v>59.592690486666279672424326660</v>
      </c>
      <c r="U43" s="91">
        <v>-11.013993894628687361963425240</v>
      </c>
      <c r="V43" s="423">
        <v>-5.7554618247490654674565287200</v>
      </c>
      <c r="W43" s="422">
        <v>0</v>
      </c>
      <c r="X43" s="91">
        <v>-100</v>
      </c>
      <c r="Y43" s="423">
        <v>10.568572589076060295290610770</v>
      </c>
      <c r="Z43" s="422">
        <v>85.13550269340378433062025555</v>
      </c>
      <c r="AA43" s="91">
        <v>-2.0597426184037381018308289900</v>
      </c>
      <c r="AB43" s="423">
        <v>0.949228311793919443097445900</v>
      </c>
    </row>
    <row r="44" ht="18" customHeight="1">
      <c r="A44" s="58"/>
      <c r="B44" s="1063" t="s">
        <v>78</v>
      </c>
      <c r="C44" s="1063"/>
      <c r="D44" s="459">
        <v>103.76081066907709363296979131</v>
      </c>
      <c r="E44" s="460">
        <v>134.14660451780069876640834657</v>
      </c>
      <c r="F44" s="461">
        <v>97.50277130913586868570545448</v>
      </c>
      <c r="G44" s="459">
        <v>13.451486753425283490309273359</v>
      </c>
      <c r="H44" s="460">
        <v>19.97555794982376040288918592</v>
      </c>
      <c r="I44" s="461">
        <v>30.163040618940752533373068681</v>
      </c>
      <c r="J44" s="459">
        <v>0</v>
      </c>
      <c r="K44" s="460">
        <v>0.0013427480134821417632496788</v>
      </c>
      <c r="L44" s="461">
        <v>8.003723250861118682795624366</v>
      </c>
      <c r="M44" s="459">
        <v>117.21229742250237712327906465</v>
      </c>
      <c r="N44" s="460">
        <v>154.12350521563794131106078219</v>
      </c>
      <c r="O44" s="461">
        <v>135.66953517893773990187414755</v>
      </c>
      <c r="P44" s="5"/>
      <c r="Q44" s="432">
        <v>88.99570856151340439142918474</v>
      </c>
      <c r="R44" s="433">
        <v>1.6423233117931856756948463900</v>
      </c>
      <c r="S44" s="434">
        <v>1.56083557307067344020476500</v>
      </c>
      <c r="T44" s="432">
        <v>75.201347283074222998472446460</v>
      </c>
      <c r="U44" s="433">
        <v>-9.045843805574437879566778930</v>
      </c>
      <c r="V44" s="434">
        <v>-2.6176489233195948086861598300</v>
      </c>
      <c r="W44" s="432">
        <v>0</v>
      </c>
      <c r="X44" s="433">
        <v>-99.96159401163684000357661296</v>
      </c>
      <c r="Y44" s="434">
        <v>14.242485626383423813149551800</v>
      </c>
      <c r="Z44" s="432">
        <v>87.30329428488622275745906370</v>
      </c>
      <c r="AA44" s="433">
        <v>-2.1049604457107775455409552300</v>
      </c>
      <c r="AB44" s="434">
        <v>1.257984695581056124970230700</v>
      </c>
    </row>
    <row r="45" ht="6" customHeight="1">
      <c r="A45" s="58"/>
      <c r="B45" s="633"/>
      <c r="C45" s="633"/>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64" t="s">
        <v>50</v>
      </c>
      <c r="C46" s="1064"/>
      <c r="D46" s="495">
        <v>153.70530324038420907049672352</v>
      </c>
      <c r="E46" s="496">
        <v>208.20465956097623106930100209</v>
      </c>
      <c r="F46" s="497">
        <v>126.24335516441345781927694253</v>
      </c>
      <c r="G46" s="495">
        <v>12.65375372196741428476028705</v>
      </c>
      <c r="H46" s="496">
        <v>22.391627220630775799777153029</v>
      </c>
      <c r="I46" s="497">
        <v>29.352824528273734317816480435</v>
      </c>
      <c r="J46" s="495">
        <v>0</v>
      </c>
      <c r="K46" s="496">
        <v>0</v>
      </c>
      <c r="L46" s="497">
        <v>8.841370866532997096682616336</v>
      </c>
      <c r="M46" s="495">
        <v>166.35905696235162335525701058</v>
      </c>
      <c r="N46" s="496">
        <v>230.59628678160700686907815513</v>
      </c>
      <c r="O46" s="497">
        <v>164.4375505592201892337760393</v>
      </c>
      <c r="P46" s="93"/>
      <c r="Q46" s="481">
        <v>86.64785343652619714246809702</v>
      </c>
      <c r="R46" s="482">
        <v>4.871961861655113317948039900</v>
      </c>
      <c r="S46" s="483">
        <v>6.4973884008420215570457688200</v>
      </c>
      <c r="T46" s="481">
        <v>86.47017342945487263970873096</v>
      </c>
      <c r="U46" s="482">
        <v>-10.906841481697054494092979610</v>
      </c>
      <c r="V46" s="483">
        <v>-5.9001422638372437693491281800</v>
      </c>
      <c r="W46" s="481">
        <v>0</v>
      </c>
      <c r="X46" s="482">
        <v>-100</v>
      </c>
      <c r="Y46" s="483">
        <v>10.106630420975366906086097490</v>
      </c>
      <c r="Z46" s="481">
        <v>86.63432668102489511819531442</v>
      </c>
      <c r="AA46" s="482">
        <v>1.4979216573668700814876508200</v>
      </c>
      <c r="AB46" s="483">
        <v>4.229842389415416049902634700</v>
      </c>
    </row>
    <row r="47" ht="18" customHeight="1">
      <c r="A47" s="58"/>
      <c r="B47" s="1065" t="s">
        <v>51</v>
      </c>
      <c r="C47" s="1065"/>
      <c r="D47" s="278">
        <v>157.49722218842834988109348329</v>
      </c>
      <c r="E47" s="94">
        <v>218.86908954084075826236465941</v>
      </c>
      <c r="F47" s="279">
        <v>127.74901298626556654363179914</v>
      </c>
      <c r="G47" s="278">
        <v>11.501379681761379529385357456</v>
      </c>
      <c r="H47" s="94">
        <v>20.272605590613669939265729884</v>
      </c>
      <c r="I47" s="279">
        <v>25.411763397184556705104821769</v>
      </c>
      <c r="J47" s="278">
        <v>0</v>
      </c>
      <c r="K47" s="94">
        <v>0</v>
      </c>
      <c r="L47" s="279">
        <v>8.865367386397363936541753339</v>
      </c>
      <c r="M47" s="278">
        <v>168.99860187018972941047884073</v>
      </c>
      <c r="N47" s="94">
        <v>239.1416951314544282016303893</v>
      </c>
      <c r="O47" s="279">
        <v>162.02614376984748718527837425</v>
      </c>
      <c r="P47" s="5"/>
      <c r="Q47" s="273">
        <v>75.363956619523887694739724660</v>
      </c>
      <c r="R47" s="92">
        <v>2.2819189330498505698796759800</v>
      </c>
      <c r="S47" s="274">
        <v>4.7102367891128263852976104300</v>
      </c>
      <c r="T47" s="273">
        <v>63.523151146949604106352661820</v>
      </c>
      <c r="U47" s="92">
        <v>-12.776544854541833944776268490</v>
      </c>
      <c r="V47" s="274">
        <v>-8.125119324658544631565065280</v>
      </c>
      <c r="W47" s="273">
        <v>0</v>
      </c>
      <c r="X47" s="92">
        <v>-100</v>
      </c>
      <c r="Y47" s="274">
        <v>7.2162509288171529588747259400</v>
      </c>
      <c r="Z47" s="273">
        <v>74.504004590702356359109345260</v>
      </c>
      <c r="AA47" s="92">
        <v>-0.5817502127457893017310437900</v>
      </c>
      <c r="AB47" s="274">
        <v>2.5935233624653948137982172300</v>
      </c>
    </row>
    <row r="48" ht="18" customHeight="1">
      <c r="A48" s="58"/>
      <c r="B48" s="1066" t="s">
        <v>79</v>
      </c>
      <c r="C48" s="1066"/>
      <c r="D48" s="445">
        <v>155.6012627144062794757951034</v>
      </c>
      <c r="E48" s="446">
        <v>213.53687455090849466583283076</v>
      </c>
      <c r="F48" s="447">
        <v>126.99624609630917146874402412</v>
      </c>
      <c r="G48" s="445">
        <v>12.07756670186439690707282225</v>
      </c>
      <c r="H48" s="446">
        <v>21.332116405622222869521441457</v>
      </c>
      <c r="I48" s="447">
        <v>27.382131622767642168640424294</v>
      </c>
      <c r="J48" s="445">
        <v>0</v>
      </c>
      <c r="K48" s="446">
        <v>0</v>
      </c>
      <c r="L48" s="447">
        <v>8.853370114928434807443753091</v>
      </c>
      <c r="M48" s="445">
        <v>167.67882941627067638286792564</v>
      </c>
      <c r="N48" s="446">
        <v>234.8689909565307175353542722</v>
      </c>
      <c r="O48" s="447">
        <v>163.23174783400524844482820148</v>
      </c>
      <c r="P48" s="93"/>
      <c r="Q48" s="275">
        <v>80.75924853835927062233835015</v>
      </c>
      <c r="R48" s="276">
        <v>3.5284260092637416706315211600</v>
      </c>
      <c r="S48" s="277">
        <v>5.591728718529300270114064400</v>
      </c>
      <c r="T48" s="275">
        <v>74.790280327601630077897302710</v>
      </c>
      <c r="U48" s="276">
        <v>-11.805155659210188890468738660</v>
      </c>
      <c r="V48" s="277">
        <v>-6.9490314847406819958103391200</v>
      </c>
      <c r="W48" s="275">
        <v>0</v>
      </c>
      <c r="X48" s="276">
        <v>-100</v>
      </c>
      <c r="Y48" s="277">
        <v>8.641030366836392176523433830</v>
      </c>
      <c r="Z48" s="275">
        <v>80.31572487027111778439443974</v>
      </c>
      <c r="AA48" s="276">
        <v>0.4284114759953401413204159500</v>
      </c>
      <c r="AB48" s="277">
        <v>3.411216017595578545554549200</v>
      </c>
    </row>
    <row r="49" ht="6" customHeight="1">
      <c r="A49" s="58"/>
      <c r="B49" s="633"/>
      <c r="C49" s="633"/>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98" t="s">
        <v>12</v>
      </c>
      <c r="C50" s="998"/>
      <c r="D50" s="484">
        <v>118.14443752594437525944375259</v>
      </c>
      <c r="E50" s="485">
        <v>157.21946876051518196307620786</v>
      </c>
      <c r="F50" s="486">
        <v>105.91504692253905476217050708</v>
      </c>
      <c r="G50" s="484">
        <v>13.444271481942714819427148194</v>
      </c>
      <c r="H50" s="485">
        <v>19.89140052929668592649999164</v>
      </c>
      <c r="I50" s="486">
        <v>29.266903257094357877337494637</v>
      </c>
      <c r="J50" s="484">
        <v>0</v>
      </c>
      <c r="K50" s="485">
        <v>0.0195688492585356881325906321</v>
      </c>
      <c r="L50" s="486">
        <v>8.342022810035223652763504344</v>
      </c>
      <c r="M50" s="484">
        <v>131.58870900788709007887090079</v>
      </c>
      <c r="N50" s="485">
        <v>177.13043813907040357770879014</v>
      </c>
      <c r="O50" s="486">
        <v>143.52397298966863629227150607</v>
      </c>
      <c r="P50" s="93"/>
      <c r="Q50" s="470">
        <v>86.85162092157043399136343684</v>
      </c>
      <c r="R50" s="471">
        <v>1.8755584681402763121714336900</v>
      </c>
      <c r="S50" s="472">
        <v>2.2590463057388541319654699800</v>
      </c>
      <c r="T50" s="470">
        <v>81.57158337249450539969063174</v>
      </c>
      <c r="U50" s="471">
        <v>-8.719671077101086866850370490</v>
      </c>
      <c r="V50" s="472">
        <v>-3.7660285797032961009907733100</v>
      </c>
      <c r="W50" s="470">
        <v>-100</v>
      </c>
      <c r="X50" s="471">
        <v>-99.36836604052238101401376530</v>
      </c>
      <c r="Y50" s="472">
        <v>22.760817747131656684921681270</v>
      </c>
      <c r="Z50" s="470">
        <v>84.75946982514273021582185234</v>
      </c>
      <c r="AA50" s="471">
        <v>-1.1629951655390948283907187400</v>
      </c>
      <c r="AB50" s="472">
        <v>1.9470809249498039239310366300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24" customHeight="1">
      <c r="B52" s="1067" t="s">
        <v>138</v>
      </c>
      <c r="C52" s="1067"/>
      <c r="D52" s="1067"/>
      <c r="E52" s="1067"/>
      <c r="F52" s="1067"/>
      <c r="G52" s="1067"/>
      <c r="H52" s="1067"/>
      <c r="I52" s="1067"/>
      <c r="J52" s="1067"/>
      <c r="K52" s="1067"/>
      <c r="L52" s="1067"/>
      <c r="M52" s="1067"/>
      <c r="N52" s="1067"/>
      <c r="O52" s="1067"/>
      <c r="P52" s="1067"/>
      <c r="Q52" s="1067"/>
      <c r="R52" s="1067"/>
      <c r="S52" s="1067"/>
      <c r="T52" s="1067"/>
      <c r="U52" s="1067"/>
      <c r="V52" s="1067"/>
      <c r="W52" s="1067"/>
      <c r="X52" s="1067"/>
      <c r="Y52" s="1067"/>
      <c r="Z52" s="1067"/>
      <c r="AA52" s="1067"/>
      <c r="AB52" s="1067"/>
    </row>
    <row r="54">
      <c r="A54" s="237"/>
      <c r="B54" s="237"/>
      <c r="C54" s="237"/>
      <c r="D54" s="237"/>
      <c r="E54" s="237"/>
      <c r="F54" s="237"/>
      <c r="G54" s="237"/>
      <c r="H54" s="237"/>
      <c r="I54" s="237"/>
      <c r="J54" s="237"/>
      <c r="K54" s="237"/>
      <c r="L54" s="237"/>
      <c r="M54" s="237"/>
      <c r="N54" s="237"/>
      <c r="O54" s="237"/>
      <c r="P54" s="237"/>
      <c r="Q54" s="237"/>
      <c r="R54" s="237"/>
      <c r="S54" s="237"/>
      <c r="T54" s="237"/>
      <c r="U54" s="237"/>
      <c r="V54" s="237"/>
      <c r="W54" s="237"/>
      <c r="X54" s="237"/>
      <c r="Y54" s="237"/>
      <c r="Z54" s="237"/>
      <c r="AA54" s="237"/>
      <c r="AB54" s="237"/>
      <c r="AC54" s="237"/>
    </row>
    <row r="55">
      <c r="A55" s="237"/>
      <c r="B55" s="237"/>
      <c r="C55" s="237"/>
      <c r="D55" s="237"/>
      <c r="E55" s="237"/>
      <c r="F55" s="237"/>
      <c r="G55" s="237"/>
      <c r="H55" s="237"/>
      <c r="I55" s="237"/>
      <c r="J55" s="237"/>
      <c r="K55" s="237"/>
      <c r="L55" s="237"/>
      <c r="M55" s="237"/>
      <c r="N55" s="237"/>
      <c r="O55" s="237"/>
      <c r="P55" s="237"/>
      <c r="Q55" s="237"/>
      <c r="R55" s="237"/>
      <c r="S55" s="237"/>
      <c r="T55" s="237"/>
      <c r="U55" s="237"/>
      <c r="V55" s="237"/>
      <c r="W55" s="237"/>
      <c r="X55" s="237"/>
      <c r="Y55" s="237"/>
      <c r="Z55" s="237"/>
      <c r="AA55" s="237"/>
      <c r="AB55" s="237"/>
      <c r="AC55" s="237"/>
    </row>
    <row r="56">
      <c r="A56" s="237"/>
      <c r="B56" s="237"/>
      <c r="C56" s="237"/>
      <c r="D56" s="237"/>
      <c r="E56" s="237"/>
      <c r="F56" s="237"/>
      <c r="G56" s="237"/>
      <c r="H56" s="237"/>
      <c r="I56" s="237"/>
      <c r="J56" s="237"/>
      <c r="K56" s="237"/>
      <c r="L56" s="237"/>
      <c r="M56" s="237"/>
      <c r="N56" s="237"/>
      <c r="O56" s="237"/>
      <c r="P56" s="237"/>
      <c r="Q56" s="237"/>
      <c r="R56" s="237"/>
      <c r="S56" s="237"/>
      <c r="T56" s="237"/>
      <c r="U56" s="237"/>
      <c r="V56" s="237"/>
      <c r="W56" s="237"/>
      <c r="X56" s="237"/>
      <c r="Y56" s="237"/>
      <c r="Z56" s="237"/>
      <c r="AA56" s="237"/>
      <c r="AB56" s="237"/>
      <c r="AC56" s="237"/>
    </row>
    <row r="57">
      <c r="A57" s="237"/>
      <c r="B57" s="237"/>
      <c r="C57" s="237"/>
      <c r="D57" s="237"/>
      <c r="E57" s="237"/>
      <c r="F57" s="237"/>
      <c r="G57" s="237"/>
      <c r="H57" s="237"/>
      <c r="I57" s="237"/>
      <c r="J57" s="237"/>
      <c r="K57" s="237"/>
      <c r="L57" s="237"/>
      <c r="M57" s="237"/>
      <c r="N57" s="237"/>
      <c r="O57" s="237"/>
      <c r="P57" s="237"/>
      <c r="Q57" s="237"/>
      <c r="R57" s="237"/>
      <c r="S57" s="237"/>
      <c r="T57" s="237"/>
      <c r="U57" s="237"/>
      <c r="V57" s="237"/>
      <c r="W57" s="237"/>
      <c r="X57" s="237"/>
      <c r="Y57" s="237"/>
      <c r="Z57" s="237"/>
      <c r="AA57" s="237"/>
      <c r="AB57" s="237"/>
      <c r="AC57" s="237"/>
    </row>
    <row r="58">
      <c r="A58" s="237"/>
      <c r="B58" s="237"/>
      <c r="C58" s="237"/>
      <c r="D58" s="237"/>
      <c r="E58" s="237"/>
      <c r="F58" s="237"/>
      <c r="G58" s="237"/>
      <c r="H58" s="237"/>
      <c r="I58" s="237"/>
      <c r="J58" s="237"/>
      <c r="K58" s="237"/>
      <c r="L58" s="237"/>
      <c r="M58" s="237"/>
      <c r="N58" s="237"/>
      <c r="O58" s="237"/>
      <c r="P58" s="237"/>
      <c r="Q58" s="237"/>
      <c r="R58" s="237"/>
      <c r="S58" s="237"/>
      <c r="T58" s="237"/>
      <c r="U58" s="237"/>
      <c r="V58" s="237"/>
      <c r="W58" s="237"/>
      <c r="X58" s="237"/>
      <c r="Y58" s="237"/>
      <c r="Z58" s="237"/>
      <c r="AA58" s="237"/>
      <c r="AB58" s="237"/>
      <c r="AC58" s="237"/>
    </row>
    <row r="59">
      <c r="A59" s="237"/>
      <c r="B59" s="237"/>
      <c r="C59" s="237"/>
      <c r="D59" s="237"/>
      <c r="E59" s="237"/>
      <c r="F59" s="237"/>
      <c r="G59" s="237"/>
      <c r="H59" s="237"/>
      <c r="I59" s="237"/>
      <c r="J59" s="237"/>
      <c r="K59" s="237"/>
      <c r="L59" s="237"/>
      <c r="M59" s="237"/>
      <c r="N59" s="237"/>
      <c r="O59" s="237"/>
      <c r="P59" s="237"/>
      <c r="Q59" s="237"/>
      <c r="R59" s="237"/>
      <c r="S59" s="237"/>
      <c r="T59" s="237"/>
      <c r="U59" s="237"/>
      <c r="V59" s="237"/>
      <c r="W59" s="237"/>
      <c r="X59" s="237"/>
      <c r="Y59" s="237"/>
      <c r="Z59" s="237"/>
      <c r="AA59" s="237"/>
      <c r="AB59" s="237"/>
      <c r="AC59" s="237"/>
    </row>
    <row r="60">
      <c r="A60" s="237"/>
      <c r="B60" s="237"/>
      <c r="C60" s="237"/>
      <c r="D60" s="237"/>
      <c r="E60" s="237"/>
      <c r="F60" s="237"/>
      <c r="G60" s="237"/>
      <c r="H60" s="237"/>
      <c r="I60" s="237"/>
      <c r="J60" s="237"/>
      <c r="K60" s="237"/>
      <c r="L60" s="237"/>
      <c r="M60" s="237"/>
      <c r="N60" s="237"/>
      <c r="O60" s="237"/>
      <c r="P60" s="237"/>
      <c r="Q60" s="237"/>
      <c r="R60" s="237"/>
      <c r="S60" s="237"/>
      <c r="T60" s="237"/>
      <c r="U60" s="237"/>
      <c r="V60" s="237"/>
      <c r="W60" s="237"/>
      <c r="X60" s="237"/>
      <c r="Y60" s="237"/>
      <c r="Z60" s="237"/>
      <c r="AA60" s="237"/>
      <c r="AB60" s="237"/>
      <c r="AC60" s="237"/>
    </row>
    <row r="61">
      <c r="A61" s="237"/>
      <c r="B61" s="237"/>
      <c r="C61" s="237"/>
      <c r="D61" s="237"/>
      <c r="E61" s="237"/>
      <c r="F61" s="237"/>
      <c r="G61" s="237"/>
      <c r="H61" s="237"/>
      <c r="I61" s="237"/>
      <c r="J61" s="237"/>
      <c r="K61" s="237"/>
      <c r="L61" s="237"/>
      <c r="M61" s="237"/>
      <c r="N61" s="237"/>
      <c r="O61" s="237"/>
      <c r="P61" s="237"/>
      <c r="Q61" s="237"/>
      <c r="R61" s="237"/>
      <c r="S61" s="237"/>
      <c r="T61" s="237"/>
      <c r="U61" s="237"/>
      <c r="V61" s="237"/>
      <c r="W61" s="237"/>
      <c r="X61" s="237"/>
      <c r="Y61" s="237"/>
      <c r="Z61" s="237"/>
      <c r="AA61" s="237"/>
      <c r="AB61" s="237"/>
      <c r="AC61" s="237"/>
    </row>
    <row r="62">
      <c r="A62" s="237"/>
      <c r="B62" s="237"/>
      <c r="C62" s="237"/>
      <c r="D62" s="237"/>
      <c r="E62" s="237"/>
      <c r="F62" s="237"/>
      <c r="G62" s="237"/>
      <c r="H62" s="237"/>
      <c r="I62" s="237"/>
      <c r="J62" s="237"/>
      <c r="K62" s="237"/>
      <c r="L62" s="237"/>
      <c r="M62" s="237"/>
      <c r="N62" s="237"/>
      <c r="O62" s="237"/>
      <c r="P62" s="237"/>
      <c r="Q62" s="237"/>
      <c r="R62" s="237"/>
      <c r="S62" s="237"/>
      <c r="T62" s="237"/>
      <c r="U62" s="237"/>
      <c r="V62" s="237"/>
      <c r="W62" s="237"/>
      <c r="X62" s="237"/>
      <c r="Y62" s="237"/>
      <c r="Z62" s="237"/>
      <c r="AA62" s="237"/>
      <c r="AB62" s="237"/>
      <c r="AC62" s="237"/>
    </row>
    <row r="63">
      <c r="A63" s="237"/>
      <c r="B63" s="237"/>
      <c r="C63" s="237"/>
      <c r="D63" s="237"/>
      <c r="E63" s="237"/>
      <c r="F63" s="237"/>
      <c r="G63" s="237"/>
      <c r="H63" s="237"/>
      <c r="I63" s="237"/>
      <c r="J63" s="237"/>
      <c r="K63" s="237"/>
      <c r="L63" s="237"/>
      <c r="M63" s="237"/>
      <c r="N63" s="237"/>
      <c r="O63" s="237"/>
      <c r="P63" s="237"/>
      <c r="Q63" s="237"/>
      <c r="R63" s="237"/>
      <c r="S63" s="237"/>
      <c r="T63" s="237"/>
      <c r="U63" s="237"/>
      <c r="V63" s="237"/>
      <c r="W63" s="237"/>
      <c r="X63" s="237"/>
      <c r="Y63" s="237"/>
      <c r="Z63" s="237"/>
      <c r="AA63" s="237"/>
      <c r="AB63" s="237"/>
      <c r="AC63" s="237"/>
    </row>
    <row r="64">
      <c r="A64" s="237"/>
      <c r="B64" s="237"/>
      <c r="C64" s="237"/>
      <c r="D64" s="237"/>
      <c r="E64" s="237"/>
      <c r="F64" s="237"/>
      <c r="G64" s="237"/>
      <c r="H64" s="237"/>
      <c r="I64" s="237"/>
      <c r="J64" s="237"/>
      <c r="K64" s="237"/>
      <c r="L64" s="237"/>
      <c r="M64" s="237"/>
      <c r="N64" s="237"/>
      <c r="O64" s="237"/>
      <c r="P64" s="237"/>
      <c r="Q64" s="237"/>
      <c r="R64" s="237"/>
      <c r="S64" s="237"/>
      <c r="T64" s="237"/>
      <c r="U64" s="237"/>
      <c r="V64" s="237"/>
      <c r="W64" s="237"/>
      <c r="X64" s="237"/>
      <c r="Y64" s="237"/>
      <c r="Z64" s="237"/>
      <c r="AA64" s="237"/>
      <c r="AB64" s="237"/>
      <c r="AC64" s="237"/>
    </row>
    <row r="65" s="237" customFormat="1"/>
    <row r="66" s="237" customFormat="1"/>
    <row r="67" s="237" customFormat="1"/>
    <row r="68" s="237" customFormat="1"/>
    <row r="69" s="237" customFormat="1"/>
    <row r="70" s="237" customFormat="1"/>
    <row r="71" s="237" customFormat="1"/>
    <row r="72" s="237" customFormat="1"/>
    <row r="73" s="237" customFormat="1"/>
    <row r="74" s="237" customFormat="1"/>
    <row r="75" s="237" customFormat="1"/>
    <row r="76" s="237" customFormat="1"/>
    <row r="77" s="237" customFormat="1"/>
    <row r="78" s="237" customFormat="1"/>
    <row r="79" s="237" customFormat="1"/>
    <row r="80" s="237" customFormat="1"/>
    <row r="81" s="237" customFormat="1"/>
    <row r="82" s="237" customFormat="1"/>
    <row r="83" s="237" customFormat="1"/>
    <row r="84" s="237" customFormat="1"/>
    <row r="85" s="237" customFormat="1"/>
    <row r="86" s="237" customFormat="1"/>
    <row r="87" s="237" customFormat="1"/>
    <row r="88" s="237" customFormat="1"/>
    <row r="89" s="237" customFormat="1"/>
    <row r="90" s="237" customFormat="1"/>
    <row r="91" s="237" customFormat="1"/>
    <row r="92" s="237" customFormat="1"/>
    <row r="93" s="237" customFormat="1"/>
    <row r="94" s="237" customFormat="1"/>
  </sheetData>
  <mergeCells count="49">
    <mergeCell ref="B43:C43"/>
    <mergeCell ref="B41:C41"/>
    <mergeCell ref="B27:C27"/>
    <mergeCell ref="Q24:AB24"/>
    <mergeCell ref="B36:C36"/>
    <mergeCell ref="B39:C39"/>
    <mergeCell ref="B40:C40"/>
    <mergeCell ref="B42:C42"/>
    <mergeCell ref="Q38:AB38"/>
    <mergeCell ref="B28:C28"/>
    <mergeCell ref="B29:C29"/>
    <mergeCell ref="B30:C30"/>
    <mergeCell ref="B38:O38"/>
    <mergeCell ref="Q10:AB10"/>
    <mergeCell ref="B11:C11"/>
    <mergeCell ref="B12:C12"/>
    <mergeCell ref="B13:C13"/>
    <mergeCell ref="B20:C20"/>
    <mergeCell ref="B16:C16"/>
    <mergeCell ref="B14:C14"/>
    <mergeCell ref="B50:C50"/>
    <mergeCell ref="B44:C44"/>
    <mergeCell ref="B46:C46"/>
    <mergeCell ref="B47:C47"/>
    <mergeCell ref="B48:C48"/>
    <mergeCell ref="B22:C22"/>
    <mergeCell ref="B33:C33"/>
    <mergeCell ref="B34:C34"/>
    <mergeCell ref="B32:C32"/>
    <mergeCell ref="B19:C19"/>
    <mergeCell ref="B25:C25"/>
    <mergeCell ref="B26:C26"/>
    <mergeCell ref="B24:O24"/>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18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4">
    <pageSetUpPr fitToPage="1"/>
  </sheetPr>
  <dimension ref="A1:AI86"/>
  <sheetViews>
    <sheetView showGridLines="0" zoomScale="75" workbookViewId="0"/>
  </sheetViews>
  <sheetFormatPr defaultRowHeight="12.75"/>
  <cols>
    <col min="1" max="1" width="1.7109375" customWidth="1"/>
    <col min="2" max="2" width="6.7109375" customWidth="1"/>
    <col min="3" max="3" width="6.7109375" style="26" customWidth="1"/>
    <col min="4" max="15" width="8.7109375" customWidth="1"/>
    <col min="16" max="16" width="1.42578125" customWidth="1"/>
    <col min="17" max="28" width="7.7109375" customWidth="1"/>
    <col min="29" max="29" width="1.42578125" customWidth="1"/>
    <col min="30" max="33" width="7.7109375" customWidth="1"/>
    <col min="34" max="34" width="1.7109375" customWidth="1"/>
    <col min="35" max="49" width="9.140625" style="237" customWidth="1"/>
  </cols>
  <sheetData>
    <row r="1" ht="39.95" customHeight="1">
      <c r="B1" s="662" t="s">
        <v>247</v>
      </c>
      <c r="AD1" s="5"/>
      <c r="AG1" s="691"/>
      <c r="AI1" s="237"/>
    </row>
    <row r="2" ht="21" customHeight="1">
      <c r="B2" s="11" t="s">
        <v>258</v>
      </c>
    </row>
    <row r="3" ht="21" customHeight="1">
      <c r="B3" s="11" t="s">
        <v>259</v>
      </c>
      <c r="U3" s="1059" t="s">
        <v>351</v>
      </c>
      <c r="V3" s="1059"/>
      <c r="W3" s="1059"/>
      <c r="X3" s="1059"/>
      <c r="Y3" s="1059"/>
      <c r="Z3" s="1059"/>
      <c r="AA3" s="1059"/>
      <c r="AB3" s="1059"/>
      <c r="AC3" s="1059"/>
      <c r="AD3" s="1059"/>
      <c r="AE3" s="1059"/>
      <c r="AF3" s="1059"/>
      <c r="AG3" s="1059"/>
    </row>
    <row r="4" ht="21" customHeight="1">
      <c r="A4" s="4"/>
      <c r="B4" s="211" t="s">
        <v>366</v>
      </c>
      <c r="C4" s="5"/>
      <c r="D4" s="5"/>
      <c r="E4" s="5"/>
      <c r="F4" s="5"/>
      <c r="G4" s="5"/>
      <c r="H4" s="212"/>
      <c r="I4" s="212"/>
      <c r="J4" s="212"/>
      <c r="K4" s="212"/>
      <c r="L4" s="212"/>
      <c r="M4" s="212"/>
      <c r="N4" s="212"/>
      <c r="O4" s="212"/>
      <c r="P4" s="212"/>
      <c r="Q4" s="212"/>
      <c r="R4" s="212"/>
      <c r="S4" s="212"/>
      <c r="T4" s="212"/>
      <c r="U4" s="212"/>
      <c r="V4" s="212"/>
      <c r="W4" s="212"/>
      <c r="X4" s="4"/>
      <c r="Y4" s="4"/>
      <c r="AC4" s="212"/>
    </row>
    <row r="5" ht="24.95" customHeight="1"/>
    <row r="6" ht="24.95" customHeight="1">
      <c r="D6" s="979" t="s">
        <v>94</v>
      </c>
      <c r="E6" s="979"/>
      <c r="F6" s="979"/>
      <c r="G6" s="979"/>
      <c r="H6" s="979"/>
      <c r="I6" s="979"/>
      <c r="J6" s="979"/>
      <c r="K6" s="979"/>
      <c r="L6" s="979"/>
      <c r="M6" s="979"/>
      <c r="N6" s="979"/>
      <c r="O6" s="979"/>
      <c r="Q6" s="979" t="s">
        <v>72</v>
      </c>
      <c r="R6" s="979"/>
      <c r="S6" s="979"/>
      <c r="T6" s="979"/>
      <c r="U6" s="979"/>
      <c r="V6" s="979"/>
      <c r="W6" s="979"/>
      <c r="X6" s="979"/>
      <c r="Y6" s="979"/>
      <c r="Z6" s="979"/>
      <c r="AA6" s="979"/>
      <c r="AB6" s="979"/>
      <c r="AD6" s="979" t="s">
        <v>80</v>
      </c>
      <c r="AE6" s="979"/>
      <c r="AF6" s="979"/>
      <c r="AG6" s="979"/>
    </row>
    <row r="7" ht="24.95" customHeight="1">
      <c r="D7" s="285" t="s">
        <v>20</v>
      </c>
      <c r="E7" s="285"/>
      <c r="F7" s="285"/>
      <c r="G7" s="285" t="s">
        <v>18</v>
      </c>
      <c r="H7" s="285"/>
      <c r="I7" s="285"/>
      <c r="J7" s="285" t="s">
        <v>17</v>
      </c>
      <c r="K7" s="285"/>
      <c r="L7" s="285"/>
      <c r="M7" s="285" t="s">
        <v>104</v>
      </c>
      <c r="N7" s="285"/>
      <c r="O7" s="285"/>
      <c r="Q7" s="285" t="s">
        <v>20</v>
      </c>
      <c r="R7" s="285"/>
      <c r="S7" s="285"/>
      <c r="T7" s="285" t="s">
        <v>18</v>
      </c>
      <c r="U7" s="285"/>
      <c r="V7" s="285"/>
      <c r="W7" s="285" t="s">
        <v>17</v>
      </c>
      <c r="X7" s="285"/>
      <c r="Y7" s="285"/>
      <c r="Z7" s="285" t="s">
        <v>104</v>
      </c>
      <c r="AA7" s="285"/>
      <c r="AB7" s="285"/>
      <c r="AD7" s="285" t="s">
        <v>81</v>
      </c>
      <c r="AE7" s="285"/>
      <c r="AF7" s="285"/>
      <c r="AG7" s="285"/>
    </row>
    <row r="8" ht="30" customHeight="1">
      <c r="A8" s="57"/>
      <c r="B8" s="957" t="s">
        <v>42</v>
      </c>
      <c r="C8" s="957"/>
      <c r="D8" s="414" t="s">
        <v>25</v>
      </c>
      <c r="E8" s="415" t="s">
        <v>15</v>
      </c>
      <c r="F8" s="416" t="s">
        <v>26</v>
      </c>
      <c r="G8" s="414" t="s">
        <v>25</v>
      </c>
      <c r="H8" s="415" t="s">
        <v>15</v>
      </c>
      <c r="I8" s="416" t="s">
        <v>26</v>
      </c>
      <c r="J8" s="414" t="s">
        <v>25</v>
      </c>
      <c r="K8" s="415" t="s">
        <v>15</v>
      </c>
      <c r="L8" s="416" t="s">
        <v>26</v>
      </c>
      <c r="M8" s="414" t="s">
        <v>25</v>
      </c>
      <c r="N8" s="415" t="s">
        <v>15</v>
      </c>
      <c r="O8" s="416" t="s">
        <v>26</v>
      </c>
      <c r="P8" s="63"/>
      <c r="Q8" s="414" t="s">
        <v>25</v>
      </c>
      <c r="R8" s="415" t="s">
        <v>15</v>
      </c>
      <c r="S8" s="416" t="s">
        <v>26</v>
      </c>
      <c r="T8" s="414" t="s">
        <v>25</v>
      </c>
      <c r="U8" s="415" t="s">
        <v>15</v>
      </c>
      <c r="V8" s="416" t="s">
        <v>26</v>
      </c>
      <c r="W8" s="414" t="s">
        <v>25</v>
      </c>
      <c r="X8" s="415" t="s">
        <v>15</v>
      </c>
      <c r="Y8" s="416" t="s">
        <v>26</v>
      </c>
      <c r="Z8" s="414" t="s">
        <v>25</v>
      </c>
      <c r="AA8" s="415" t="s">
        <v>15</v>
      </c>
      <c r="AB8" s="416" t="s">
        <v>26</v>
      </c>
      <c r="AC8" s="63"/>
      <c r="AD8" s="414" t="s">
        <v>20</v>
      </c>
      <c r="AE8" s="415" t="s">
        <v>18</v>
      </c>
      <c r="AF8" s="415" t="s">
        <v>17</v>
      </c>
      <c r="AG8" s="416" t="s">
        <v>12</v>
      </c>
    </row>
    <row r="9" ht="20.1" customHeight="1">
      <c r="A9" s="57"/>
      <c r="B9" s="286">
        <v>2018</v>
      </c>
      <c r="C9" s="287" t="s">
        <v>268</v>
      </c>
      <c r="D9" s="436">
        <v>143.23410241980866629150253236</v>
      </c>
      <c r="E9" s="437">
        <v>174.67328825021132713440405748</v>
      </c>
      <c r="F9" s="438">
        <v>143.7515000213634782184079936</v>
      </c>
      <c r="G9" s="436">
        <v>11.644344400675295441755768149</v>
      </c>
      <c r="H9" s="437">
        <v>53.032381546507461196333472135</v>
      </c>
      <c r="I9" s="438">
        <v>39.787973702124657499862314971</v>
      </c>
      <c r="J9" s="436">
        <v>20.93359594822734946539110861</v>
      </c>
      <c r="K9" s="437">
        <v>21.941522266559571903169327601</v>
      </c>
      <c r="L9" s="438">
        <v>21.735452986100676099675470534</v>
      </c>
      <c r="M9" s="436">
        <v>175.81204276871131119864940912</v>
      </c>
      <c r="N9" s="437">
        <v>249.64719206327836023390685722</v>
      </c>
      <c r="O9" s="438">
        <v>205.27492670958881181794577911</v>
      </c>
      <c r="P9" s="5"/>
      <c r="Q9" s="417">
        <v>-25.284538726779101268917021260</v>
      </c>
      <c r="R9" s="418">
        <v>-0.4155933627623905700921146500</v>
      </c>
      <c r="S9" s="419">
        <v>-2.4388113994904701349034712100</v>
      </c>
      <c r="T9" s="417">
        <v>-63.233580934506907802042605340</v>
      </c>
      <c r="U9" s="418">
        <v>5.1472289121237836849478969200</v>
      </c>
      <c r="V9" s="419">
        <v>-13.475926412929949637216238660</v>
      </c>
      <c r="W9" s="417">
        <v>1163.6485332690918583429879201</v>
      </c>
      <c r="X9" s="418">
        <v>105.71468197387747245983321156</v>
      </c>
      <c r="Y9" s="419">
        <v>10.008873961158768496156206130</v>
      </c>
      <c r="Z9" s="417">
        <v>-21.873067350033292425612447390</v>
      </c>
      <c r="AA9" s="418">
        <v>5.5570334545622759197432041400</v>
      </c>
      <c r="AB9" s="419">
        <v>-3.6664745142769013406698600</v>
      </c>
      <c r="AC9" s="5"/>
      <c r="AD9" s="429" t="s">
        <v>368</v>
      </c>
      <c r="AE9" s="430" t="s">
        <v>357</v>
      </c>
      <c r="AF9" s="430" t="s">
        <v>390</v>
      </c>
      <c r="AG9" s="431" t="s">
        <v>390</v>
      </c>
    </row>
    <row r="10" ht="20.1" customHeight="1">
      <c r="A10" s="58"/>
      <c r="B10" s="288"/>
      <c r="C10" s="289" t="s">
        <v>270</v>
      </c>
      <c r="D10" s="278">
        <v>144.82054113749309773605742684</v>
      </c>
      <c r="E10" s="94">
        <v>159.37807509932077406125849033</v>
      </c>
      <c r="F10" s="279">
        <v>136.68200942747953561827146801</v>
      </c>
      <c r="G10" s="278">
        <v>17.607399226946438431805632247</v>
      </c>
      <c r="H10" s="94">
        <v>46.61410999606250616228278616</v>
      </c>
      <c r="I10" s="279">
        <v>42.546570820583837544586207144</v>
      </c>
      <c r="J10" s="278">
        <v>32.588625069022639425731639978</v>
      </c>
      <c r="K10" s="94">
        <v>21.096750510809432247280341311</v>
      </c>
      <c r="L10" s="279">
        <v>21.483332124934988471463173011</v>
      </c>
      <c r="M10" s="278">
        <v>195.01656543346217559359469906</v>
      </c>
      <c r="N10" s="94">
        <v>227.0889356061927124708216178</v>
      </c>
      <c r="O10" s="279">
        <v>200.71191237299836163432084817</v>
      </c>
      <c r="P10" s="5"/>
      <c r="Q10" s="273">
        <v>-26.734217396585532193869210590</v>
      </c>
      <c r="R10" s="92">
        <v>4.6455912674530442341241650700</v>
      </c>
      <c r="S10" s="274">
        <v>4.3739766580028201534692497600</v>
      </c>
      <c r="T10" s="273">
        <v>-56.429823112497685359243701420</v>
      </c>
      <c r="U10" s="92">
        <v>42.062507979004133064009869360</v>
      </c>
      <c r="V10" s="274">
        <v>7.7281825949842701046671151300</v>
      </c>
      <c r="W10" s="273">
        <v>555.57001058812791975712836017</v>
      </c>
      <c r="X10" s="92">
        <v>72.907516414400004101621433950</v>
      </c>
      <c r="Y10" s="274">
        <v>9.184899825881226523767609970</v>
      </c>
      <c r="Z10" s="273">
        <v>-19.761873240329413010995978030</v>
      </c>
      <c r="AA10" s="92">
        <v>15.088796187072597290744601600</v>
      </c>
      <c r="AB10" s="274">
        <v>5.5686274140790655497288581500</v>
      </c>
      <c r="AC10" s="5"/>
      <c r="AD10" s="273" t="s">
        <v>369</v>
      </c>
      <c r="AE10" s="92" t="s">
        <v>357</v>
      </c>
      <c r="AF10" s="92" t="s">
        <v>357</v>
      </c>
      <c r="AG10" s="274" t="s">
        <v>357</v>
      </c>
    </row>
    <row r="11" ht="20.1" customHeight="1">
      <c r="A11" s="58"/>
      <c r="B11" s="290"/>
      <c r="C11" s="291" t="s">
        <v>272</v>
      </c>
      <c r="D11" s="441">
        <v>139.1213360599863667348329925</v>
      </c>
      <c r="E11" s="95">
        <v>153.17303127947186419364979566</v>
      </c>
      <c r="F11" s="444">
        <v>133.77235345104114768531473304</v>
      </c>
      <c r="G11" s="441">
        <v>29.119972733469665985003408316</v>
      </c>
      <c r="H11" s="95">
        <v>50.551645918046297673324750822</v>
      </c>
      <c r="I11" s="444">
        <v>48.645273550074090821841368871</v>
      </c>
      <c r="J11" s="441">
        <v>29.66257668711656441717791411</v>
      </c>
      <c r="K11" s="95">
        <v>23.462955579630439132798728999</v>
      </c>
      <c r="L11" s="444">
        <v>21.119885685148974494750542365</v>
      </c>
      <c r="M11" s="441">
        <v>197.90388548057259713701431493</v>
      </c>
      <c r="N11" s="95">
        <v>227.18763277714860099977327549</v>
      </c>
      <c r="O11" s="444">
        <v>203.53751268626421300190664428</v>
      </c>
      <c r="P11" s="5"/>
      <c r="Q11" s="499">
        <v>-13.276336324159390035581028650</v>
      </c>
      <c r="R11" s="216">
        <v>0.293754138419348452563544200</v>
      </c>
      <c r="S11" s="500">
        <v>-8.376362068664299112109700630</v>
      </c>
      <c r="T11" s="499">
        <v>103.85979538873753812425172603</v>
      </c>
      <c r="U11" s="216">
        <v>121.35057178780998872880677826</v>
      </c>
      <c r="V11" s="500">
        <v>23.078254897237342577217446150</v>
      </c>
      <c r="W11" s="499">
        <v>602.39879793056055033131682860</v>
      </c>
      <c r="X11" s="216">
        <v>231.82193835481463770513703650</v>
      </c>
      <c r="Y11" s="500">
        <v>17.350300588701132057895711910</v>
      </c>
      <c r="Z11" s="499">
        <v>10.606264590112078616889729720</v>
      </c>
      <c r="AA11" s="216">
        <v>24.395606197596627241419231570</v>
      </c>
      <c r="AB11" s="500">
        <v>0.0070483908109107310551033700</v>
      </c>
      <c r="AC11" s="5"/>
      <c r="AD11" s="422" t="s">
        <v>369</v>
      </c>
      <c r="AE11" s="91" t="s">
        <v>357</v>
      </c>
      <c r="AF11" s="91" t="s">
        <v>357</v>
      </c>
      <c r="AG11" s="423" t="s">
        <v>357</v>
      </c>
    </row>
    <row r="12" ht="20.1" customHeight="1">
      <c r="A12" s="58"/>
      <c r="B12" s="288"/>
      <c r="C12" s="289" t="s">
        <v>273</v>
      </c>
      <c r="D12" s="278">
        <v>155.81861958266452648475120385</v>
      </c>
      <c r="E12" s="94">
        <v>172.04500767639009411921767572</v>
      </c>
      <c r="F12" s="279">
        <v>162.15209306760751406503289787</v>
      </c>
      <c r="G12" s="278">
        <v>22.483681112894596040663456394</v>
      </c>
      <c r="H12" s="94">
        <v>53.821487324205330954282425078</v>
      </c>
      <c r="I12" s="279">
        <v>58.861247660663652052986303932</v>
      </c>
      <c r="J12" s="278">
        <v>22.774745853397538790797217764</v>
      </c>
      <c r="K12" s="94">
        <v>18.939629158993163252277428507</v>
      </c>
      <c r="L12" s="279">
        <v>21.660856788863985051434067254</v>
      </c>
      <c r="M12" s="278">
        <v>201.07704654895666131621187801</v>
      </c>
      <c r="N12" s="94">
        <v>244.8061241595885883257775293</v>
      </c>
      <c r="O12" s="279">
        <v>242.67419751713515116945326906</v>
      </c>
      <c r="P12" s="5"/>
      <c r="Q12" s="273">
        <v>-22.205012591597647025436480670</v>
      </c>
      <c r="R12" s="92">
        <v>0.9174367714174336427958704200</v>
      </c>
      <c r="S12" s="274">
        <v>0.7728283697617002057400560600</v>
      </c>
      <c r="T12" s="273">
        <v>407.10970335469622436096235522</v>
      </c>
      <c r="U12" s="92">
        <v>14.989023371140836923502149240</v>
      </c>
      <c r="V12" s="274">
        <v>-0.623294484065823186482772500</v>
      </c>
      <c r="W12" s="273">
        <v>1840.1997230833323122541751928</v>
      </c>
      <c r="X12" s="92">
        <v>104.11959997164148244895675669</v>
      </c>
      <c r="Y12" s="274">
        <v>14.697485041930051845038050930</v>
      </c>
      <c r="Z12" s="273">
        <v>-2.343056605434781044583892900</v>
      </c>
      <c r="AA12" s="92">
        <v>8.050972481229417272694262590</v>
      </c>
      <c r="AB12" s="274">
        <v>1.5270493924540215434087661300</v>
      </c>
      <c r="AC12" s="5"/>
      <c r="AD12" s="273" t="s">
        <v>369</v>
      </c>
      <c r="AE12" s="92" t="s">
        <v>357</v>
      </c>
      <c r="AF12" s="92" t="s">
        <v>357</v>
      </c>
      <c r="AG12" s="274" t="s">
        <v>357</v>
      </c>
    </row>
    <row r="13" ht="20.1" customHeight="1">
      <c r="A13" s="58"/>
      <c r="B13" s="290"/>
      <c r="C13" s="291" t="s">
        <v>274</v>
      </c>
      <c r="D13" s="441">
        <v>173.94913359418669647847959754</v>
      </c>
      <c r="E13" s="95">
        <v>185.36822551057845175492234315</v>
      </c>
      <c r="F13" s="444">
        <v>170.53848332340151868262837116</v>
      </c>
      <c r="G13" s="441">
        <v>34.34656232532140860816098379</v>
      </c>
      <c r="H13" s="95">
        <v>59.460264803914912030507780519</v>
      </c>
      <c r="I13" s="444">
        <v>50.970277267170896509796819817</v>
      </c>
      <c r="J13" s="441">
        <v>27.696478479597540525433202907</v>
      </c>
      <c r="K13" s="95">
        <v>22.716475364602549207767938471</v>
      </c>
      <c r="L13" s="444">
        <v>13.716364841376681465001588209</v>
      </c>
      <c r="M13" s="441">
        <v>235.99217439910564561207378424</v>
      </c>
      <c r="N13" s="95">
        <v>267.54496567909591299319806214</v>
      </c>
      <c r="O13" s="444">
        <v>235.22512543194909665742677919</v>
      </c>
      <c r="P13" s="5"/>
      <c r="Q13" s="422">
        <v>-18.760678294909953957824724050</v>
      </c>
      <c r="R13" s="91">
        <v>-0.3175517316007370953652799800</v>
      </c>
      <c r="S13" s="500">
        <v>-2.379935214996367825669168500</v>
      </c>
      <c r="T13" s="422">
        <v>740.94746821282128366611487134</v>
      </c>
      <c r="U13" s="91">
        <v>-4.5466038160218537279556084900</v>
      </c>
      <c r="V13" s="500">
        <v>-23.788228312305977925409654040</v>
      </c>
      <c r="W13" s="422">
        <v>5632.5269411260025738687326947</v>
      </c>
      <c r="X13" s="91">
        <v>33.023865368752891137022060740</v>
      </c>
      <c r="Y13" s="500">
        <v>-31.086985142107915699779638040</v>
      </c>
      <c r="Z13" s="422">
        <v>7.9133156752597666586150312300</v>
      </c>
      <c r="AA13" s="91">
        <v>0.8354847636541798325190221100</v>
      </c>
      <c r="AB13" s="500">
        <v>-10.040809486247533083758076760</v>
      </c>
      <c r="AC13" s="5"/>
      <c r="AD13" s="422" t="s">
        <v>370</v>
      </c>
      <c r="AE13" s="91" t="s">
        <v>357</v>
      </c>
      <c r="AF13" s="91" t="s">
        <v>356</v>
      </c>
      <c r="AG13" s="423" t="s">
        <v>357</v>
      </c>
    </row>
    <row r="14" ht="20.1" customHeight="1">
      <c r="A14" s="58"/>
      <c r="B14" s="288"/>
      <c r="C14" s="289" t="s">
        <v>276</v>
      </c>
      <c r="D14" s="278">
        <v>273.90724637681159420289855072</v>
      </c>
      <c r="E14" s="94">
        <v>291.29991776987228086545751443</v>
      </c>
      <c r="F14" s="279">
        <v>216.71227384868421052631578947</v>
      </c>
      <c r="G14" s="278">
        <v>27.283091787439613526570048309</v>
      </c>
      <c r="H14" s="94">
        <v>80.69501358024505530437425957</v>
      </c>
      <c r="I14" s="279">
        <v>51.278442140125660735995248669</v>
      </c>
      <c r="J14" s="278">
        <v>30.032367149758454106280193237</v>
      </c>
      <c r="K14" s="94">
        <v>20.771084035462855554844805659</v>
      </c>
      <c r="L14" s="279">
        <v>14.882319253870387323574114483</v>
      </c>
      <c r="M14" s="278">
        <v>331.22270531400966183574879227</v>
      </c>
      <c r="N14" s="94">
        <v>392.76601538558019172467657966</v>
      </c>
      <c r="O14" s="279">
        <v>282.87303524268025858588515262</v>
      </c>
      <c r="P14" s="5"/>
      <c r="Q14" s="273">
        <v>-15.954709556446039139493143580</v>
      </c>
      <c r="R14" s="92">
        <v>5.69738421440828606258072700</v>
      </c>
      <c r="S14" s="274">
        <v>1.4958510219028295704123072100</v>
      </c>
      <c r="T14" s="273">
        <v>506.46282850447000297224037070</v>
      </c>
      <c r="U14" s="92">
        <v>37.007984657691328874786162020</v>
      </c>
      <c r="V14" s="274">
        <v>-17.814767827446938842934261530</v>
      </c>
      <c r="W14" s="273">
        <v>3516.8012051322009246272920886</v>
      </c>
      <c r="X14" s="92">
        <v>87.20562693571509071815566875</v>
      </c>
      <c r="Y14" s="274">
        <v>-31.130863060621894427820458070</v>
      </c>
      <c r="Z14" s="273">
        <v>-0.0032342912107364330031718400</v>
      </c>
      <c r="AA14" s="92">
        <v>13.650399791125611563142242270</v>
      </c>
      <c r="AB14" s="274">
        <v>-4.9235497866382391470469936600</v>
      </c>
      <c r="AC14" s="5"/>
      <c r="AD14" s="273" t="s">
        <v>370</v>
      </c>
      <c r="AE14" s="92" t="s">
        <v>357</v>
      </c>
      <c r="AF14" s="92" t="s">
        <v>356</v>
      </c>
      <c r="AG14" s="274" t="s">
        <v>357</v>
      </c>
    </row>
    <row r="15" ht="20.1" customHeight="1">
      <c r="A15" s="58"/>
      <c r="B15" s="290">
        <v>2019</v>
      </c>
      <c r="C15" s="291" t="s">
        <v>277</v>
      </c>
      <c r="D15" s="441">
        <v>225.91068917018284106891701828</v>
      </c>
      <c r="E15" s="95">
        <v>242.95896175799086757990867581</v>
      </c>
      <c r="F15" s="444">
        <v>217.72903800573028084975335595</v>
      </c>
      <c r="G15" s="441">
        <v>31.131153305203938115330520394</v>
      </c>
      <c r="H15" s="95">
        <v>85.66801277184550299674533665</v>
      </c>
      <c r="I15" s="444">
        <v>61.054643832951268198423185591</v>
      </c>
      <c r="J15" s="441">
        <v>30.222925457102672292545710267</v>
      </c>
      <c r="K15" s="95">
        <v>18.004547912705275606462374953</v>
      </c>
      <c r="L15" s="444">
        <v>14.454135396597617945896580299</v>
      </c>
      <c r="M15" s="441">
        <v>287.26476793248945147679324895</v>
      </c>
      <c r="N15" s="95">
        <v>346.63152244254164618311638741</v>
      </c>
      <c r="O15" s="444">
        <v>293.23781723527916699407312184</v>
      </c>
      <c r="P15" s="5"/>
      <c r="Q15" s="422">
        <v>0.8851562482475207325307258700</v>
      </c>
      <c r="R15" s="91">
        <v>0.2130775069486456689217493300</v>
      </c>
      <c r="S15" s="500">
        <v>-1.078758103768213102832350800</v>
      </c>
      <c r="T15" s="422">
        <v>618.24329855624794109002392774</v>
      </c>
      <c r="U15" s="91">
        <v>38.271559911812414638526829960</v>
      </c>
      <c r="V15" s="500">
        <v>-20.928008158129234509738854180</v>
      </c>
      <c r="W15" s="422">
        <v>2708.8538066064347978100391745</v>
      </c>
      <c r="X15" s="91">
        <v>49.175053359450777850107273220</v>
      </c>
      <c r="Y15" s="500">
        <v>-29.978476564285319520563987470</v>
      </c>
      <c r="Z15" s="422">
        <v>25.257756402755415043722844050</v>
      </c>
      <c r="AA15" s="91">
        <v>9.531256885126864152480625970</v>
      </c>
      <c r="AB15" s="500">
        <v>-7.7752012608827429573686060500</v>
      </c>
      <c r="AC15" s="5"/>
      <c r="AD15" s="422" t="s">
        <v>370</v>
      </c>
      <c r="AE15" s="91" t="s">
        <v>357</v>
      </c>
      <c r="AF15" s="91" t="s">
        <v>356</v>
      </c>
      <c r="AG15" s="423" t="s">
        <v>357</v>
      </c>
    </row>
    <row r="16" ht="20.1" customHeight="1">
      <c r="A16" s="58"/>
      <c r="B16" s="288"/>
      <c r="C16" s="289" t="s">
        <v>278</v>
      </c>
      <c r="D16" s="278">
        <v>261.59810246679316888045540797</v>
      </c>
      <c r="E16" s="94">
        <v>283.1196580937972768532526475</v>
      </c>
      <c r="F16" s="279">
        <v>248.3623577337251920523789531</v>
      </c>
      <c r="G16" s="278">
        <v>36.782922201138519924098671727</v>
      </c>
      <c r="H16" s="94">
        <v>75.104197282091262709665181501</v>
      </c>
      <c r="I16" s="279">
        <v>59.468595568301359693974889863</v>
      </c>
      <c r="J16" s="278">
        <v>30.565085388994307400379506641</v>
      </c>
      <c r="K16" s="94">
        <v>20.892447611369906365161911678</v>
      </c>
      <c r="L16" s="279">
        <v>13.283835296765414307979218396</v>
      </c>
      <c r="M16" s="278">
        <v>328.94611005692599620493358634</v>
      </c>
      <c r="N16" s="94">
        <v>379.11630298725844592807974068</v>
      </c>
      <c r="O16" s="279">
        <v>321.11478859879196605433306136</v>
      </c>
      <c r="P16" s="5"/>
      <c r="Q16" s="273">
        <v>13.964555571092353430850338400</v>
      </c>
      <c r="R16" s="92">
        <v>4.9119157067101565504425341300</v>
      </c>
      <c r="S16" s="274">
        <v>1.9868666583649178514950495500</v>
      </c>
      <c r="T16" s="273">
        <v>760.04513745657215667940855631</v>
      </c>
      <c r="U16" s="92">
        <v>-8.301839550197860375807155050</v>
      </c>
      <c r="V16" s="274">
        <v>-22.388160553346259095201156280</v>
      </c>
      <c r="W16" s="273">
        <v>3102.0565645613083943254721244</v>
      </c>
      <c r="X16" s="92">
        <v>-9.856250359864159596516948580</v>
      </c>
      <c r="Y16" s="274">
        <v>-40.508435596715672414842677380</v>
      </c>
      <c r="Z16" s="273">
        <v>40.111340450715194060764981200</v>
      </c>
      <c r="AA16" s="92">
        <v>1.112596274845109330159850700</v>
      </c>
      <c r="AB16" s="274">
        <v>-6.2372598080946960034227739100</v>
      </c>
      <c r="AC16" s="5"/>
      <c r="AD16" s="273" t="s">
        <v>370</v>
      </c>
      <c r="AE16" s="92" t="s">
        <v>357</v>
      </c>
      <c r="AF16" s="92" t="s">
        <v>356</v>
      </c>
      <c r="AG16" s="274" t="s">
        <v>357</v>
      </c>
    </row>
    <row r="17" ht="20.1" customHeight="1">
      <c r="A17" s="58"/>
      <c r="B17" s="290"/>
      <c r="C17" s="291" t="s">
        <v>279</v>
      </c>
      <c r="D17" s="441">
        <v>262.75984121733377439629507112</v>
      </c>
      <c r="E17" s="95">
        <v>284.82588058395757012411832249</v>
      </c>
      <c r="F17" s="444">
        <v>232.68247789023976363019304865</v>
      </c>
      <c r="G17" s="441">
        <v>33.500165398610651670525967582</v>
      </c>
      <c r="H17" s="95">
        <v>77.535935155329191643147046678</v>
      </c>
      <c r="I17" s="444">
        <v>48.238698806038147078419647292</v>
      </c>
      <c r="J17" s="441">
        <v>24.545153820707906053589149851</v>
      </c>
      <c r="K17" s="95">
        <v>21.918296794822309999295413309</v>
      </c>
      <c r="L17" s="444">
        <v>14.390183192533719417834214646</v>
      </c>
      <c r="M17" s="441">
        <v>320.80516043665233212041018855</v>
      </c>
      <c r="N17" s="95">
        <v>384.28011253410907176656078248</v>
      </c>
      <c r="O17" s="444">
        <v>295.31135988881163012644691059</v>
      </c>
      <c r="P17" s="5"/>
      <c r="Q17" s="422">
        <v>10.300306481156901565608938440</v>
      </c>
      <c r="R17" s="91">
        <v>-1.2585806631898584209978957800</v>
      </c>
      <c r="S17" s="500">
        <v>-3.8881517020150496668071115900</v>
      </c>
      <c r="T17" s="422">
        <v>1243.0941887922242835648659814</v>
      </c>
      <c r="U17" s="91">
        <v>-22.496478835521855843496979030</v>
      </c>
      <c r="V17" s="500">
        <v>-33.795070012864277232225093080</v>
      </c>
      <c r="W17" s="422">
        <v>215.19238116628602607560974716</v>
      </c>
      <c r="X17" s="91">
        <v>46.428252343343080793028640710</v>
      </c>
      <c r="Y17" s="500">
        <v>-33.062767091610669757659396430</v>
      </c>
      <c r="Z17" s="422">
        <v>29.094653634342322533209567160</v>
      </c>
      <c r="AA17" s="91">
        <v>-4.7554526460885042904653258800</v>
      </c>
      <c r="AB17" s="500">
        <v>-12.228895733680523519168183530</v>
      </c>
      <c r="AC17" s="5"/>
      <c r="AD17" s="422" t="s">
        <v>371</v>
      </c>
      <c r="AE17" s="91" t="s">
        <v>358</v>
      </c>
      <c r="AF17" s="91" t="s">
        <v>358</v>
      </c>
      <c r="AG17" s="423" t="s">
        <v>358</v>
      </c>
    </row>
    <row r="18" ht="20.1" customHeight="1">
      <c r="A18" s="58"/>
      <c r="B18" s="288"/>
      <c r="C18" s="289" t="s">
        <v>280</v>
      </c>
      <c r="D18" s="278">
        <v>220.48345588235294117647058824</v>
      </c>
      <c r="E18" s="94">
        <v>236.52544009351256575102279367</v>
      </c>
      <c r="F18" s="279">
        <v>197.073448416474106293326084</v>
      </c>
      <c r="G18" s="278">
        <v>24.989338235294117647058823529</v>
      </c>
      <c r="H18" s="94">
        <v>86.63097718829112458029793937</v>
      </c>
      <c r="I18" s="279">
        <v>50.959004561485398744424736708</v>
      </c>
      <c r="J18" s="278">
        <v>34.023161764705882352941176471</v>
      </c>
      <c r="K18" s="94">
        <v>20.374121209341138327150115238</v>
      </c>
      <c r="L18" s="279">
        <v>14.190910949456452287794659014</v>
      </c>
      <c r="M18" s="278">
        <v>279.49595588235294117647058824</v>
      </c>
      <c r="N18" s="94">
        <v>343.53053849114482865847084828</v>
      </c>
      <c r="O18" s="279">
        <v>262.22336392741595732554547972</v>
      </c>
      <c r="P18" s="5"/>
      <c r="Q18" s="273">
        <v>0.3312566264823686483939370200</v>
      </c>
      <c r="R18" s="92">
        <v>4.1952022487435861739501219800</v>
      </c>
      <c r="S18" s="274">
        <v>2.9965121908777881770882372100</v>
      </c>
      <c r="T18" s="273">
        <v>421.46119072629051620648259303</v>
      </c>
      <c r="U18" s="92">
        <v>14.254587338770336563606990170</v>
      </c>
      <c r="V18" s="274">
        <v>-25.959749106915401104229206880</v>
      </c>
      <c r="W18" s="273">
        <v>570.62521261516654854712969527</v>
      </c>
      <c r="X18" s="92">
        <v>112.12630857700230409106208993</v>
      </c>
      <c r="Y18" s="274">
        <v>-40.316985148692423932997764420</v>
      </c>
      <c r="Z18" s="273">
        <v>21.720540867680725061147282750</v>
      </c>
      <c r="AA18" s="92">
        <v>9.954505778105263011243868500</v>
      </c>
      <c r="AB18" s="274">
        <v>-7.6493406730681889542713550700</v>
      </c>
      <c r="AC18" s="5"/>
      <c r="AD18" s="273" t="s">
        <v>371</v>
      </c>
      <c r="AE18" s="92" t="s">
        <v>357</v>
      </c>
      <c r="AF18" s="92" t="s">
        <v>356</v>
      </c>
      <c r="AG18" s="274" t="s">
        <v>357</v>
      </c>
    </row>
    <row r="19" ht="20.1" customHeight="1">
      <c r="A19" s="58"/>
      <c r="B19" s="290"/>
      <c r="C19" s="291" t="s">
        <v>282</v>
      </c>
      <c r="D19" s="441">
        <v>185.05130198212203653322969297</v>
      </c>
      <c r="E19" s="95">
        <v>192.85539859102706711160548756</v>
      </c>
      <c r="F19" s="444">
        <v>168.14032200748981767487630867</v>
      </c>
      <c r="G19" s="441">
        <v>23.79634667703070345899727944</v>
      </c>
      <c r="H19" s="95">
        <v>70.045596112582506746937156138</v>
      </c>
      <c r="I19" s="444">
        <v>49.681431218724744253549999754</v>
      </c>
      <c r="J19" s="441">
        <v>31.593470656820831713952584532</v>
      </c>
      <c r="K19" s="95">
        <v>20.715292195849396208219838276</v>
      </c>
      <c r="L19" s="444">
        <v>14.154705070904635245504422134</v>
      </c>
      <c r="M19" s="441">
        <v>240.44111931597357170617955694</v>
      </c>
      <c r="N19" s="95">
        <v>283.61628689945897006676248197</v>
      </c>
      <c r="O19" s="444">
        <v>231.97645829711919717393073056</v>
      </c>
      <c r="P19" s="5"/>
      <c r="Q19" s="422">
        <v>2.3517360043563829983197933600</v>
      </c>
      <c r="R19" s="91">
        <v>-5.509231166162168784154264500</v>
      </c>
      <c r="S19" s="500">
        <v>-0.7213868465485517569904150900</v>
      </c>
      <c r="T19" s="422">
        <v>224.72518916236719703173282428</v>
      </c>
      <c r="U19" s="91">
        <v>11.225835546456773936157640120</v>
      </c>
      <c r="V19" s="500">
        <v>-24.813573007825419059391766930</v>
      </c>
      <c r="W19" s="422">
        <v>177.82551466542388938828654068</v>
      </c>
      <c r="X19" s="91">
        <v>3.3186387871087342890907740600</v>
      </c>
      <c r="Y19" s="500">
        <v>-33.440082601363307460689124280</v>
      </c>
      <c r="Z19" s="422">
        <v>20.522334087038312576648727850</v>
      </c>
      <c r="AA19" s="91">
        <v>-1.2222377383599680222401900900</v>
      </c>
      <c r="AB19" s="500">
        <v>-9.633356226239151467734365040</v>
      </c>
      <c r="AC19" s="5"/>
      <c r="AD19" s="422" t="s">
        <v>370</v>
      </c>
      <c r="AE19" s="91" t="s">
        <v>390</v>
      </c>
      <c r="AF19" s="91" t="s">
        <v>356</v>
      </c>
      <c r="AG19" s="423" t="s">
        <v>357</v>
      </c>
    </row>
    <row r="20" ht="20.1" customHeight="1">
      <c r="A20" s="58"/>
      <c r="B20" s="288"/>
      <c r="C20" s="289" t="s">
        <v>283</v>
      </c>
      <c r="D20" s="278">
        <v>153.27113970588235294117647059</v>
      </c>
      <c r="E20" s="94">
        <v>165.2829163171817536615265501</v>
      </c>
      <c r="F20" s="279">
        <v>143.84249643241983865800739727</v>
      </c>
      <c r="G20" s="278">
        <v>25.261948529411764705882352941</v>
      </c>
      <c r="H20" s="94">
        <v>61.332827911996047055547016898</v>
      </c>
      <c r="I20" s="279">
        <v>48.00310978263039125681650436</v>
      </c>
      <c r="J20" s="278">
        <v>29.959099264705882352941176471</v>
      </c>
      <c r="K20" s="94">
        <v>21.055595976545352271977363736</v>
      </c>
      <c r="L20" s="279">
        <v>18.067380517929458754727664737</v>
      </c>
      <c r="M20" s="278">
        <v>208.492187500</v>
      </c>
      <c r="N20" s="94">
        <v>247.67134020572315298905093073</v>
      </c>
      <c r="O20" s="279">
        <v>209.91298673297968866955156636</v>
      </c>
      <c r="P20" s="5"/>
      <c r="Q20" s="273">
        <v>8.527861777005123048235693380</v>
      </c>
      <c r="R20" s="92">
        <v>-4.6380986039879128758970166400</v>
      </c>
      <c r="S20" s="274">
        <v>-2.8027178589765886630038992900</v>
      </c>
      <c r="T20" s="273">
        <v>216.77150493741349040380132903</v>
      </c>
      <c r="U20" s="92">
        <v>-4.3971455899852415117219637700</v>
      </c>
      <c r="V20" s="274">
        <v>-11.860027383400205999650462110</v>
      </c>
      <c r="W20" s="273">
        <v>94.11364384890226420585603577</v>
      </c>
      <c r="X20" s="92">
        <v>34.617896961212876156476677730</v>
      </c>
      <c r="Y20" s="274">
        <v>-9.193691034316189295723842570</v>
      </c>
      <c r="Z20" s="273">
        <v>26.638220732778400035526257360</v>
      </c>
      <c r="AA20" s="92">
        <v>-2.1512542804528582476149842400</v>
      </c>
      <c r="AB20" s="274">
        <v>-5.5931085018603411693356690300</v>
      </c>
      <c r="AC20" s="5"/>
      <c r="AD20" s="273" t="s">
        <v>371</v>
      </c>
      <c r="AE20" s="92" t="s">
        <v>357</v>
      </c>
      <c r="AF20" s="92" t="s">
        <v>356</v>
      </c>
      <c r="AG20" s="274" t="s">
        <v>357</v>
      </c>
    </row>
    <row r="21" ht="20.1" customHeight="1">
      <c r="A21" s="58"/>
      <c r="B21" s="290"/>
      <c r="C21" s="291" t="s">
        <v>268</v>
      </c>
      <c r="D21" s="441">
        <v>157.459600000</v>
      </c>
      <c r="E21" s="95">
        <v>165.32644633301857097891092226</v>
      </c>
      <c r="F21" s="444">
        <v>142.16236465955089459076997334</v>
      </c>
      <c r="G21" s="441">
        <v>28.9696</v>
      </c>
      <c r="H21" s="95">
        <v>63.463416894232838621129229548</v>
      </c>
      <c r="I21" s="444">
        <v>37.16962466497766375807751084</v>
      </c>
      <c r="J21" s="441">
        <v>30.5464</v>
      </c>
      <c r="K21" s="95">
        <v>21.54082996526282707612394804</v>
      </c>
      <c r="L21" s="444">
        <v>14.559643511424057231990011236</v>
      </c>
      <c r="M21" s="441">
        <v>216.975600000</v>
      </c>
      <c r="N21" s="95">
        <v>250.33069319251423667616409985</v>
      </c>
      <c r="O21" s="444">
        <v>193.89163283595261558083749542</v>
      </c>
      <c r="P21" s="5"/>
      <c r="Q21" s="422">
        <v>9.931641515438440715523304010</v>
      </c>
      <c r="R21" s="91">
        <v>-5.3510425153294427378965579800</v>
      </c>
      <c r="S21" s="500">
        <v>-1.1054739335425480392451417600</v>
      </c>
      <c r="T21" s="422">
        <v>148.78687028803402281074811520</v>
      </c>
      <c r="U21" s="91">
        <v>19.669181438849282111697174730</v>
      </c>
      <c r="V21" s="500">
        <v>-6.5807549204426443028941209200</v>
      </c>
      <c r="W21" s="422">
        <v>45.920462378020914540713460040</v>
      </c>
      <c r="X21" s="91">
        <v>-1.8261827799770673455064430400</v>
      </c>
      <c r="Y21" s="500">
        <v>-33.014308371053432940321653030</v>
      </c>
      <c r="Z21" s="422">
        <v>23.413388857236138762811361700</v>
      </c>
      <c r="AA21" s="91">
        <v>0.273786828358409345431620200</v>
      </c>
      <c r="AB21" s="500">
        <v>-5.545389325477936848346589400</v>
      </c>
      <c r="AC21" s="5"/>
      <c r="AD21" s="422" t="s">
        <v>370</v>
      </c>
      <c r="AE21" s="91" t="s">
        <v>357</v>
      </c>
      <c r="AF21" s="91" t="s">
        <v>356</v>
      </c>
      <c r="AG21" s="423" t="s">
        <v>357</v>
      </c>
    </row>
    <row r="22" ht="20.1" customHeight="1">
      <c r="A22" s="58"/>
      <c r="B22" s="288"/>
      <c r="C22" s="289" t="s">
        <v>270</v>
      </c>
      <c r="D22" s="278">
        <v>135.79799785484447622452627816</v>
      </c>
      <c r="E22" s="94">
        <v>148.70800635579479862507296193</v>
      </c>
      <c r="F22" s="279">
        <v>135.58858283297714757397921684</v>
      </c>
      <c r="G22" s="278">
        <v>21.364318913121201287093314265</v>
      </c>
      <c r="H22" s="94">
        <v>45.960116187995931711236274709</v>
      </c>
      <c r="I22" s="279">
        <v>36.506342951965858769737888067</v>
      </c>
      <c r="J22" s="278">
        <v>32.467286378262424025741866285</v>
      </c>
      <c r="K22" s="94">
        <v>21.865191126277318542541718761</v>
      </c>
      <c r="L22" s="279">
        <v>15.042162530110129913185465957</v>
      </c>
      <c r="M22" s="278">
        <v>189.62960314622810153736145871</v>
      </c>
      <c r="N22" s="94">
        <v>216.5333136700680488788509554</v>
      </c>
      <c r="O22" s="279">
        <v>187.13708831505313625690257087</v>
      </c>
      <c r="P22" s="5"/>
      <c r="Q22" s="273">
        <v>-6.2301543771215364156719831700</v>
      </c>
      <c r="R22" s="92">
        <v>-6.6948159192389746476866537100</v>
      </c>
      <c r="S22" s="274">
        <v>-0.7999784310184114738380906100</v>
      </c>
      <c r="T22" s="273">
        <v>21.337164210062080255044350780</v>
      </c>
      <c r="U22" s="92">
        <v>-1.4029953765540462051979206300</v>
      </c>
      <c r="V22" s="274">
        <v>-14.196744301883300054650612010</v>
      </c>
      <c r="W22" s="273">
        <v>-0.3723344894214478453717173700</v>
      </c>
      <c r="X22" s="92">
        <v>3.642459605682671803179140600</v>
      </c>
      <c r="Y22" s="274">
        <v>-29.982172026977171850621314530</v>
      </c>
      <c r="Z22" s="273">
        <v>-2.7623101018421202281697170700</v>
      </c>
      <c r="AA22" s="92">
        <v>-4.6482326001253281280824785600</v>
      </c>
      <c r="AB22" s="274">
        <v>-6.7633375106894937410326727300</v>
      </c>
      <c r="AC22" s="5"/>
      <c r="AD22" s="273" t="s">
        <v>372</v>
      </c>
      <c r="AE22" s="92" t="s">
        <v>390</v>
      </c>
      <c r="AF22" s="92" t="s">
        <v>356</v>
      </c>
      <c r="AG22" s="274" t="s">
        <v>390</v>
      </c>
    </row>
    <row r="23" ht="20.1" customHeight="1">
      <c r="A23" s="58"/>
      <c r="B23" s="290"/>
      <c r="C23" s="291" t="s">
        <v>272</v>
      </c>
      <c r="D23" s="441">
        <v>123.77199621570482497634815516</v>
      </c>
      <c r="E23" s="95">
        <v>134.72185658699277376320177876</v>
      </c>
      <c r="F23" s="444">
        <v>133.40456223190237089748279187</v>
      </c>
      <c r="G23" s="441">
        <v>18.017502365184484389782403027</v>
      </c>
      <c r="H23" s="95">
        <v>55.605846633349506846264600794</v>
      </c>
      <c r="I23" s="444">
        <v>46.902912576572602831420309735</v>
      </c>
      <c r="J23" s="441">
        <v>31.810312204351939451277199622</v>
      </c>
      <c r="K23" s="95">
        <v>19.921122594848318550999958125</v>
      </c>
      <c r="L23" s="444">
        <v>14.714237385016620415580783311</v>
      </c>
      <c r="M23" s="441">
        <v>173.59981078524124881740775781</v>
      </c>
      <c r="N23" s="95">
        <v>210.24882581519059916046633768</v>
      </c>
      <c r="O23" s="444">
        <v>195.02171219349159414448388492</v>
      </c>
      <c r="P23" s="5"/>
      <c r="Q23" s="422">
        <v>-11.033059542831884678744901230</v>
      </c>
      <c r="R23" s="91">
        <v>-12.045968234978648717853141170</v>
      </c>
      <c r="S23" s="500">
        <v>-0.2749381390478290009939249500</v>
      </c>
      <c r="T23" s="422">
        <v>-38.126650975618252768532069480</v>
      </c>
      <c r="U23" s="91">
        <v>9.998093283643062346496088730</v>
      </c>
      <c r="V23" s="500">
        <v>-3.5817682712955660393699294200</v>
      </c>
      <c r="W23" s="422">
        <v>7.2405561387666211077183772200</v>
      </c>
      <c r="X23" s="91">
        <v>-15.095425521996011754225813200</v>
      </c>
      <c r="Y23" s="500">
        <v>-30.329938313239360730988064270</v>
      </c>
      <c r="Z23" s="422">
        <v>-12.280746603995897006755470350</v>
      </c>
      <c r="AA23" s="91">
        <v>-7.455866657395697675544113500</v>
      </c>
      <c r="AB23" s="500">
        <v>-4.1838972975458346939073307300</v>
      </c>
      <c r="AC23" s="5"/>
      <c r="AD23" s="422" t="s">
        <v>370</v>
      </c>
      <c r="AE23" s="91" t="s">
        <v>390</v>
      </c>
      <c r="AF23" s="91" t="s">
        <v>356</v>
      </c>
      <c r="AG23" s="423" t="s">
        <v>357</v>
      </c>
    </row>
    <row r="24" ht="20.1" customHeight="1">
      <c r="A24" s="59"/>
      <c r="B24" s="288"/>
      <c r="C24" s="289" t="s">
        <v>273</v>
      </c>
      <c r="D24" s="278">
        <v>143.73379714390333211277920176</v>
      </c>
      <c r="E24" s="94">
        <v>152.8289816490049108296717498</v>
      </c>
      <c r="F24" s="279">
        <v>155.12236690137129255609166965</v>
      </c>
      <c r="G24" s="278">
        <v>27.835225192237275723178322959</v>
      </c>
      <c r="H24" s="94">
        <v>53.073762016538432418990555861</v>
      </c>
      <c r="I24" s="279">
        <v>52.732336496285717569567253375</v>
      </c>
      <c r="J24" s="278">
        <v>29.488099597217136580007323325</v>
      </c>
      <c r="K24" s="94">
        <v>18.095668599536099271923201206</v>
      </c>
      <c r="L24" s="279">
        <v>14.842992072504210089969709391</v>
      </c>
      <c r="M24" s="278">
        <v>201.05712193335774441596484804</v>
      </c>
      <c r="N24" s="94">
        <v>223.99841226507944252058550687</v>
      </c>
      <c r="O24" s="279">
        <v>222.69769547016122021562863241</v>
      </c>
      <c r="P24" s="93"/>
      <c r="Q24" s="273">
        <v>-7.7556985622953634753938267300</v>
      </c>
      <c r="R24" s="92">
        <v>-11.169185486352370031905157090</v>
      </c>
      <c r="S24" s="274">
        <v>-4.3352669911607340573368401900</v>
      </c>
      <c r="T24" s="273">
        <v>23.801903489342411895246027340</v>
      </c>
      <c r="U24" s="92">
        <v>-1.3892691280766991086016131300</v>
      </c>
      <c r="V24" s="274">
        <v>-10.412472395609481541524898170</v>
      </c>
      <c r="W24" s="273">
        <v>29.477184013529174148460478540</v>
      </c>
      <c r="X24" s="92">
        <v>-4.4560564115180869455029980900</v>
      </c>
      <c r="Y24" s="274">
        <v>-31.475508022678457668428426830</v>
      </c>
      <c r="Z24" s="273">
        <v>-0.0099089458199625043736376900</v>
      </c>
      <c r="AA24" s="92">
        <v>-8.499669673682118736788017470</v>
      </c>
      <c r="AB24" s="274">
        <v>-8.231819555337520474965591110</v>
      </c>
      <c r="AC24" s="93"/>
      <c r="AD24" s="273" t="s">
        <v>371</v>
      </c>
      <c r="AE24" s="92" t="s">
        <v>357</v>
      </c>
      <c r="AF24" s="92" t="s">
        <v>356</v>
      </c>
      <c r="AG24" s="274" t="s">
        <v>357</v>
      </c>
    </row>
    <row r="25" ht="20.1" customHeight="1">
      <c r="A25" s="60"/>
      <c r="B25" s="290"/>
      <c r="C25" s="291" t="s">
        <v>274</v>
      </c>
      <c r="D25" s="441">
        <v>169.70768712070128118678354686</v>
      </c>
      <c r="E25" s="95">
        <v>179.5799770128492278674997053</v>
      </c>
      <c r="F25" s="444">
        <v>168.87866367478773471769916693</v>
      </c>
      <c r="G25" s="441">
        <v>44.644976399190829399865138233</v>
      </c>
      <c r="H25" s="95">
        <v>64.649828324634972729273199682</v>
      </c>
      <c r="I25" s="444">
        <v>55.14907364362762254725104386</v>
      </c>
      <c r="J25" s="441">
        <v>40.822656776803776129467296022</v>
      </c>
      <c r="K25" s="95">
        <v>18.007631898835038083762819298</v>
      </c>
      <c r="L25" s="444">
        <v>37.689467416183593495568018994</v>
      </c>
      <c r="M25" s="441">
        <v>255.17532029669588671611598112</v>
      </c>
      <c r="N25" s="95">
        <v>262.23743723631923868053572428</v>
      </c>
      <c r="O25" s="444">
        <v>261.71720473459895076051822978</v>
      </c>
      <c r="P25" s="93"/>
      <c r="Q25" s="422">
        <v>-2.4383257253700759834972395700</v>
      </c>
      <c r="R25" s="91">
        <v>-3.1225677873249666300148728200</v>
      </c>
      <c r="S25" s="500">
        <v>-0.9732815821201930987589393300</v>
      </c>
      <c r="T25" s="422">
        <v>29.983827715640389604463646610</v>
      </c>
      <c r="U25" s="91">
        <v>8.727784071991511935100365740</v>
      </c>
      <c r="V25" s="500">
        <v>8.198496458147028610220949930</v>
      </c>
      <c r="W25" s="422">
        <v>47.392950359647935368255651140</v>
      </c>
      <c r="X25" s="91">
        <v>-20.728759150307989434292656710</v>
      </c>
      <c r="Y25" s="500">
        <v>174.77737616376194531075054291</v>
      </c>
      <c r="Z25" s="422">
        <v>8.12872119443590358254138900</v>
      </c>
      <c r="AA25" s="91">
        <v>-1.9837893153043796395250975200</v>
      </c>
      <c r="AB25" s="500">
        <v>11.262436040368503732370950230</v>
      </c>
      <c r="AC25" s="93"/>
      <c r="AD25" s="422" t="s">
        <v>373</v>
      </c>
      <c r="AE25" s="91" t="s">
        <v>357</v>
      </c>
      <c r="AF25" s="91" t="s">
        <v>356</v>
      </c>
      <c r="AG25" s="423" t="s">
        <v>357</v>
      </c>
    </row>
    <row r="26" ht="20.1" customHeight="1">
      <c r="A26" s="60"/>
      <c r="B26" s="292"/>
      <c r="C26" s="293" t="s">
        <v>276</v>
      </c>
      <c r="D26" s="445">
        <v>250.6255380200860832137733142</v>
      </c>
      <c r="E26" s="446">
        <v>288.819769267083677564026909</v>
      </c>
      <c r="F26" s="447">
        <v>212.97337969501954278611820176</v>
      </c>
      <c r="G26" s="445">
        <v>51.222955523672883787661406026</v>
      </c>
      <c r="H26" s="446">
        <v>60.5692369819831499241458017</v>
      </c>
      <c r="I26" s="447">
        <v>49.926234410514068936670176317</v>
      </c>
      <c r="J26" s="445">
        <v>29.318794835007173601147776184</v>
      </c>
      <c r="K26" s="446">
        <v>19.628490638954385984110616984</v>
      </c>
      <c r="L26" s="447">
        <v>16.04177981458996899161876248</v>
      </c>
      <c r="M26" s="445">
        <v>331.16728837876614060258249641</v>
      </c>
      <c r="N26" s="446">
        <v>369.01749688802121347228332768</v>
      </c>
      <c r="O26" s="447">
        <v>278.94139392012358071440714055</v>
      </c>
      <c r="P26" s="184"/>
      <c r="Q26" s="275">
        <v>-8.499851195866898020326574740</v>
      </c>
      <c r="R26" s="276">
        <v>-0.851407210058990574273489300</v>
      </c>
      <c r="S26" s="277">
        <v>-1.725280293203553960442701600</v>
      </c>
      <c r="T26" s="275">
        <v>87.74615400170491791284636036</v>
      </c>
      <c r="U26" s="276">
        <v>-24.940545524846279170153335080</v>
      </c>
      <c r="V26" s="277">
        <v>-2.6369906595767695400079527900</v>
      </c>
      <c r="W26" s="275">
        <v>-2.3760108924914354008141028200</v>
      </c>
      <c r="X26" s="276">
        <v>-5.5008847615160516105913496200</v>
      </c>
      <c r="Y26" s="277">
        <v>7.7908593475310995996831297200</v>
      </c>
      <c r="Z26" s="275">
        <v>-0.0167310194483751394925597600</v>
      </c>
      <c r="AA26" s="276">
        <v>-6.0464799822980990715436647600</v>
      </c>
      <c r="AB26" s="277">
        <v>-1.3898961133512334922705061700</v>
      </c>
      <c r="AC26" s="184"/>
      <c r="AD26" s="275" t="s">
        <v>371</v>
      </c>
      <c r="AE26" s="276" t="s">
        <v>357</v>
      </c>
      <c r="AF26" s="276" t="s">
        <v>356</v>
      </c>
      <c r="AG26" s="277" t="s">
        <v>357</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115"/>
      <c r="AD27" s="113"/>
      <c r="AE27" s="113"/>
      <c r="AF27" s="113"/>
      <c r="AG27" s="113"/>
      <c r="AH27" s="9"/>
    </row>
    <row r="28" ht="24.95" customHeight="1">
      <c r="A28" s="112"/>
      <c r="B28" s="993" t="s">
        <v>60</v>
      </c>
      <c r="C28" s="993"/>
      <c r="D28" s="993"/>
      <c r="E28" s="993"/>
      <c r="F28" s="993"/>
      <c r="G28" s="993"/>
      <c r="H28" s="993"/>
      <c r="I28" s="993"/>
      <c r="J28" s="993"/>
      <c r="K28" s="993"/>
      <c r="L28" s="993"/>
      <c r="M28" s="993"/>
      <c r="N28" s="993"/>
      <c r="O28" s="993"/>
      <c r="P28" s="413"/>
      <c r="Q28" s="991"/>
      <c r="R28" s="991"/>
      <c r="S28" s="991"/>
      <c r="T28" s="991"/>
      <c r="U28" s="991"/>
      <c r="V28" s="991"/>
      <c r="W28" s="991"/>
      <c r="X28" s="991"/>
      <c r="Y28" s="991"/>
      <c r="Z28" s="991"/>
      <c r="AA28" s="991"/>
      <c r="AB28" s="991"/>
      <c r="AC28" s="413"/>
      <c r="AD28" s="991"/>
      <c r="AE28" s="991"/>
      <c r="AF28" s="991"/>
      <c r="AG28" s="991"/>
      <c r="AH28" s="9"/>
    </row>
    <row r="29" ht="20.1" customHeight="1">
      <c r="A29" s="58"/>
      <c r="B29" s="286">
        <v>2017</v>
      </c>
      <c r="C29" s="287"/>
      <c r="D29" s="456">
        <v>230.95311843226356148821357569</v>
      </c>
      <c r="E29" s="457">
        <v>204.66171353650131952732346069</v>
      </c>
      <c r="F29" s="438">
        <v>178.87254034159176286292223692</v>
      </c>
      <c r="G29" s="456">
        <v>25.427246047524377544258259964</v>
      </c>
      <c r="H29" s="457">
        <v>50.74363823004836577961312361</v>
      </c>
      <c r="I29" s="438">
        <v>63.210047420609306695345935149</v>
      </c>
      <c r="J29" s="456">
        <v>4.6658146359935624349143235823</v>
      </c>
      <c r="K29" s="457">
        <v>11.730719207202788029545038811</v>
      </c>
      <c r="L29" s="438">
        <v>20.811725508175628684384460793</v>
      </c>
      <c r="M29" s="456">
        <v>261.04617911578150146738615924</v>
      </c>
      <c r="N29" s="457">
        <v>267.13607097375247333648162311</v>
      </c>
      <c r="O29" s="438">
        <v>262.89431327037669824265263287</v>
      </c>
      <c r="P29" s="217"/>
      <c r="Q29" s="429">
        <v>-2.3066590508155678507869120300</v>
      </c>
      <c r="R29" s="430">
        <v>-4.1988167159270502501207655400</v>
      </c>
      <c r="S29" s="419">
        <v>-1.396239592372694276661905200</v>
      </c>
      <c r="T29" s="429">
        <v>-40.75328626748838372789060700</v>
      </c>
      <c r="U29" s="430">
        <v>-6.7224740321004666645698774500</v>
      </c>
      <c r="V29" s="419">
        <v>-0.0567518077894920005739551300</v>
      </c>
      <c r="W29" s="429">
        <v>11.843850310435576603317431710</v>
      </c>
      <c r="X29" s="430">
        <v>-9.721190918501714769161104160</v>
      </c>
      <c r="Y29" s="419">
        <v>15.559084753020904008616812840</v>
      </c>
      <c r="Z29" s="429">
        <v>-7.9187539037907724090949393900</v>
      </c>
      <c r="AA29" s="430">
        <v>-4.942682362545628899715421900</v>
      </c>
      <c r="AB29" s="419">
        <v>0.0888526943250126181827948800</v>
      </c>
      <c r="AC29" s="5"/>
      <c r="AD29" s="429" t="s">
        <v>373</v>
      </c>
      <c r="AE29" s="430" t="s">
        <v>358</v>
      </c>
      <c r="AF29" s="430" t="s">
        <v>359</v>
      </c>
      <c r="AG29" s="431" t="s">
        <v>358</v>
      </c>
    </row>
    <row r="30" ht="20.1" customHeight="1">
      <c r="A30" s="58"/>
      <c r="B30" s="288">
        <v>2018</v>
      </c>
      <c r="C30" s="289"/>
      <c r="D30" s="278">
        <v>180.11384928716904276985743381</v>
      </c>
      <c r="E30" s="94">
        <v>214.48230550186028143252062938</v>
      </c>
      <c r="F30" s="279">
        <v>183.43499411012894283133064502</v>
      </c>
      <c r="G30" s="278">
        <v>18.869993211133740665308893415</v>
      </c>
      <c r="H30" s="94">
        <v>66.641256086189291300364882475</v>
      </c>
      <c r="I30" s="279">
        <v>59.467034632461138554292606138</v>
      </c>
      <c r="J30" s="278">
        <v>22.24270196877121520706042091</v>
      </c>
      <c r="K30" s="94">
        <v>18.549280320592662661668163365</v>
      </c>
      <c r="L30" s="279">
        <v>20.325742314235855624805590765</v>
      </c>
      <c r="M30" s="278">
        <v>221.22654446707399864222674813</v>
      </c>
      <c r="N30" s="94">
        <v>299.67284190864223539455367522</v>
      </c>
      <c r="O30" s="279">
        <v>263.22777105682593701042884192</v>
      </c>
      <c r="P30" s="217"/>
      <c r="Q30" s="273">
        <v>-22.012809132085917965566863110</v>
      </c>
      <c r="R30" s="92">
        <v>4.7984509636226924224414441300</v>
      </c>
      <c r="S30" s="274">
        <v>2.5506730993053996793586976600</v>
      </c>
      <c r="T30" s="273">
        <v>-25.788293486974212307453109910</v>
      </c>
      <c r="U30" s="92">
        <v>31.329282666072193595928357720</v>
      </c>
      <c r="V30" s="274">
        <v>-5.9215471920810145115121480900</v>
      </c>
      <c r="W30" s="273">
        <v>376.71636582353727550406660460</v>
      </c>
      <c r="X30" s="92">
        <v>58.125686864989527807645637790</v>
      </c>
      <c r="Y30" s="274">
        <v>-2.335141282489337941088875800</v>
      </c>
      <c r="Z30" s="273">
        <v>-15.253866110427284825602417370</v>
      </c>
      <c r="AA30" s="92">
        <v>12.179849324087225665974629640</v>
      </c>
      <c r="AB30" s="274">
        <v>0.1268410040145258863412170800</v>
      </c>
      <c r="AC30" s="5"/>
      <c r="AD30" s="273" t="s">
        <v>368</v>
      </c>
      <c r="AE30" s="92" t="s">
        <v>357</v>
      </c>
      <c r="AF30" s="92" t="s">
        <v>390</v>
      </c>
      <c r="AG30" s="274" t="s">
        <v>390</v>
      </c>
    </row>
    <row r="31" ht="20.1" customHeight="1">
      <c r="A31" s="58"/>
      <c r="B31" s="427">
        <v>2019</v>
      </c>
      <c r="C31" s="428"/>
      <c r="D31" s="459">
        <v>194.69180690332882938213978627</v>
      </c>
      <c r="E31" s="460">
        <v>209.84412766832981842497813898</v>
      </c>
      <c r="F31" s="501">
        <v>181.18490064507763622807870595</v>
      </c>
      <c r="G31" s="459">
        <v>31.572165581623879130327969537</v>
      </c>
      <c r="H31" s="460">
        <v>67.321800172009492063815603786</v>
      </c>
      <c r="I31" s="501">
        <v>49.688629170078779879880289956</v>
      </c>
      <c r="J31" s="459">
        <v>31.259335462473897555582852229</v>
      </c>
      <c r="K31" s="460">
        <v>20.163985781366696114096643111</v>
      </c>
      <c r="L31" s="501">
        <v>16.859982274951528741397723753</v>
      </c>
      <c r="M31" s="459">
        <v>257.52330794742660606805060803</v>
      </c>
      <c r="N31" s="460">
        <v>297.32991362170600660289038588</v>
      </c>
      <c r="O31" s="501">
        <v>247.73351209010794484935671966</v>
      </c>
      <c r="P31" s="498"/>
      <c r="Q31" s="432">
        <v>8.093746079968039254002769300</v>
      </c>
      <c r="R31" s="433">
        <v>-2.1624990568232373085480349700</v>
      </c>
      <c r="S31" s="502">
        <v>-1.2266435180303803234709068200</v>
      </c>
      <c r="T31" s="432">
        <v>67.314133229234854415186268020</v>
      </c>
      <c r="U31" s="433">
        <v>1.0212053700488944750445737400</v>
      </c>
      <c r="V31" s="502">
        <v>-16.443405195531041547592547610</v>
      </c>
      <c r="W31" s="432">
        <v>40.537491831532196192023261660</v>
      </c>
      <c r="X31" s="433">
        <v>8.704949371978882616744257760</v>
      </c>
      <c r="Y31" s="502">
        <v>-17.051087166725314292177644690</v>
      </c>
      <c r="Z31" s="432">
        <v>16.407056200145455408066717350</v>
      </c>
      <c r="AA31" s="433">
        <v>-0.7818287009306268787203981500</v>
      </c>
      <c r="AB31" s="502">
        <v>-5.8862554298547292558390149300</v>
      </c>
      <c r="AC31" s="184"/>
      <c r="AD31" s="432" t="s">
        <v>370</v>
      </c>
      <c r="AE31" s="433" t="s">
        <v>357</v>
      </c>
      <c r="AF31" s="433" t="s">
        <v>356</v>
      </c>
      <c r="AG31" s="434" t="s">
        <v>357</v>
      </c>
    </row>
    <row r="32" ht="21" customHeight="1"/>
    <row r="33" ht="24.95" customHeight="1">
      <c r="A33" s="112"/>
      <c r="B33" s="992" t="s">
        <v>44</v>
      </c>
      <c r="C33" s="992"/>
      <c r="D33" s="992"/>
      <c r="E33" s="992"/>
      <c r="F33" s="992"/>
      <c r="G33" s="992"/>
      <c r="H33" s="992"/>
      <c r="I33" s="992"/>
      <c r="J33" s="992"/>
      <c r="K33" s="992"/>
      <c r="L33" s="992"/>
      <c r="M33" s="992"/>
      <c r="N33" s="992"/>
      <c r="O33" s="992"/>
      <c r="P33" s="413"/>
      <c r="Q33" s="991"/>
      <c r="R33" s="991"/>
      <c r="S33" s="991"/>
      <c r="T33" s="991"/>
      <c r="U33" s="991"/>
      <c r="V33" s="991"/>
      <c r="W33" s="991"/>
      <c r="X33" s="991"/>
      <c r="Y33" s="991"/>
      <c r="Z33" s="991"/>
      <c r="AA33" s="991"/>
      <c r="AB33" s="991"/>
      <c r="AC33" s="413"/>
      <c r="AD33" s="991"/>
      <c r="AE33" s="991"/>
      <c r="AF33" s="991"/>
      <c r="AG33" s="991"/>
      <c r="AH33" s="9"/>
    </row>
    <row r="34" ht="20.1" customHeight="1">
      <c r="A34" s="58"/>
      <c r="B34" s="286">
        <v>2017</v>
      </c>
      <c r="C34" s="287"/>
      <c r="D34" s="456">
        <v>253.03115871470301850048685492</v>
      </c>
      <c r="E34" s="457">
        <v>213.77749506470717262557578417</v>
      </c>
      <c r="F34" s="438">
        <v>183.62138019919930099682667502</v>
      </c>
      <c r="G34" s="456">
        <v>4.3373904576436222005842259007</v>
      </c>
      <c r="H34" s="457">
        <v>56.398855563357585074988352258</v>
      </c>
      <c r="I34" s="438">
        <v>62.884079367187890725514116272</v>
      </c>
      <c r="J34" s="456">
        <v>0.803310613437195715676728335</v>
      </c>
      <c r="K34" s="457">
        <v>12.56122294975335861814153219</v>
      </c>
      <c r="L34" s="438">
        <v>20.163586332317770040501337665</v>
      </c>
      <c r="M34" s="456">
        <v>258.17185978578383641674780915</v>
      </c>
      <c r="N34" s="457">
        <v>282.73757357781811631870566862</v>
      </c>
      <c r="O34" s="438">
        <v>266.66904589870496176284212897</v>
      </c>
      <c r="P34" s="5"/>
      <c r="Q34" s="429">
        <v>13.273801291269360737075937310</v>
      </c>
      <c r="R34" s="430">
        <v>3.7330019541714082282044872600</v>
      </c>
      <c r="S34" s="419">
        <v>5.7002317933583947602491604300</v>
      </c>
      <c r="T34" s="429">
        <v>-86.09607320830355239340798264</v>
      </c>
      <c r="U34" s="430">
        <v>19.586867962656553496826113320</v>
      </c>
      <c r="V34" s="419">
        <v>0.4229095750656137259727772400</v>
      </c>
      <c r="W34" s="429">
        <v>-52.388861549822515604363850110</v>
      </c>
      <c r="X34" s="430">
        <v>19.587303692907311257835502050</v>
      </c>
      <c r="Y34" s="419">
        <v>-15.322658039671882259076586320</v>
      </c>
      <c r="Z34" s="429">
        <v>0.7449647013673145481134892400</v>
      </c>
      <c r="AA34" s="430">
        <v>7.1992492369729591497913707200</v>
      </c>
      <c r="AB34" s="419">
        <v>2.5056793184961275186006561800</v>
      </c>
      <c r="AC34" s="5"/>
      <c r="AD34" s="429" t="s">
        <v>373</v>
      </c>
      <c r="AE34" s="430" t="s">
        <v>390</v>
      </c>
      <c r="AF34" s="430" t="s">
        <v>390</v>
      </c>
      <c r="AG34" s="431" t="s">
        <v>357</v>
      </c>
    </row>
    <row r="35" ht="20.1" customHeight="1">
      <c r="A35" s="58"/>
      <c r="B35" s="288">
        <v>2018</v>
      </c>
      <c r="C35" s="289"/>
      <c r="D35" s="278">
        <v>204.15642458100558659217877095</v>
      </c>
      <c r="E35" s="94">
        <v>218.71700651788292562188028547</v>
      </c>
      <c r="F35" s="279">
        <v>184.01929874197546114947658688</v>
      </c>
      <c r="G35" s="278">
        <v>27.923184357541899441340782123</v>
      </c>
      <c r="H35" s="94">
        <v>65.228131472868415033974148789</v>
      </c>
      <c r="I35" s="279">
        <v>53.550980915446540058457447045</v>
      </c>
      <c r="J35" s="278">
        <v>26.934706703910614525139664804</v>
      </c>
      <c r="K35" s="94">
        <v>20.861383616593132556931003358</v>
      </c>
      <c r="L35" s="279">
        <v>16.61311196378957843076603588</v>
      </c>
      <c r="M35" s="278">
        <v>259.01431564245810055865921788</v>
      </c>
      <c r="N35" s="94">
        <v>304.80652160734447321278543763</v>
      </c>
      <c r="O35" s="279">
        <v>254.18339162121157963870006981</v>
      </c>
      <c r="P35" s="5"/>
      <c r="Q35" s="273">
        <v>-19.315697869764938667618091930</v>
      </c>
      <c r="R35" s="92">
        <v>2.3105853362537710314706105900</v>
      </c>
      <c r="S35" s="274">
        <v>0.2167059970600827209162807300</v>
      </c>
      <c r="T35" s="273">
        <v>543.77843383534696882381823414</v>
      </c>
      <c r="U35" s="92">
        <v>15.655062184005064814147616900</v>
      </c>
      <c r="V35" s="274">
        <v>-14.841750957733257695675450960</v>
      </c>
      <c r="W35" s="273">
        <v>3252.9628830201455899779922124</v>
      </c>
      <c r="X35" s="92">
        <v>66.077647853569454895751906590</v>
      </c>
      <c r="Y35" s="274">
        <v>-17.608347592598477022052236020</v>
      </c>
      <c r="Z35" s="273">
        <v>0.3263159111815228693034940700</v>
      </c>
      <c r="AA35" s="92">
        <v>7.8054528622642722462641551500</v>
      </c>
      <c r="AB35" s="274">
        <v>-4.6820785799924057972739531600</v>
      </c>
      <c r="AC35" s="5"/>
      <c r="AD35" s="273" t="s">
        <v>370</v>
      </c>
      <c r="AE35" s="92" t="s">
        <v>357</v>
      </c>
      <c r="AF35" s="92" t="s">
        <v>356</v>
      </c>
      <c r="AG35" s="274" t="s">
        <v>357</v>
      </c>
    </row>
    <row r="36" ht="20.1" customHeight="1">
      <c r="A36" s="58"/>
      <c r="B36" s="427">
        <v>2019</v>
      </c>
      <c r="C36" s="428"/>
      <c r="D36" s="459">
        <v>192.69440209104770202570246134</v>
      </c>
      <c r="E36" s="460">
        <v>208.67974042277476310034826274</v>
      </c>
      <c r="F36" s="501">
        <v>180.16282291743912430885765497</v>
      </c>
      <c r="G36" s="459">
        <v>42.141908081028098453495970377</v>
      </c>
      <c r="H36" s="460">
        <v>59.622272985753466146750662183</v>
      </c>
      <c r="I36" s="501">
        <v>52.564264649396586314531181554</v>
      </c>
      <c r="J36" s="459">
        <v>33.085166630363755173164887824</v>
      </c>
      <c r="K36" s="460">
        <v>18.591367384987789611811411061</v>
      </c>
      <c r="L36" s="501">
        <v>23.017938634431869311051918542</v>
      </c>
      <c r="M36" s="459">
        <v>267.92147680243955565236331954</v>
      </c>
      <c r="N36" s="460">
        <v>286.89338079351601885891033599</v>
      </c>
      <c r="O36" s="501">
        <v>255.74502620126757993444075507</v>
      </c>
      <c r="P36" s="184"/>
      <c r="Q36" s="432">
        <v>-5.6143334766376459539165373800</v>
      </c>
      <c r="R36" s="433">
        <v>-4.5891566709456985217997879200</v>
      </c>
      <c r="S36" s="502">
        <v>-2.0956909687737337802430304400</v>
      </c>
      <c r="T36" s="432">
        <v>50.920853228710641187931349920</v>
      </c>
      <c r="U36" s="433">
        <v>-8.594234359521245652508658780</v>
      </c>
      <c r="V36" s="502">
        <v>-1.8425736544544599859689480100</v>
      </c>
      <c r="W36" s="432">
        <v>22.834701688287415013992868550</v>
      </c>
      <c r="X36" s="433">
        <v>-10.881427010429803597462637090</v>
      </c>
      <c r="Y36" s="502">
        <v>38.552841181125108883203359260</v>
      </c>
      <c r="Z36" s="432">
        <v>3.4388682872173173961190626700</v>
      </c>
      <c r="AA36" s="433">
        <v>-5.8768889587291651369168385500</v>
      </c>
      <c r="AB36" s="502">
        <v>0.6143731776083839302636288700</v>
      </c>
      <c r="AC36" s="184"/>
      <c r="AD36" s="432" t="s">
        <v>370</v>
      </c>
      <c r="AE36" s="433" t="s">
        <v>357</v>
      </c>
      <c r="AF36" s="433" t="s">
        <v>356</v>
      </c>
      <c r="AG36" s="434" t="s">
        <v>357</v>
      </c>
    </row>
    <row r="37" ht="21" customHeight="1"/>
    <row r="38" ht="24.95" customHeight="1">
      <c r="A38" s="112"/>
      <c r="B38" s="992" t="s">
        <v>45</v>
      </c>
      <c r="C38" s="992"/>
      <c r="D38" s="992"/>
      <c r="E38" s="992"/>
      <c r="F38" s="992"/>
      <c r="G38" s="992"/>
      <c r="H38" s="992"/>
      <c r="I38" s="992"/>
      <c r="J38" s="992"/>
      <c r="K38" s="992"/>
      <c r="L38" s="992"/>
      <c r="M38" s="992"/>
      <c r="N38" s="992"/>
      <c r="O38" s="992"/>
      <c r="P38" s="413"/>
      <c r="Q38" s="991"/>
      <c r="R38" s="991"/>
      <c r="S38" s="991"/>
      <c r="T38" s="991"/>
      <c r="U38" s="991"/>
      <c r="V38" s="991"/>
      <c r="W38" s="991"/>
      <c r="X38" s="991"/>
      <c r="Y38" s="991"/>
      <c r="Z38" s="991"/>
      <c r="AA38" s="991"/>
      <c r="AB38" s="991"/>
      <c r="AC38" s="413"/>
      <c r="AD38" s="991"/>
      <c r="AE38" s="991"/>
      <c r="AF38" s="991"/>
      <c r="AG38" s="991"/>
      <c r="AH38" s="9"/>
    </row>
    <row r="39" ht="20.1" customHeight="1">
      <c r="A39" s="58"/>
      <c r="B39" s="286">
        <v>2017</v>
      </c>
      <c r="C39" s="287"/>
      <c r="D39" s="456">
        <v>230.95311843226356148821357569</v>
      </c>
      <c r="E39" s="457">
        <v>204.66171353650131952732346069</v>
      </c>
      <c r="F39" s="438">
        <v>178.87254034159176286292223692</v>
      </c>
      <c r="G39" s="456">
        <v>25.427246047524377544258259964</v>
      </c>
      <c r="H39" s="457">
        <v>50.74363823004836577961312361</v>
      </c>
      <c r="I39" s="438">
        <v>63.210047420609306695345935149</v>
      </c>
      <c r="J39" s="456">
        <v>4.6658146359935624349143235823</v>
      </c>
      <c r="K39" s="457">
        <v>11.730719207202788029545038811</v>
      </c>
      <c r="L39" s="438">
        <v>20.811725508175628684384460793</v>
      </c>
      <c r="M39" s="456">
        <v>261.04617911578150146738615924</v>
      </c>
      <c r="N39" s="457">
        <v>267.13607097375247333648162311</v>
      </c>
      <c r="O39" s="438">
        <v>262.89431327037669824265263287</v>
      </c>
      <c r="P39" s="5"/>
      <c r="Q39" s="429">
        <v>-2.3066590508155678507869120300</v>
      </c>
      <c r="R39" s="430">
        <v>-4.1988167159270502501207655400</v>
      </c>
      <c r="S39" s="419">
        <v>-1.396239592372694276661905200</v>
      </c>
      <c r="T39" s="429">
        <v>-40.75328626748838372789060700</v>
      </c>
      <c r="U39" s="430">
        <v>-6.7224740321004666645698774500</v>
      </c>
      <c r="V39" s="419">
        <v>-0.0567518077894920005739551300</v>
      </c>
      <c r="W39" s="429">
        <v>11.843850310435576603317431710</v>
      </c>
      <c r="X39" s="430">
        <v>-9.721190918501714769161104160</v>
      </c>
      <c r="Y39" s="419">
        <v>15.559084753020904008616812840</v>
      </c>
      <c r="Z39" s="429">
        <v>-7.9187539037907724090949393900</v>
      </c>
      <c r="AA39" s="430">
        <v>-4.942682362545628899715421900</v>
      </c>
      <c r="AB39" s="419">
        <v>0.0888526943250126181827948800</v>
      </c>
      <c r="AC39" s="5"/>
      <c r="AD39" s="429" t="s">
        <v>373</v>
      </c>
      <c r="AE39" s="430" t="s">
        <v>358</v>
      </c>
      <c r="AF39" s="430" t="s">
        <v>359</v>
      </c>
      <c r="AG39" s="431" t="s">
        <v>358</v>
      </c>
    </row>
    <row r="40" ht="20.1" customHeight="1">
      <c r="A40" s="58"/>
      <c r="B40" s="288">
        <v>2018</v>
      </c>
      <c r="C40" s="289"/>
      <c r="D40" s="278">
        <v>180.11384928716904276985743381</v>
      </c>
      <c r="E40" s="94">
        <v>214.48230550186028143252062938</v>
      </c>
      <c r="F40" s="279">
        <v>183.43499411012894283133064502</v>
      </c>
      <c r="G40" s="278">
        <v>18.869993211133740665308893415</v>
      </c>
      <c r="H40" s="94">
        <v>66.641256086189291300364882475</v>
      </c>
      <c r="I40" s="279">
        <v>59.467034632461138554292606138</v>
      </c>
      <c r="J40" s="278">
        <v>22.24270196877121520706042091</v>
      </c>
      <c r="K40" s="94">
        <v>18.549280320592662661668163365</v>
      </c>
      <c r="L40" s="279">
        <v>20.325742314235855624805590765</v>
      </c>
      <c r="M40" s="278">
        <v>221.22654446707399864222674813</v>
      </c>
      <c r="N40" s="94">
        <v>299.67284190864223539455367522</v>
      </c>
      <c r="O40" s="279">
        <v>263.22777105682593701042884192</v>
      </c>
      <c r="P40" s="5"/>
      <c r="Q40" s="273">
        <v>-22.012809132085917965566863110</v>
      </c>
      <c r="R40" s="92">
        <v>4.7984509636226924224414441300</v>
      </c>
      <c r="S40" s="274">
        <v>2.5506730993053996793586976600</v>
      </c>
      <c r="T40" s="273">
        <v>-25.788293486974212307453109910</v>
      </c>
      <c r="U40" s="92">
        <v>31.329282666072193595928357720</v>
      </c>
      <c r="V40" s="274">
        <v>-5.9215471920810145115121480900</v>
      </c>
      <c r="W40" s="273">
        <v>376.71636582353727550406660460</v>
      </c>
      <c r="X40" s="92">
        <v>58.125686864989527807645637790</v>
      </c>
      <c r="Y40" s="274">
        <v>-2.335141282489337941088875800</v>
      </c>
      <c r="Z40" s="273">
        <v>-15.253866110427284825602417370</v>
      </c>
      <c r="AA40" s="92">
        <v>12.179849324087225665974629640</v>
      </c>
      <c r="AB40" s="274">
        <v>0.1268410040145258863412170800</v>
      </c>
      <c r="AC40" s="5"/>
      <c r="AD40" s="273" t="s">
        <v>368</v>
      </c>
      <c r="AE40" s="92" t="s">
        <v>357</v>
      </c>
      <c r="AF40" s="92" t="s">
        <v>390</v>
      </c>
      <c r="AG40" s="274" t="s">
        <v>390</v>
      </c>
    </row>
    <row r="41" ht="20.1" customHeight="1">
      <c r="A41" s="58"/>
      <c r="B41" s="427">
        <v>2019</v>
      </c>
      <c r="C41" s="428"/>
      <c r="D41" s="459">
        <v>194.69180690332882938213978627</v>
      </c>
      <c r="E41" s="460">
        <v>209.84412766832981842497813898</v>
      </c>
      <c r="F41" s="501">
        <v>181.18490064507763622807870595</v>
      </c>
      <c r="G41" s="459">
        <v>31.572165581623879130327969537</v>
      </c>
      <c r="H41" s="460">
        <v>67.321800172009492063815603786</v>
      </c>
      <c r="I41" s="501">
        <v>49.688629170078779879880289956</v>
      </c>
      <c r="J41" s="459">
        <v>31.259335462473897555582852229</v>
      </c>
      <c r="K41" s="460">
        <v>20.163985781366696114096643111</v>
      </c>
      <c r="L41" s="501">
        <v>16.859982274951528741397723753</v>
      </c>
      <c r="M41" s="459">
        <v>257.52330794742660606805060803</v>
      </c>
      <c r="N41" s="460">
        <v>297.32991362170600660289038588</v>
      </c>
      <c r="O41" s="501">
        <v>247.73351209010794484935671966</v>
      </c>
      <c r="P41" s="184"/>
      <c r="Q41" s="432">
        <v>8.093746079968039254002769300</v>
      </c>
      <c r="R41" s="433">
        <v>-2.1624990568232373085480349700</v>
      </c>
      <c r="S41" s="502">
        <v>-1.2266435180303803234709068200</v>
      </c>
      <c r="T41" s="432">
        <v>67.314133229234854415186268020</v>
      </c>
      <c r="U41" s="433">
        <v>1.0212053700488944750445737400</v>
      </c>
      <c r="V41" s="502">
        <v>-16.443405195531041547592547610</v>
      </c>
      <c r="W41" s="432">
        <v>40.537491831532196192023261660</v>
      </c>
      <c r="X41" s="433">
        <v>8.704949371978882616744257760</v>
      </c>
      <c r="Y41" s="502">
        <v>-17.051087166725314292177644690</v>
      </c>
      <c r="Z41" s="432">
        <v>16.407056200145455408066717350</v>
      </c>
      <c r="AA41" s="433">
        <v>-0.7818287009306268787203981500</v>
      </c>
      <c r="AB41" s="502">
        <v>-5.8862554298547292558390149300</v>
      </c>
      <c r="AC41" s="184"/>
      <c r="AD41" s="432" t="s">
        <v>370</v>
      </c>
      <c r="AE41" s="433" t="s">
        <v>357</v>
      </c>
      <c r="AF41" s="433" t="s">
        <v>356</v>
      </c>
      <c r="AG41" s="434" t="s">
        <v>357</v>
      </c>
    </row>
    <row r="42" ht="14.1" customHeight="1"/>
    <row r="43" ht="20.1" customHeight="1">
      <c r="B43" s="7" t="s">
        <v>105</v>
      </c>
    </row>
    <row r="44" ht="14.1" customHeight="1">
      <c r="B44" s="7"/>
    </row>
    <row r="45" ht="24" customHeight="1">
      <c r="B45" s="1067" t="s">
        <v>138</v>
      </c>
      <c r="C45" s="1067"/>
      <c r="D45" s="1067"/>
      <c r="E45" s="1067"/>
      <c r="F45" s="1067"/>
      <c r="G45" s="1067"/>
      <c r="H45" s="1067"/>
      <c r="I45" s="1067"/>
      <c r="J45" s="1067"/>
      <c r="K45" s="1067"/>
      <c r="L45" s="1067"/>
      <c r="M45" s="1067"/>
      <c r="N45" s="1067"/>
      <c r="O45" s="1067"/>
      <c r="P45" s="1067"/>
      <c r="Q45" s="1067"/>
      <c r="R45" s="1067"/>
      <c r="S45" s="1067"/>
      <c r="T45" s="1067"/>
      <c r="U45" s="1067"/>
      <c r="V45" s="1067"/>
      <c r="W45" s="1067"/>
      <c r="X45" s="1067"/>
      <c r="Y45" s="1067"/>
      <c r="Z45" s="1067"/>
      <c r="AA45" s="1067"/>
      <c r="AB45" s="1067"/>
      <c r="AC45" s="1067"/>
      <c r="AD45" s="1067"/>
      <c r="AE45" s="1067"/>
      <c r="AF45" s="1067"/>
      <c r="AG45" s="1067"/>
    </row>
    <row r="46" ht="14.1" customHeight="1"/>
    <row r="47">
      <c r="A47" s="237"/>
      <c r="B47" s="237"/>
      <c r="C47" s="237"/>
      <c r="D47" s="237"/>
      <c r="E47" s="237"/>
      <c r="F47" s="237"/>
      <c r="G47" s="237"/>
      <c r="H47" s="237"/>
      <c r="I47" s="237"/>
      <c r="J47" s="237"/>
      <c r="K47" s="237"/>
      <c r="L47" s="237"/>
      <c r="M47" s="237"/>
      <c r="N47" s="237"/>
      <c r="O47" s="237"/>
      <c r="P47" s="237"/>
      <c r="Q47" s="237"/>
      <c r="R47" s="237"/>
      <c r="S47" s="237"/>
      <c r="T47" s="237"/>
      <c r="U47" s="237"/>
      <c r="V47" s="237"/>
      <c r="W47" s="237"/>
      <c r="X47" s="237"/>
      <c r="Y47" s="237"/>
      <c r="Z47" s="237"/>
      <c r="AA47" s="237"/>
      <c r="AB47" s="237"/>
      <c r="AC47" s="237"/>
      <c r="AD47" s="237"/>
      <c r="AE47" s="237"/>
      <c r="AF47" s="237"/>
      <c r="AG47" s="237"/>
      <c r="AH47" s="237"/>
    </row>
    <row r="48">
      <c r="A48" s="237"/>
      <c r="B48" s="237"/>
      <c r="C48" s="237"/>
      <c r="D48" s="237"/>
      <c r="E48" s="237"/>
      <c r="F48" s="237"/>
      <c r="G48" s="237"/>
      <c r="H48" s="237"/>
      <c r="I48" s="237"/>
      <c r="J48" s="237"/>
      <c r="K48" s="237"/>
      <c r="L48" s="237"/>
      <c r="M48" s="237"/>
      <c r="N48" s="237"/>
      <c r="O48" s="237"/>
      <c r="P48" s="237"/>
      <c r="Q48" s="237"/>
      <c r="R48" s="237"/>
      <c r="S48" s="237"/>
      <c r="T48" s="237"/>
      <c r="U48" s="237"/>
      <c r="V48" s="237"/>
      <c r="W48" s="237"/>
      <c r="X48" s="237"/>
      <c r="Y48" s="237"/>
      <c r="Z48" s="237"/>
      <c r="AA48" s="237"/>
      <c r="AB48" s="237"/>
      <c r="AC48" s="237"/>
      <c r="AD48" s="237"/>
      <c r="AE48" s="237"/>
      <c r="AF48" s="237"/>
      <c r="AG48" s="237"/>
      <c r="AH48" s="237"/>
    </row>
    <row r="49">
      <c r="A49" s="237"/>
      <c r="B49" s="237"/>
      <c r="C49" s="237"/>
      <c r="D49" s="237"/>
      <c r="E49" s="237"/>
      <c r="F49" s="237"/>
      <c r="G49" s="237"/>
      <c r="H49" s="237"/>
      <c r="I49" s="237"/>
      <c r="J49" s="237"/>
      <c r="K49" s="237"/>
      <c r="L49" s="237"/>
      <c r="M49" s="237"/>
      <c r="N49" s="237"/>
      <c r="O49" s="237"/>
      <c r="P49" s="237"/>
      <c r="Q49" s="237"/>
      <c r="R49" s="237"/>
      <c r="S49" s="237"/>
      <c r="T49" s="237"/>
      <c r="U49" s="237"/>
      <c r="V49" s="237"/>
      <c r="W49" s="237"/>
      <c r="X49" s="237"/>
      <c r="Y49" s="237"/>
      <c r="Z49" s="237"/>
      <c r="AA49" s="237"/>
      <c r="AB49" s="237"/>
      <c r="AC49" s="237"/>
      <c r="AD49" s="237"/>
      <c r="AE49" s="237"/>
      <c r="AF49" s="237"/>
      <c r="AG49" s="237"/>
      <c r="AH49" s="237"/>
    </row>
    <row r="50">
      <c r="A50" s="237"/>
      <c r="B50" s="237"/>
      <c r="C50" s="237"/>
      <c r="D50" s="237"/>
      <c r="E50" s="237"/>
      <c r="F50" s="237"/>
      <c r="G50" s="237"/>
      <c r="H50" s="237"/>
      <c r="I50" s="237"/>
      <c r="J50" s="237"/>
      <c r="K50" s="237"/>
      <c r="L50" s="237"/>
      <c r="M50" s="237"/>
      <c r="N50" s="237"/>
      <c r="O50" s="237"/>
      <c r="P50" s="237"/>
      <c r="Q50" s="237"/>
      <c r="R50" s="237"/>
      <c r="S50" s="237"/>
      <c r="T50" s="237"/>
      <c r="U50" s="237"/>
      <c r="V50" s="237"/>
      <c r="W50" s="237"/>
      <c r="X50" s="237"/>
      <c r="Y50" s="237"/>
      <c r="Z50" s="237"/>
      <c r="AA50" s="237"/>
      <c r="AB50" s="237"/>
      <c r="AC50" s="237"/>
      <c r="AD50" s="237"/>
      <c r="AE50" s="237"/>
      <c r="AF50" s="237"/>
      <c r="AG50" s="237"/>
      <c r="AH50" s="237"/>
    </row>
    <row r="51">
      <c r="A51" s="237"/>
      <c r="B51" s="237"/>
      <c r="C51" s="237"/>
      <c r="D51" s="237"/>
      <c r="E51" s="237"/>
      <c r="F51" s="237"/>
      <c r="G51" s="237"/>
      <c r="H51" s="237"/>
      <c r="I51" s="237"/>
      <c r="J51" s="237"/>
      <c r="K51" s="237"/>
      <c r="L51" s="237"/>
      <c r="M51" s="237"/>
      <c r="N51" s="237"/>
      <c r="O51" s="237"/>
      <c r="P51" s="237"/>
      <c r="Q51" s="237"/>
      <c r="R51" s="237"/>
      <c r="S51" s="237"/>
      <c r="T51" s="237"/>
      <c r="U51" s="237"/>
      <c r="V51" s="237"/>
      <c r="W51" s="237"/>
      <c r="X51" s="237"/>
      <c r="Y51" s="237"/>
      <c r="Z51" s="237"/>
      <c r="AA51" s="237"/>
      <c r="AB51" s="237"/>
      <c r="AC51" s="237"/>
      <c r="AD51" s="237"/>
      <c r="AE51" s="237"/>
      <c r="AF51" s="237"/>
      <c r="AG51" s="237"/>
      <c r="AH51" s="237"/>
    </row>
    <row r="52">
      <c r="A52" s="237"/>
      <c r="B52" s="237"/>
      <c r="C52" s="237"/>
      <c r="D52" s="237"/>
      <c r="E52" s="237"/>
      <c r="F52" s="237"/>
      <c r="G52" s="237"/>
      <c r="H52" s="237"/>
      <c r="I52" s="237"/>
      <c r="J52" s="237"/>
      <c r="K52" s="237"/>
      <c r="L52" s="237"/>
      <c r="M52" s="237"/>
      <c r="N52" s="237"/>
      <c r="O52" s="237"/>
      <c r="P52" s="237"/>
      <c r="Q52" s="237"/>
      <c r="R52" s="237"/>
      <c r="S52" s="237"/>
      <c r="T52" s="237"/>
      <c r="U52" s="237"/>
      <c r="V52" s="237"/>
      <c r="W52" s="237"/>
      <c r="X52" s="237"/>
      <c r="Y52" s="237"/>
      <c r="Z52" s="237"/>
      <c r="AA52" s="237"/>
      <c r="AB52" s="237"/>
      <c r="AC52" s="237"/>
      <c r="AD52" s="237"/>
      <c r="AE52" s="237"/>
      <c r="AF52" s="237"/>
      <c r="AG52" s="237"/>
      <c r="AH52" s="237"/>
    </row>
    <row r="53">
      <c r="A53" s="237"/>
      <c r="B53" s="237"/>
      <c r="C53" s="237"/>
      <c r="D53" s="237"/>
      <c r="E53" s="237"/>
      <c r="F53" s="237"/>
      <c r="G53" s="237"/>
      <c r="H53" s="237"/>
      <c r="I53" s="237"/>
      <c r="J53" s="237"/>
      <c r="K53" s="237"/>
      <c r="L53" s="237"/>
      <c r="M53" s="237"/>
      <c r="N53" s="237"/>
      <c r="O53" s="237"/>
      <c r="P53" s="237"/>
      <c r="Q53" s="237"/>
      <c r="R53" s="237"/>
      <c r="S53" s="237"/>
      <c r="T53" s="237"/>
      <c r="U53" s="237"/>
      <c r="V53" s="237"/>
      <c r="W53" s="237"/>
      <c r="X53" s="237"/>
      <c r="Y53" s="237"/>
      <c r="Z53" s="237"/>
      <c r="AA53" s="237"/>
      <c r="AB53" s="237"/>
      <c r="AC53" s="237"/>
      <c r="AD53" s="237"/>
      <c r="AE53" s="237"/>
      <c r="AF53" s="237"/>
      <c r="AG53" s="237"/>
      <c r="AH53" s="237"/>
    </row>
    <row r="54">
      <c r="A54" s="237"/>
      <c r="B54" s="237"/>
      <c r="C54" s="237"/>
      <c r="D54" s="237"/>
      <c r="E54" s="237"/>
      <c r="F54" s="237"/>
      <c r="G54" s="237"/>
      <c r="H54" s="237"/>
      <c r="I54" s="237"/>
      <c r="J54" s="237"/>
      <c r="K54" s="237"/>
      <c r="L54" s="237"/>
      <c r="M54" s="237"/>
      <c r="N54" s="237"/>
      <c r="O54" s="237"/>
      <c r="P54" s="237"/>
      <c r="Q54" s="237"/>
      <c r="R54" s="237"/>
      <c r="S54" s="237"/>
      <c r="T54" s="237"/>
      <c r="U54" s="237"/>
      <c r="V54" s="237"/>
      <c r="W54" s="237"/>
      <c r="X54" s="237"/>
      <c r="Y54" s="237"/>
      <c r="Z54" s="237"/>
      <c r="AA54" s="237"/>
      <c r="AB54" s="237"/>
      <c r="AC54" s="237"/>
      <c r="AD54" s="237"/>
      <c r="AE54" s="237"/>
      <c r="AF54" s="237"/>
      <c r="AG54" s="237"/>
      <c r="AH54" s="237"/>
    </row>
    <row r="55">
      <c r="A55" s="237"/>
      <c r="B55" s="237"/>
      <c r="C55" s="237"/>
      <c r="D55" s="237"/>
      <c r="E55" s="237"/>
      <c r="F55" s="237"/>
      <c r="G55" s="237"/>
      <c r="H55" s="237"/>
      <c r="I55" s="237"/>
      <c r="J55" s="237"/>
      <c r="K55" s="237"/>
      <c r="L55" s="237"/>
      <c r="M55" s="237"/>
      <c r="N55" s="237"/>
      <c r="O55" s="237"/>
      <c r="P55" s="237"/>
      <c r="Q55" s="237"/>
      <c r="R55" s="237"/>
      <c r="S55" s="237"/>
      <c r="T55" s="237"/>
      <c r="U55" s="237"/>
      <c r="V55" s="237"/>
      <c r="W55" s="237"/>
      <c r="X55" s="237"/>
      <c r="Y55" s="237"/>
      <c r="Z55" s="237"/>
      <c r="AA55" s="237"/>
      <c r="AB55" s="237"/>
      <c r="AC55" s="237"/>
      <c r="AD55" s="237"/>
      <c r="AE55" s="237"/>
      <c r="AF55" s="237"/>
      <c r="AG55" s="237"/>
      <c r="AH55" s="237"/>
    </row>
    <row r="56">
      <c r="A56" s="237"/>
      <c r="B56" s="237"/>
      <c r="C56" s="237"/>
      <c r="D56" s="237"/>
      <c r="E56" s="237"/>
      <c r="F56" s="237"/>
      <c r="G56" s="237"/>
      <c r="H56" s="237"/>
      <c r="I56" s="237"/>
      <c r="J56" s="237"/>
      <c r="K56" s="237"/>
      <c r="L56" s="237"/>
      <c r="M56" s="237"/>
      <c r="N56" s="237"/>
      <c r="O56" s="237"/>
      <c r="P56" s="237"/>
      <c r="Q56" s="237"/>
      <c r="R56" s="237"/>
      <c r="S56" s="237"/>
      <c r="T56" s="237"/>
      <c r="U56" s="237"/>
      <c r="V56" s="237"/>
      <c r="W56" s="237"/>
      <c r="X56" s="237"/>
      <c r="Y56" s="237"/>
      <c r="Z56" s="237"/>
      <c r="AA56" s="237"/>
      <c r="AB56" s="237"/>
      <c r="AC56" s="237"/>
      <c r="AD56" s="237"/>
      <c r="AE56" s="237"/>
      <c r="AF56" s="237"/>
      <c r="AG56" s="237"/>
      <c r="AH56" s="237"/>
    </row>
    <row r="57">
      <c r="A57" s="237"/>
      <c r="B57" s="237"/>
      <c r="C57" s="237"/>
      <c r="D57" s="237"/>
      <c r="E57" s="237"/>
      <c r="F57" s="237"/>
      <c r="G57" s="237"/>
      <c r="H57" s="237"/>
      <c r="I57" s="237"/>
      <c r="J57" s="237"/>
      <c r="K57" s="237"/>
      <c r="L57" s="237"/>
      <c r="M57" s="237"/>
      <c r="N57" s="237"/>
      <c r="O57" s="237"/>
      <c r="P57" s="237"/>
      <c r="Q57" s="237"/>
      <c r="R57" s="237"/>
      <c r="S57" s="237"/>
      <c r="T57" s="237"/>
      <c r="U57" s="237"/>
      <c r="V57" s="237"/>
      <c r="W57" s="237"/>
      <c r="X57" s="237"/>
      <c r="Y57" s="237"/>
      <c r="Z57" s="237"/>
      <c r="AA57" s="237"/>
      <c r="AB57" s="237"/>
      <c r="AC57" s="237"/>
      <c r="AD57" s="237"/>
      <c r="AE57" s="237"/>
      <c r="AF57" s="237"/>
      <c r="AG57" s="237"/>
      <c r="AH57" s="237"/>
    </row>
    <row r="58">
      <c r="A58" s="237"/>
      <c r="B58" s="237"/>
      <c r="C58" s="237"/>
      <c r="D58" s="237"/>
      <c r="E58" s="237"/>
      <c r="F58" s="237"/>
      <c r="G58" s="237"/>
      <c r="H58" s="237"/>
      <c r="I58" s="237"/>
      <c r="J58" s="237"/>
      <c r="K58" s="237"/>
      <c r="L58" s="237"/>
      <c r="M58" s="237"/>
      <c r="N58" s="237"/>
      <c r="O58" s="237"/>
      <c r="P58" s="237"/>
      <c r="Q58" s="237"/>
      <c r="R58" s="237"/>
      <c r="S58" s="237"/>
      <c r="T58" s="237"/>
      <c r="U58" s="237"/>
      <c r="V58" s="237"/>
      <c r="W58" s="237"/>
      <c r="X58" s="237"/>
      <c r="Y58" s="237"/>
      <c r="Z58" s="237"/>
      <c r="AA58" s="237"/>
      <c r="AB58" s="237"/>
      <c r="AC58" s="237"/>
      <c r="AD58" s="237"/>
      <c r="AE58" s="237"/>
      <c r="AF58" s="237"/>
      <c r="AG58" s="237"/>
      <c r="AH58" s="237"/>
    </row>
    <row r="59">
      <c r="A59" s="237"/>
      <c r="B59" s="237"/>
      <c r="C59" s="237"/>
      <c r="D59" s="237"/>
      <c r="E59" s="237"/>
      <c r="F59" s="237"/>
      <c r="G59" s="237"/>
      <c r="H59" s="237"/>
      <c r="I59" s="237"/>
      <c r="J59" s="237"/>
      <c r="K59" s="237"/>
      <c r="L59" s="237"/>
      <c r="M59" s="237"/>
      <c r="N59" s="237"/>
      <c r="O59" s="237"/>
      <c r="P59" s="237"/>
      <c r="Q59" s="237"/>
      <c r="R59" s="237"/>
      <c r="S59" s="237"/>
      <c r="T59" s="237"/>
      <c r="U59" s="237"/>
      <c r="V59" s="237"/>
      <c r="W59" s="237"/>
      <c r="X59" s="237"/>
      <c r="Y59" s="237"/>
      <c r="Z59" s="237"/>
      <c r="AA59" s="237"/>
      <c r="AB59" s="237"/>
      <c r="AC59" s="237"/>
      <c r="AD59" s="237"/>
      <c r="AE59" s="237"/>
      <c r="AF59" s="237"/>
      <c r="AG59" s="237"/>
      <c r="AH59" s="237"/>
    </row>
    <row r="60">
      <c r="A60" s="237"/>
      <c r="B60" s="237"/>
      <c r="C60" s="237"/>
      <c r="D60" s="237"/>
      <c r="E60" s="237"/>
      <c r="F60" s="237"/>
      <c r="G60" s="237"/>
      <c r="H60" s="237"/>
      <c r="I60" s="237"/>
      <c r="J60" s="237"/>
      <c r="K60" s="237"/>
      <c r="L60" s="237"/>
      <c r="M60" s="237"/>
      <c r="N60" s="237"/>
      <c r="O60" s="237"/>
      <c r="P60" s="237"/>
      <c r="Q60" s="237"/>
      <c r="R60" s="237"/>
      <c r="S60" s="237"/>
      <c r="T60" s="237"/>
      <c r="U60" s="237"/>
      <c r="V60" s="237"/>
      <c r="W60" s="237"/>
      <c r="X60" s="237"/>
      <c r="Y60" s="237"/>
      <c r="Z60" s="237"/>
      <c r="AA60" s="237"/>
      <c r="AB60" s="237"/>
      <c r="AC60" s="237"/>
      <c r="AD60" s="237"/>
      <c r="AE60" s="237"/>
      <c r="AF60" s="237"/>
      <c r="AG60" s="237"/>
      <c r="AH60" s="237"/>
    </row>
    <row r="61">
      <c r="A61" s="237"/>
      <c r="B61" s="237"/>
      <c r="C61" s="237"/>
      <c r="D61" s="237"/>
      <c r="E61" s="237"/>
      <c r="F61" s="237"/>
      <c r="G61" s="237"/>
      <c r="H61" s="237"/>
      <c r="I61" s="237"/>
      <c r="J61" s="237"/>
      <c r="K61" s="237"/>
      <c r="L61" s="237"/>
      <c r="M61" s="237"/>
      <c r="N61" s="237"/>
      <c r="O61" s="237"/>
      <c r="P61" s="237"/>
      <c r="Q61" s="237"/>
      <c r="R61" s="237"/>
      <c r="S61" s="237"/>
      <c r="T61" s="237"/>
      <c r="U61" s="237"/>
      <c r="V61" s="237"/>
      <c r="W61" s="237"/>
      <c r="X61" s="237"/>
      <c r="Y61" s="237"/>
      <c r="Z61" s="237"/>
      <c r="AA61" s="237"/>
      <c r="AB61" s="237"/>
      <c r="AC61" s="237"/>
      <c r="AD61" s="237"/>
      <c r="AE61" s="237"/>
      <c r="AF61" s="237"/>
      <c r="AG61" s="237"/>
      <c r="AH61" s="237"/>
    </row>
    <row r="62">
      <c r="A62" s="237"/>
      <c r="B62" s="237"/>
      <c r="C62" s="237"/>
      <c r="D62" s="237"/>
      <c r="E62" s="237"/>
      <c r="F62" s="237"/>
      <c r="G62" s="237"/>
      <c r="H62" s="237"/>
      <c r="I62" s="237"/>
      <c r="J62" s="237"/>
      <c r="K62" s="237"/>
      <c r="L62" s="237"/>
      <c r="M62" s="237"/>
      <c r="N62" s="237"/>
      <c r="O62" s="237"/>
      <c r="P62" s="237"/>
      <c r="Q62" s="237"/>
      <c r="R62" s="237"/>
      <c r="S62" s="237"/>
      <c r="T62" s="237"/>
      <c r="U62" s="237"/>
      <c r="V62" s="237"/>
      <c r="W62" s="237"/>
      <c r="X62" s="237"/>
      <c r="Y62" s="237"/>
      <c r="Z62" s="237"/>
      <c r="AA62" s="237"/>
      <c r="AB62" s="237"/>
      <c r="AC62" s="237"/>
      <c r="AD62" s="237"/>
      <c r="AE62" s="237"/>
      <c r="AF62" s="237"/>
      <c r="AG62" s="237"/>
      <c r="AH62" s="237"/>
    </row>
    <row r="63">
      <c r="A63" s="237"/>
      <c r="B63" s="237"/>
      <c r="C63" s="237"/>
      <c r="D63" s="237"/>
      <c r="E63" s="237"/>
      <c r="F63" s="237"/>
      <c r="G63" s="237"/>
      <c r="H63" s="237"/>
      <c r="I63" s="237"/>
      <c r="J63" s="237"/>
      <c r="K63" s="237"/>
      <c r="L63" s="237"/>
      <c r="M63" s="237"/>
      <c r="N63" s="237"/>
      <c r="O63" s="237"/>
      <c r="P63" s="237"/>
      <c r="Q63" s="237"/>
      <c r="R63" s="237"/>
      <c r="S63" s="237"/>
      <c r="T63" s="237"/>
      <c r="U63" s="237"/>
      <c r="V63" s="237"/>
      <c r="W63" s="237"/>
      <c r="X63" s="237"/>
      <c r="Y63" s="237"/>
      <c r="Z63" s="237"/>
      <c r="AA63" s="237"/>
      <c r="AB63" s="237"/>
      <c r="AC63" s="237"/>
      <c r="AD63" s="237"/>
      <c r="AE63" s="237"/>
      <c r="AF63" s="237"/>
      <c r="AG63" s="237"/>
      <c r="AH63" s="237"/>
    </row>
    <row r="64">
      <c r="A64" s="237"/>
      <c r="B64" s="237"/>
      <c r="C64" s="237"/>
      <c r="D64" s="237"/>
      <c r="E64" s="237"/>
      <c r="F64" s="237"/>
      <c r="G64" s="237"/>
      <c r="H64" s="237"/>
      <c r="I64" s="237"/>
      <c r="J64" s="237"/>
      <c r="K64" s="237"/>
      <c r="L64" s="237"/>
      <c r="M64" s="237"/>
      <c r="N64" s="237"/>
      <c r="O64" s="237"/>
      <c r="P64" s="237"/>
      <c r="Q64" s="237"/>
      <c r="R64" s="237"/>
      <c r="S64" s="237"/>
      <c r="T64" s="237"/>
      <c r="U64" s="237"/>
      <c r="V64" s="237"/>
      <c r="W64" s="237"/>
      <c r="X64" s="237"/>
      <c r="Y64" s="237"/>
      <c r="Z64" s="237"/>
      <c r="AA64" s="237"/>
      <c r="AB64" s="237"/>
      <c r="AC64" s="237"/>
      <c r="AD64" s="237"/>
      <c r="AE64" s="237"/>
      <c r="AF64" s="237"/>
      <c r="AG64" s="237"/>
      <c r="AH64" s="237"/>
    </row>
    <row r="65" s="237" customFormat="1"/>
    <row r="66" s="237" customFormat="1"/>
    <row r="67" s="237" customFormat="1"/>
    <row r="68" s="237" customFormat="1"/>
    <row r="69" s="237" customFormat="1"/>
    <row r="70" s="237" customFormat="1"/>
    <row r="71" s="237" customFormat="1"/>
    <row r="72" s="237" customFormat="1"/>
    <row r="73" s="237" customFormat="1"/>
    <row r="74" s="237" customFormat="1"/>
    <row r="75" s="237" customFormat="1"/>
    <row r="76" s="237" customFormat="1"/>
    <row r="77" s="237" customFormat="1"/>
    <row r="78" s="237" customFormat="1"/>
    <row r="79" s="237" customFormat="1"/>
    <row r="80" s="237" customFormat="1"/>
    <row r="81" s="237" customFormat="1"/>
    <row r="82" s="237" customFormat="1"/>
    <row r="83" s="237" customFormat="1"/>
    <row r="84" s="237" customFormat="1"/>
    <row r="85" s="237" customFormat="1"/>
    <row r="86" s="237" customFormat="1"/>
  </sheetData>
  <mergeCells count="24">
    <mergeCell ref="B8:C8"/>
    <mergeCell ref="AD38:AG38"/>
    <mergeCell ref="AD33:AG33"/>
    <mergeCell ref="AD28:AG28"/>
    <mergeCell ref="Q38:AB38"/>
    <mergeCell ref="B45:AG45"/>
    <mergeCell ref="B33:O33"/>
    <mergeCell ref="Q28:AB28"/>
    <mergeCell ref="B38:O38"/>
    <mergeCell ref="B28:O28"/>
    <mergeCell ref="Q33:AB33"/>
    <mergeCell ref="M7:O7"/>
    <mergeCell ref="T7:V7"/>
    <mergeCell ref="W7:Y7"/>
    <mergeCell ref="D6:O6"/>
    <mergeCell ref="Z7:AB7"/>
    <mergeCell ref="D7:F7"/>
    <mergeCell ref="G7:I7"/>
    <mergeCell ref="J7:L7"/>
    <mergeCell ref="U3:AG3"/>
    <mergeCell ref="AD6:AG6"/>
    <mergeCell ref="Q6:AB6"/>
    <mergeCell ref="Q7:S7"/>
    <mergeCell ref="AD7:AG7"/>
  </mergeCells>
  <phoneticPr fontId="0" type="noConversion"/>
  <printOptions horizontalCentered="1" verticalCentered="1"/>
  <pageMargins left="0.25" right="0.25" top="0.25" bottom="0.25" header="0" footer="0"/>
  <pageSetup scale="59" fitToWidth="1" fitToHeight="1" orientation="landscape" r:id="rId1"/>
  <headerFooter alignWithMargins="0">
    <oddHeader/>
    <oddFooter/>
  </headerFooter>
  <rowBreaks count="1" manualBreakCount="1">
    <brk id="47" max="16383" man="1"/>
  </rowBreaks>
  <colBreaks count="1" manualBreakCount="1">
    <brk id="35" max="1048575" man="1"/>
  </colBreaks>
  <drawing r:id="rId129"/>
</worksheet>
</file>

<file path=xl/worksheets/sheet18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5">
    <pageSetUpPr fitToPage="1"/>
  </sheetPr>
  <dimension ref="A1:AW78"/>
  <sheetViews>
    <sheetView showGridLines="0" zoomScale="75" workbookViewId="0"/>
  </sheetViews>
  <sheetFormatPr defaultRowHeight="12.75"/>
  <cols>
    <col min="1" max="1" width="1.7109375" customWidth="1"/>
    <col min="2" max="2" width="6.7109375" customWidth="1"/>
    <col min="3" max="3" width="6.7109375" style="26" customWidth="1"/>
    <col min="4" max="15" width="8.7109375" customWidth="1"/>
    <col min="16" max="16" width="1.42578125" customWidth="1"/>
    <col min="17" max="28" width="7.7109375" customWidth="1"/>
    <col min="29" max="29" width="1.42578125" customWidth="1"/>
    <col min="30" max="33" width="7.7109375" customWidth="1"/>
    <col min="34" max="34" width="1.7109375" customWidth="1"/>
    <col min="35" max="48" width="9.140625" style="237" customWidth="1"/>
  </cols>
  <sheetData>
    <row r="1" ht="39.95" customHeight="1">
      <c r="B1" s="662" t="s">
        <v>249</v>
      </c>
      <c r="AD1" s="5"/>
      <c r="AG1" s="691"/>
      <c r="AI1" s="237"/>
    </row>
    <row r="2" ht="21" customHeight="1">
      <c r="B2" s="11" t="s">
        <v>258</v>
      </c>
    </row>
    <row r="3" ht="21" customHeight="1">
      <c r="B3" s="11" t="s">
        <v>259</v>
      </c>
      <c r="U3" s="1059" t="s">
        <v>351</v>
      </c>
      <c r="V3" s="1059"/>
      <c r="W3" s="1059"/>
      <c r="X3" s="1059"/>
      <c r="Y3" s="1059"/>
      <c r="Z3" s="1059"/>
      <c r="AA3" s="1059"/>
      <c r="AB3" s="1059"/>
      <c r="AC3" s="1059"/>
      <c r="AD3" s="1059"/>
      <c r="AE3" s="1059"/>
      <c r="AF3" s="1059"/>
      <c r="AG3" s="1059"/>
    </row>
    <row r="4" ht="21" customHeight="1">
      <c r="A4" s="4"/>
      <c r="B4" s="211" t="s">
        <v>366</v>
      </c>
      <c r="C4" s="5"/>
      <c r="D4" s="5"/>
      <c r="E4" s="5"/>
      <c r="F4" s="5"/>
      <c r="G4" s="5"/>
      <c r="H4" s="212"/>
      <c r="I4" s="212"/>
      <c r="J4" s="212"/>
      <c r="K4" s="212"/>
      <c r="L4" s="212"/>
      <c r="M4" s="212"/>
      <c r="N4" s="212"/>
      <c r="O4" s="212"/>
      <c r="P4" s="212"/>
      <c r="Q4" s="212"/>
      <c r="R4" s="212"/>
      <c r="S4" s="212"/>
      <c r="T4" s="212"/>
      <c r="U4" s="212"/>
      <c r="V4" s="212"/>
      <c r="W4" s="212"/>
      <c r="X4" s="4"/>
      <c r="Y4" s="4"/>
      <c r="AC4" s="212"/>
    </row>
    <row r="5" ht="24.95" customHeight="1"/>
    <row r="6" ht="24.95" customHeight="1">
      <c r="D6" s="979" t="s">
        <v>95</v>
      </c>
      <c r="E6" s="979"/>
      <c r="F6" s="979"/>
      <c r="G6" s="979"/>
      <c r="H6" s="979"/>
      <c r="I6" s="979"/>
      <c r="J6" s="979"/>
      <c r="K6" s="979"/>
      <c r="L6" s="979"/>
      <c r="M6" s="979"/>
      <c r="N6" s="979"/>
      <c r="O6" s="979"/>
      <c r="Q6" s="979" t="s">
        <v>72</v>
      </c>
      <c r="R6" s="979"/>
      <c r="S6" s="979"/>
      <c r="T6" s="979"/>
      <c r="U6" s="979"/>
      <c r="V6" s="979"/>
      <c r="W6" s="979"/>
      <c r="X6" s="979"/>
      <c r="Y6" s="979"/>
      <c r="Z6" s="979"/>
      <c r="AA6" s="979"/>
      <c r="AB6" s="979"/>
      <c r="AD6" s="979" t="s">
        <v>80</v>
      </c>
      <c r="AE6" s="979"/>
      <c r="AF6" s="979"/>
      <c r="AG6" s="979"/>
    </row>
    <row r="7" ht="24.95" customHeight="1">
      <c r="D7" s="285" t="s">
        <v>20</v>
      </c>
      <c r="E7" s="285"/>
      <c r="F7" s="285"/>
      <c r="G7" s="285" t="s">
        <v>18</v>
      </c>
      <c r="H7" s="285"/>
      <c r="I7" s="285"/>
      <c r="J7" s="285" t="s">
        <v>17</v>
      </c>
      <c r="K7" s="285"/>
      <c r="L7" s="285"/>
      <c r="M7" s="285" t="s">
        <v>106</v>
      </c>
      <c r="N7" s="285"/>
      <c r="O7" s="285"/>
      <c r="Q7" s="285" t="s">
        <v>20</v>
      </c>
      <c r="R7" s="285"/>
      <c r="S7" s="285"/>
      <c r="T7" s="285" t="s">
        <v>18</v>
      </c>
      <c r="U7" s="285"/>
      <c r="V7" s="285"/>
      <c r="W7" s="285" t="s">
        <v>17</v>
      </c>
      <c r="X7" s="285"/>
      <c r="Y7" s="285"/>
      <c r="Z7" s="285" t="s">
        <v>106</v>
      </c>
      <c r="AA7" s="285"/>
      <c r="AB7" s="285"/>
      <c r="AD7" s="285" t="s">
        <v>81</v>
      </c>
      <c r="AE7" s="285"/>
      <c r="AF7" s="285"/>
      <c r="AG7" s="285"/>
    </row>
    <row r="8" ht="30" customHeight="1">
      <c r="A8" s="57"/>
      <c r="B8" s="957" t="s">
        <v>42</v>
      </c>
      <c r="C8" s="957"/>
      <c r="D8" s="414" t="s">
        <v>25</v>
      </c>
      <c r="E8" s="415" t="s">
        <v>15</v>
      </c>
      <c r="F8" s="416" t="s">
        <v>26</v>
      </c>
      <c r="G8" s="414" t="s">
        <v>25</v>
      </c>
      <c r="H8" s="415" t="s">
        <v>15</v>
      </c>
      <c r="I8" s="416" t="s">
        <v>26</v>
      </c>
      <c r="J8" s="414" t="s">
        <v>25</v>
      </c>
      <c r="K8" s="415" t="s">
        <v>15</v>
      </c>
      <c r="L8" s="416" t="s">
        <v>26</v>
      </c>
      <c r="M8" s="414" t="s">
        <v>25</v>
      </c>
      <c r="N8" s="415" t="s">
        <v>15</v>
      </c>
      <c r="O8" s="416" t="s">
        <v>26</v>
      </c>
      <c r="P8" s="63"/>
      <c r="Q8" s="414" t="s">
        <v>25</v>
      </c>
      <c r="R8" s="415" t="s">
        <v>15</v>
      </c>
      <c r="S8" s="416" t="s">
        <v>26</v>
      </c>
      <c r="T8" s="414" t="s">
        <v>25</v>
      </c>
      <c r="U8" s="415" t="s">
        <v>15</v>
      </c>
      <c r="V8" s="416" t="s">
        <v>26</v>
      </c>
      <c r="W8" s="414" t="s">
        <v>25</v>
      </c>
      <c r="X8" s="415" t="s">
        <v>15</v>
      </c>
      <c r="Y8" s="416" t="s">
        <v>26</v>
      </c>
      <c r="Z8" s="414" t="s">
        <v>25</v>
      </c>
      <c r="AA8" s="415" t="s">
        <v>15</v>
      </c>
      <c r="AB8" s="416" t="s">
        <v>26</v>
      </c>
      <c r="AC8" s="63"/>
      <c r="AD8" s="414" t="s">
        <v>20</v>
      </c>
      <c r="AE8" s="415" t="s">
        <v>18</v>
      </c>
      <c r="AF8" s="415" t="s">
        <v>17</v>
      </c>
      <c r="AG8" s="416" t="s">
        <v>12</v>
      </c>
    </row>
    <row r="9" ht="20.1" customHeight="1">
      <c r="A9" s="57"/>
      <c r="B9" s="286">
        <v>2018</v>
      </c>
      <c r="C9" s="287" t="s">
        <v>268</v>
      </c>
      <c r="D9" s="436">
        <v>63.647661915478869717429357339</v>
      </c>
      <c r="E9" s="437">
        <v>147.89320586882061244312662952</v>
      </c>
      <c r="F9" s="438">
        <v>106.17863438605982732580419738</v>
      </c>
      <c r="G9" s="436">
        <v>5.1742935733933483370842710678</v>
      </c>
      <c r="H9" s="437">
        <v>44.901707641391369169964468355</v>
      </c>
      <c r="I9" s="438">
        <v>29.388442639222671999548896211</v>
      </c>
      <c r="J9" s="436">
        <v>9.302075518879719929982495624</v>
      </c>
      <c r="K9" s="437">
        <v>18.577551852091387447486856691</v>
      </c>
      <c r="L9" s="438">
        <v>16.054376583782420892612574166</v>
      </c>
      <c r="M9" s="436">
        <v>78.124031007751937984496124031</v>
      </c>
      <c r="N9" s="437">
        <v>211.37246536230336906057795456</v>
      </c>
      <c r="O9" s="438">
        <v>151.62145360906492021796566776</v>
      </c>
      <c r="P9" s="5"/>
      <c r="Q9" s="417">
        <v>-48.193626235947581924014962850</v>
      </c>
      <c r="R9" s="418">
        <v>6.5587894253733872191584440700</v>
      </c>
      <c r="S9" s="419">
        <v>-11.312103328164570455141258250</v>
      </c>
      <c r="T9" s="417">
        <v>-74.506818058615098784231976620</v>
      </c>
      <c r="U9" s="418">
        <v>12.511203336515964943152026670</v>
      </c>
      <c r="V9" s="419">
        <v>-21.345381211599170304398795250</v>
      </c>
      <c r="W9" s="417">
        <v>776.19144826719846740888463168</v>
      </c>
      <c r="X9" s="418">
        <v>120.12188673286979576687928995</v>
      </c>
      <c r="Y9" s="419">
        <v>0.0034520571765691452494754100</v>
      </c>
      <c r="Z9" s="417">
        <v>-45.828172577262822163381192060</v>
      </c>
      <c r="AA9" s="418">
        <v>12.949708494279649423878210810</v>
      </c>
      <c r="AB9" s="419">
        <v>-12.428109201338547045306335960</v>
      </c>
      <c r="AC9" s="5"/>
      <c r="AD9" s="429" t="s">
        <v>368</v>
      </c>
      <c r="AE9" s="430" t="s">
        <v>357</v>
      </c>
      <c r="AF9" s="430" t="s">
        <v>390</v>
      </c>
      <c r="AG9" s="431" t="s">
        <v>391</v>
      </c>
    </row>
    <row r="10" ht="20.1" customHeight="1">
      <c r="A10" s="58"/>
      <c r="B10" s="288"/>
      <c r="C10" s="289" t="s">
        <v>270</v>
      </c>
      <c r="D10" s="278">
        <v>65.583895973993498374593648412</v>
      </c>
      <c r="E10" s="94">
        <v>127.15373651653800930422780021</v>
      </c>
      <c r="F10" s="279">
        <v>97.37225600329794908791095537</v>
      </c>
      <c r="G10" s="278">
        <v>7.973743435858964741185296324</v>
      </c>
      <c r="H10" s="94">
        <v>37.189295056415902620959315003</v>
      </c>
      <c r="I10" s="279">
        <v>30.310174713976852008707627335</v>
      </c>
      <c r="J10" s="278">
        <v>14.75818954738684671167791948</v>
      </c>
      <c r="K10" s="94">
        <v>16.831240144762128707686570548</v>
      </c>
      <c r="L10" s="279">
        <v>15.304724624954759341779163988</v>
      </c>
      <c r="M10" s="278">
        <v>88.31582895723930982745686422</v>
      </c>
      <c r="N10" s="94">
        <v>181.17427171771604063287368576</v>
      </c>
      <c r="O10" s="279">
        <v>142.9871553422295604383977467</v>
      </c>
      <c r="P10" s="5"/>
      <c r="Q10" s="273">
        <v>-29.443243603879962494556760700</v>
      </c>
      <c r="R10" s="92">
        <v>16.925545737801403903325103470</v>
      </c>
      <c r="S10" s="274">
        <v>-5.0237197911529953725049422500</v>
      </c>
      <c r="T10" s="273">
        <v>-58.040844613265726842876316970</v>
      </c>
      <c r="U10" s="92">
        <v>58.733264088232154406596836920</v>
      </c>
      <c r="V10" s="274">
        <v>-1.9715221730362555462212841700</v>
      </c>
      <c r="W10" s="273">
        <v>531.33009563338396696690271924</v>
      </c>
      <c r="X10" s="92">
        <v>93.19787364238035827378134878</v>
      </c>
      <c r="Y10" s="274">
        <v>-0.6459658577867031044907157400</v>
      </c>
      <c r="Z10" s="273">
        <v>-22.728704146821770577272608590</v>
      </c>
      <c r="AA10" s="92">
        <v>28.594240230218010547673820620</v>
      </c>
      <c r="AB10" s="274">
        <v>-3.9366338278329548820236546600</v>
      </c>
      <c r="AC10" s="5"/>
      <c r="AD10" s="273" t="s">
        <v>368</v>
      </c>
      <c r="AE10" s="92" t="s">
        <v>357</v>
      </c>
      <c r="AF10" s="92" t="s">
        <v>390</v>
      </c>
      <c r="AG10" s="274" t="s">
        <v>391</v>
      </c>
    </row>
    <row r="11" ht="20.1" customHeight="1">
      <c r="A11" s="58"/>
      <c r="B11" s="290"/>
      <c r="C11" s="291" t="s">
        <v>272</v>
      </c>
      <c r="D11" s="441">
        <v>51.538131313131313131313131313</v>
      </c>
      <c r="E11" s="95">
        <v>102.95687533016376122556788167</v>
      </c>
      <c r="F11" s="444">
        <v>86.93927256597915280550011089</v>
      </c>
      <c r="G11" s="441">
        <v>10.787626262626262626262626263</v>
      </c>
      <c r="H11" s="95">
        <v>33.978824229330221426063609586</v>
      </c>
      <c r="I11" s="444">
        <v>31.614788759505016018216984734</v>
      </c>
      <c r="J11" s="441">
        <v>10.988636363636363636363636364</v>
      </c>
      <c r="K11" s="95">
        <v>15.770874104343249208966245525</v>
      </c>
      <c r="L11" s="444">
        <v>13.725911601125362128832753239</v>
      </c>
      <c r="M11" s="441">
        <v>73.314393939393939393939393939</v>
      </c>
      <c r="N11" s="95">
        <v>152.70657366383723186059773678</v>
      </c>
      <c r="O11" s="444">
        <v>132.27997292660953095254984886</v>
      </c>
      <c r="P11" s="5"/>
      <c r="Q11" s="499">
        <v>6.3031539208373786913457812300</v>
      </c>
      <c r="R11" s="216">
        <v>54.664613702247944456480249240</v>
      </c>
      <c r="S11" s="500">
        <v>-5.0382207340259336266999109200</v>
      </c>
      <c r="T11" s="499">
        <v>149.88495975541274099956323705</v>
      </c>
      <c r="U11" s="216">
        <v>241.34828207830496868080686542</v>
      </c>
      <c r="V11" s="500">
        <v>27.562388242559481814670305800</v>
      </c>
      <c r="W11" s="499">
        <v>760.97847306495013981955363272</v>
      </c>
      <c r="X11" s="216">
        <v>411.70795583888758334264497062</v>
      </c>
      <c r="Y11" s="500">
        <v>21.625746291053080213864188030</v>
      </c>
      <c r="Z11" s="499">
        <v>35.577698992057502783236324780</v>
      </c>
      <c r="AA11" s="216">
        <v>91.83246797457514059142144013</v>
      </c>
      <c r="AB11" s="500">
        <v>3.6506241047410725910200920500</v>
      </c>
      <c r="AC11" s="5"/>
      <c r="AD11" s="422" t="s">
        <v>368</v>
      </c>
      <c r="AE11" s="91" t="s">
        <v>357</v>
      </c>
      <c r="AF11" s="91" t="s">
        <v>390</v>
      </c>
      <c r="AG11" s="423" t="s">
        <v>391</v>
      </c>
    </row>
    <row r="12" ht="20.1" customHeight="1">
      <c r="A12" s="58"/>
      <c r="B12" s="288"/>
      <c r="C12" s="289" t="s">
        <v>273</v>
      </c>
      <c r="D12" s="278">
        <v>71.16935483870967741935483871</v>
      </c>
      <c r="E12" s="94">
        <v>131.76249987219467307397372322</v>
      </c>
      <c r="F12" s="279">
        <v>109.48998776640267851393986221</v>
      </c>
      <c r="G12" s="278">
        <v>10.269305962854349951124144673</v>
      </c>
      <c r="H12" s="94">
        <v>41.219758785538574869695057006</v>
      </c>
      <c r="I12" s="279">
        <v>39.744891134980343769214304896</v>
      </c>
      <c r="J12" s="278">
        <v>10.402248289345063538611925709</v>
      </c>
      <c r="K12" s="94">
        <v>14.505116529363354566861006925</v>
      </c>
      <c r="L12" s="279">
        <v>14.626064332291327746725198847</v>
      </c>
      <c r="M12" s="278">
        <v>91.84090909090909090909090909</v>
      </c>
      <c r="N12" s="94">
        <v>187.48737518709660251052978715</v>
      </c>
      <c r="O12" s="279">
        <v>163.86094323367435002987936595</v>
      </c>
      <c r="P12" s="5"/>
      <c r="Q12" s="273">
        <v>-11.168846855874879209763430080</v>
      </c>
      <c r="R12" s="92">
        <v>10.120483667609044606506295780</v>
      </c>
      <c r="S12" s="274">
        <v>-5.8031151976693804151925766700</v>
      </c>
      <c r="T12" s="273">
        <v>479.04938634526346733299037262</v>
      </c>
      <c r="U12" s="92">
        <v>25.475312049170433239929033270</v>
      </c>
      <c r="V12" s="274">
        <v>-7.1081338793853124595022797600</v>
      </c>
      <c r="W12" s="273">
        <v>2115.4406662040249826509368496</v>
      </c>
      <c r="X12" s="92">
        <v>122.73404670224787301098559049</v>
      </c>
      <c r="Y12" s="274">
        <v>7.2128862550975086520592803800</v>
      </c>
      <c r="Z12" s="273">
        <v>11.510769308676927069692512320</v>
      </c>
      <c r="AA12" s="92">
        <v>17.904553772401332956678035390</v>
      </c>
      <c r="AB12" s="274">
        <v>-5.0981109625062964087620708200</v>
      </c>
      <c r="AC12" s="5"/>
      <c r="AD12" s="273" t="s">
        <v>368</v>
      </c>
      <c r="AE12" s="92" t="s">
        <v>357</v>
      </c>
      <c r="AF12" s="92" t="s">
        <v>390</v>
      </c>
      <c r="AG12" s="274" t="s">
        <v>391</v>
      </c>
    </row>
    <row r="13" ht="20.1" customHeight="1">
      <c r="A13" s="58"/>
      <c r="B13" s="290"/>
      <c r="C13" s="291" t="s">
        <v>274</v>
      </c>
      <c r="D13" s="441">
        <v>78.58459595959595959595959596</v>
      </c>
      <c r="E13" s="95">
        <v>160.14326254622292657157950343</v>
      </c>
      <c r="F13" s="444">
        <v>128.20757152361942781104457751</v>
      </c>
      <c r="G13" s="441">
        <v>15.516666666666666666666666667</v>
      </c>
      <c r="H13" s="95">
        <v>51.368894379462465469990715404</v>
      </c>
      <c r="I13" s="444">
        <v>38.318480034311501789970961162</v>
      </c>
      <c r="J13" s="441">
        <v>12.512373737373737373737373737</v>
      </c>
      <c r="K13" s="95">
        <v>19.625210676846808755617372728</v>
      </c>
      <c r="L13" s="444">
        <v>10.311700867598546750151493386</v>
      </c>
      <c r="M13" s="441">
        <v>106.61363636363636363636363636</v>
      </c>
      <c r="N13" s="95">
        <v>231.13736760253220079718759156</v>
      </c>
      <c r="O13" s="444">
        <v>176.83775242552947635116703206</v>
      </c>
      <c r="P13" s="5"/>
      <c r="Q13" s="422">
        <v>-30.411861658704948112175257590</v>
      </c>
      <c r="R13" s="91">
        <v>6.2577733660149619047318609800</v>
      </c>
      <c r="S13" s="500">
        <v>-6.5181005082553236379052371400</v>
      </c>
      <c r="T13" s="422">
        <v>620.34044016506189821182943605</v>
      </c>
      <c r="U13" s="91">
        <v>1.7497615169325123277938977100</v>
      </c>
      <c r="V13" s="500">
        <v>-27.018884932237242646132361220</v>
      </c>
      <c r="W13" s="422">
        <v>4810.3792283298097251585623679</v>
      </c>
      <c r="X13" s="91">
        <v>41.798480917780262133676103580</v>
      </c>
      <c r="Y13" s="500">
        <v>-34.008243665822561333391837100</v>
      </c>
      <c r="Z13" s="422">
        <v>-7.5633993186416037319990308100</v>
      </c>
      <c r="AA13" s="91">
        <v>7.4868672809803452601366241400</v>
      </c>
      <c r="AB13" s="500">
        <v>-13.854226336702934080332144870</v>
      </c>
      <c r="AC13" s="5"/>
      <c r="AD13" s="422" t="s">
        <v>368</v>
      </c>
      <c r="AE13" s="91" t="s">
        <v>390</v>
      </c>
      <c r="AF13" s="91" t="s">
        <v>390</v>
      </c>
      <c r="AG13" s="423" t="s">
        <v>391</v>
      </c>
    </row>
    <row r="14" ht="20.1" customHeight="1">
      <c r="A14" s="58"/>
      <c r="B14" s="288"/>
      <c r="C14" s="289" t="s">
        <v>276</v>
      </c>
      <c r="D14" s="278">
        <v>138.56011730205278592375366569</v>
      </c>
      <c r="E14" s="94">
        <v>255.35093757987832932876642298</v>
      </c>
      <c r="F14" s="279">
        <v>171.05963865197713626282478948</v>
      </c>
      <c r="G14" s="278">
        <v>13.801564027370478983382209189</v>
      </c>
      <c r="H14" s="94">
        <v>70.736536877483869091769614483</v>
      </c>
      <c r="I14" s="279">
        <v>40.476118991077028514378694274</v>
      </c>
      <c r="J14" s="278">
        <v>15.192326490713587487781036168</v>
      </c>
      <c r="K14" s="94">
        <v>18.207748988092714288580536917</v>
      </c>
      <c r="L14" s="279">
        <v>11.747207985312213986490568449</v>
      </c>
      <c r="M14" s="278">
        <v>167.55400782013685239491691105</v>
      </c>
      <c r="N14" s="94">
        <v>344.29522344545491270911657438</v>
      </c>
      <c r="O14" s="279">
        <v>223.28296562836637876369405221</v>
      </c>
      <c r="P14" s="5"/>
      <c r="Q14" s="273">
        <v>-24.350467640527873239832505450</v>
      </c>
      <c r="R14" s="92">
        <v>9.715663607025781289125959560</v>
      </c>
      <c r="S14" s="274">
        <v>2.8918208593541456801669545900</v>
      </c>
      <c r="T14" s="273">
        <v>445.87983606979921127922262033</v>
      </c>
      <c r="U14" s="92">
        <v>42.216593796563545990432733240</v>
      </c>
      <c r="V14" s="274">
        <v>-16.684395462057744572811280090</v>
      </c>
      <c r="W14" s="273">
        <v>3155.4985337243401759530791786</v>
      </c>
      <c r="X14" s="92">
        <v>94.32259126258893761996581224</v>
      </c>
      <c r="Y14" s="274">
        <v>-30.183639731483748546966933270</v>
      </c>
      <c r="Z14" s="273">
        <v>-9.992475207041203798838951930</v>
      </c>
      <c r="AA14" s="92">
        <v>17.971027617799555752357892630</v>
      </c>
      <c r="AB14" s="274">
        <v>-3.6158721287490223229452657300</v>
      </c>
      <c r="AC14" s="5"/>
      <c r="AD14" s="273" t="s">
        <v>368</v>
      </c>
      <c r="AE14" s="92" t="s">
        <v>390</v>
      </c>
      <c r="AF14" s="92" t="s">
        <v>390</v>
      </c>
      <c r="AG14" s="274" t="s">
        <v>391</v>
      </c>
    </row>
    <row r="15" ht="20.1" customHeight="1">
      <c r="A15" s="58"/>
      <c r="B15" s="290">
        <v>2019</v>
      </c>
      <c r="C15" s="291" t="s">
        <v>277</v>
      </c>
      <c r="D15" s="441">
        <v>157.01124144672531769305962854</v>
      </c>
      <c r="E15" s="95">
        <v>217.60855835591227442359797556</v>
      </c>
      <c r="F15" s="444">
        <v>178.27518416455035031789773239</v>
      </c>
      <c r="G15" s="441">
        <v>21.636608015640273704789833822</v>
      </c>
      <c r="H15" s="95">
        <v>76.729389282896232938141112315</v>
      </c>
      <c r="I15" s="444">
        <v>49.991163205038145748768351124</v>
      </c>
      <c r="J15" s="441">
        <v>21.005376344086021505376344086</v>
      </c>
      <c r="K15" s="95">
        <v>16.125948542027321130065988914</v>
      </c>
      <c r="L15" s="444">
        <v>11.834956298755009117720232246</v>
      </c>
      <c r="M15" s="441">
        <v>199.65322580645161290322580645</v>
      </c>
      <c r="N15" s="95">
        <v>310.46389618083582849180507679</v>
      </c>
      <c r="O15" s="444">
        <v>240.10130366834350518438631576</v>
      </c>
      <c r="P15" s="5"/>
      <c r="Q15" s="422">
        <v>45.348219032429558745348219030</v>
      </c>
      <c r="R15" s="91">
        <v>2.3572038664805149023208213100</v>
      </c>
      <c r="S15" s="500">
        <v>-1.6187594432586272432243738900</v>
      </c>
      <c r="T15" s="422">
        <v>934.7942964001870032725572697</v>
      </c>
      <c r="U15" s="91">
        <v>41.229973162417857195067338700</v>
      </c>
      <c r="V15" s="500">
        <v>-21.359654391964192535392566180</v>
      </c>
      <c r="W15" s="422">
        <v>3946.7984934086629001883239171</v>
      </c>
      <c r="X15" s="91">
        <v>52.366754203788120324950704050</v>
      </c>
      <c r="Y15" s="500">
        <v>-30.360717180391916512282164760</v>
      </c>
      <c r="Z15" s="422">
        <v>80.46254265928895662834233459</v>
      </c>
      <c r="AA15" s="91">
        <v>11.874751975014438287848222870</v>
      </c>
      <c r="AB15" s="500">
        <v>-8.278647375172319705211029510</v>
      </c>
      <c r="AC15" s="5"/>
      <c r="AD15" s="422" t="s">
        <v>368</v>
      </c>
      <c r="AE15" s="91" t="s">
        <v>357</v>
      </c>
      <c r="AF15" s="91" t="s">
        <v>356</v>
      </c>
      <c r="AG15" s="423" t="s">
        <v>390</v>
      </c>
    </row>
    <row r="16" ht="20.1" customHeight="1">
      <c r="A16" s="58"/>
      <c r="B16" s="288"/>
      <c r="C16" s="289" t="s">
        <v>278</v>
      </c>
      <c r="D16" s="278">
        <v>186.50189393939393939393939394</v>
      </c>
      <c r="E16" s="94">
        <v>264.80373273715191306316504415</v>
      </c>
      <c r="F16" s="279">
        <v>212.76372093475386888560541255</v>
      </c>
      <c r="G16" s="278">
        <v>26.223755411255411255411255411</v>
      </c>
      <c r="H16" s="94">
        <v>70.245464120814926209939841765</v>
      </c>
      <c r="I16" s="279">
        <v>50.944755829066159166254424129</v>
      </c>
      <c r="J16" s="278">
        <v>21.790854978354978354978354978</v>
      </c>
      <c r="K16" s="94">
        <v>19.540847678168876085821858189</v>
      </c>
      <c r="L16" s="279">
        <v>11.379817182499083003337006956</v>
      </c>
      <c r="M16" s="278">
        <v>234.51650432900432900432900433</v>
      </c>
      <c r="N16" s="94">
        <v>354.5900445361357153589267441</v>
      </c>
      <c r="O16" s="279">
        <v>275.08829394631911105519684364</v>
      </c>
      <c r="P16" s="5"/>
      <c r="Q16" s="273">
        <v>106.81584292687902981424975322</v>
      </c>
      <c r="R16" s="92">
        <v>6.418845193873018046532617800</v>
      </c>
      <c r="S16" s="274">
        <v>-1.2706362602035306417278043600</v>
      </c>
      <c r="T16" s="273">
        <v>1460.7568438003220611916264090</v>
      </c>
      <c r="U16" s="92">
        <v>-6.9847092607586791915912612500</v>
      </c>
      <c r="V16" s="274">
        <v>-24.867114969701045199145981480</v>
      </c>
      <c r="W16" s="273">
        <v>5710.8946608946608946608946608</v>
      </c>
      <c r="X16" s="92">
        <v>-8.561447252885350029614055320</v>
      </c>
      <c r="Y16" s="274">
        <v>-42.408620895309769600114689120</v>
      </c>
      <c r="Z16" s="273">
        <v>154.26541466090532806481799273</v>
      </c>
      <c r="AA16" s="92">
        <v>2.5649532528276613885514414700</v>
      </c>
      <c r="AB16" s="274">
        <v>-9.232080708429271242771228830</v>
      </c>
      <c r="AC16" s="5"/>
      <c r="AD16" s="273" t="s">
        <v>368</v>
      </c>
      <c r="AE16" s="92" t="s">
        <v>357</v>
      </c>
      <c r="AF16" s="92" t="s">
        <v>357</v>
      </c>
      <c r="AG16" s="274" t="s">
        <v>390</v>
      </c>
    </row>
    <row r="17" ht="20.1" customHeight="1">
      <c r="A17" s="58"/>
      <c r="B17" s="290"/>
      <c r="C17" s="291" t="s">
        <v>279</v>
      </c>
      <c r="D17" s="441">
        <v>194.11608015640273704789833822</v>
      </c>
      <c r="E17" s="95">
        <v>266.30440826133633249833853075</v>
      </c>
      <c r="F17" s="444">
        <v>204.64136880593804730948691725</v>
      </c>
      <c r="G17" s="441">
        <v>24.748533724340175953079178886</v>
      </c>
      <c r="H17" s="95">
        <v>72.493978736047011193779271852</v>
      </c>
      <c r="I17" s="444">
        <v>42.425340500893372814473218696</v>
      </c>
      <c r="J17" s="441">
        <v>18.132942326490713587487781036</v>
      </c>
      <c r="K17" s="95">
        <v>20.4930080302901297263490524</v>
      </c>
      <c r="L17" s="444">
        <v>12.655988592649542651995376081</v>
      </c>
      <c r="M17" s="441">
        <v>236.99755620723362658846529814</v>
      </c>
      <c r="N17" s="95">
        <v>359.291395027673473418466855</v>
      </c>
      <c r="O17" s="444">
        <v>259.72269789948096277595551202</v>
      </c>
      <c r="P17" s="5"/>
      <c r="Q17" s="422">
        <v>112.92326085091782466975467490</v>
      </c>
      <c r="R17" s="91">
        <v>3.4118890368734283535686585300</v>
      </c>
      <c r="S17" s="500">
        <v>-5.3033664744887647059591709600</v>
      </c>
      <c r="T17" s="422">
        <v>2492.7035330261136712749615978</v>
      </c>
      <c r="U17" s="91">
        <v>-18.830561840626422809466658050</v>
      </c>
      <c r="V17" s="500">
        <v>-34.769915430859915526130295950</v>
      </c>
      <c r="W17" s="422">
        <v>508.44608446084460844608446084</v>
      </c>
      <c r="X17" s="91">
        <v>53.354309517688919694422539630</v>
      </c>
      <c r="Y17" s="500">
        <v>-34.048395424828899698187155210</v>
      </c>
      <c r="Z17" s="422">
        <v>149.20379178583450895140007760</v>
      </c>
      <c r="AA17" s="91">
        <v>-0.2503850108407865182569057600</v>
      </c>
      <c r="AB17" s="500">
        <v>-13.521295844111344228843619850</v>
      </c>
      <c r="AC17" s="5"/>
      <c r="AD17" s="422" t="s">
        <v>368</v>
      </c>
      <c r="AE17" s="91" t="s">
        <v>358</v>
      </c>
      <c r="AF17" s="91" t="s">
        <v>358</v>
      </c>
      <c r="AG17" s="423" t="s">
        <v>359</v>
      </c>
    </row>
    <row r="18" ht="20.1" customHeight="1">
      <c r="A18" s="58"/>
      <c r="B18" s="288"/>
      <c r="C18" s="289" t="s">
        <v>280</v>
      </c>
      <c r="D18" s="278">
        <v>151.44318181818181818181818182</v>
      </c>
      <c r="E18" s="94">
        <v>213.78501215002641310089804543</v>
      </c>
      <c r="F18" s="279">
        <v>161.548932566742434371796586</v>
      </c>
      <c r="G18" s="278">
        <v>17.164393939393939393939393939</v>
      </c>
      <c r="H18" s="94">
        <v>78.30195560970212052661900384</v>
      </c>
      <c r="I18" s="279">
        <v>41.773119908950403191461958814</v>
      </c>
      <c r="J18" s="278">
        <v>23.369444444444444444444444444</v>
      </c>
      <c r="K18" s="94">
        <v>18.415278071411879386029501941</v>
      </c>
      <c r="L18" s="279">
        <v>11.632853306497205450963286799</v>
      </c>
      <c r="M18" s="278">
        <v>191.9770202020202020202020202</v>
      </c>
      <c r="N18" s="94">
        <v>310.50224583114041301354655121</v>
      </c>
      <c r="O18" s="279">
        <v>214.95490578219004301422183161</v>
      </c>
      <c r="P18" s="5"/>
      <c r="Q18" s="273">
        <v>122.41321762349799732977303071</v>
      </c>
      <c r="R18" s="92">
        <v>4.9558407203581042880187558700</v>
      </c>
      <c r="S18" s="274">
        <v>2.6028042554049119450908137200</v>
      </c>
      <c r="T18" s="273">
        <v>1055.9693877551020408163265306</v>
      </c>
      <c r="U18" s="92">
        <v>15.088660624417782797793218060</v>
      </c>
      <c r="V18" s="274">
        <v>-26.242770674354379885091786270</v>
      </c>
      <c r="W18" s="273">
        <v>1386.6345381526104417670682730</v>
      </c>
      <c r="X18" s="92">
        <v>113.67485810388022035782835033</v>
      </c>
      <c r="Y18" s="274">
        <v>-40.545125656172505991882738580</v>
      </c>
      <c r="Z18" s="273">
        <v>169.82874585174537258868835294</v>
      </c>
      <c r="AA18" s="92">
        <v>10.757187911420054758176297540</v>
      </c>
      <c r="AB18" s="274">
        <v>-8.002354446542214528466057700</v>
      </c>
      <c r="AC18" s="5"/>
      <c r="AD18" s="273" t="s">
        <v>368</v>
      </c>
      <c r="AE18" s="92" t="s">
        <v>357</v>
      </c>
      <c r="AF18" s="92" t="s">
        <v>357</v>
      </c>
      <c r="AG18" s="274" t="s">
        <v>357</v>
      </c>
    </row>
    <row r="19" ht="20.1" customHeight="1">
      <c r="A19" s="58"/>
      <c r="B19" s="290"/>
      <c r="C19" s="291" t="s">
        <v>282</v>
      </c>
      <c r="D19" s="441">
        <v>116.35801564027370478983382209</v>
      </c>
      <c r="E19" s="95">
        <v>159.54123306579418230151832728</v>
      </c>
      <c r="F19" s="444">
        <v>132.652661861815233190567999</v>
      </c>
      <c r="G19" s="441">
        <v>14.962854349951124144672531769</v>
      </c>
      <c r="H19" s="95">
        <v>57.945802172374118101269723465</v>
      </c>
      <c r="I19" s="444">
        <v>39.19567904702214197662313922</v>
      </c>
      <c r="J19" s="441">
        <v>19.865591397849462365591397849</v>
      </c>
      <c r="K19" s="95">
        <v>17.136897822873826974153336895</v>
      </c>
      <c r="L19" s="444">
        <v>11.167216067546210490152820908</v>
      </c>
      <c r="M19" s="441">
        <v>151.18646138807429130009775171</v>
      </c>
      <c r="N19" s="95">
        <v>234.62393306104212737694138764</v>
      </c>
      <c r="O19" s="444">
        <v>183.01555697638358565734395913</v>
      </c>
      <c r="P19" s="5"/>
      <c r="Q19" s="422">
        <v>300.25780149109238860989338393</v>
      </c>
      <c r="R19" s="91">
        <v>-4.1588553798944600266506398400</v>
      </c>
      <c r="S19" s="500">
        <v>0.7075811845337663669609018300</v>
      </c>
      <c r="T19" s="422">
        <v>1169.8738231208519833307609198</v>
      </c>
      <c r="U19" s="91">
        <v>12.815373624969507072514913660</v>
      </c>
      <c r="V19" s="500">
        <v>-23.731376176801425020041900800</v>
      </c>
      <c r="W19" s="422">
        <v>986.4674507658643326039387308</v>
      </c>
      <c r="X19" s="91">
        <v>4.7951744297977647151853394800</v>
      </c>
      <c r="Y19" s="500">
        <v>-32.482051550233288632815414060</v>
      </c>
      <c r="Z19" s="422">
        <v>371.31593811168640835458216459</v>
      </c>
      <c r="AA19" s="91">
        <v>0.1894038434160083655578064600</v>
      </c>
      <c r="AB19" s="500">
        <v>-8.332662744257136235058917810</v>
      </c>
      <c r="AC19" s="5"/>
      <c r="AD19" s="422" t="s">
        <v>372</v>
      </c>
      <c r="AE19" s="91" t="s">
        <v>390</v>
      </c>
      <c r="AF19" s="91" t="s">
        <v>357</v>
      </c>
      <c r="AG19" s="423" t="s">
        <v>357</v>
      </c>
    </row>
    <row r="20" ht="20.1" customHeight="1">
      <c r="A20" s="58"/>
      <c r="B20" s="288"/>
      <c r="C20" s="289" t="s">
        <v>283</v>
      </c>
      <c r="D20" s="278">
        <v>84.22171717171717171717171717</v>
      </c>
      <c r="E20" s="94">
        <v>135.32593343898573692551505547</v>
      </c>
      <c r="F20" s="279">
        <v>109.132524636528348579256706</v>
      </c>
      <c r="G20" s="278">
        <v>13.881313131313131313131313131</v>
      </c>
      <c r="H20" s="94">
        <v>50.21645535171826377780893898</v>
      </c>
      <c r="I20" s="279">
        <v>36.419699955945462560990505771</v>
      </c>
      <c r="J20" s="278">
        <v>16.462373737373737373737373737</v>
      </c>
      <c r="K20" s="94">
        <v>17.239338723744131794156215559</v>
      </c>
      <c r="L20" s="279">
        <v>13.707623952541955571635596448</v>
      </c>
      <c r="M20" s="278">
        <v>114.56540404040404040404040404</v>
      </c>
      <c r="N20" s="94">
        <v>202.78172751444813249748021001</v>
      </c>
      <c r="O20" s="279">
        <v>159.25984854501576671188280822</v>
      </c>
      <c r="P20" s="5"/>
      <c r="Q20" s="273">
        <v>87.48126007589571215894906871</v>
      </c>
      <c r="R20" s="92">
        <v>-2.909143418722240140808504300</v>
      </c>
      <c r="S20" s="274">
        <v>1.849539951257231432520118100</v>
      </c>
      <c r="T20" s="273">
        <v>447.22096178243677479696630147</v>
      </c>
      <c r="U20" s="92">
        <v>-2.6638218156198685009642459800</v>
      </c>
      <c r="V20" s="274">
        <v>-7.6412892976538310371288521200</v>
      </c>
      <c r="W20" s="273">
        <v>235.33020876696859643330510218</v>
      </c>
      <c r="X20" s="92">
        <v>37.058581422967770317889511140</v>
      </c>
      <c r="Y20" s="274">
        <v>-4.8473312308479258128727529100</v>
      </c>
      <c r="Z20" s="273">
        <v>118.76680151991376808441254059</v>
      </c>
      <c r="AA20" s="92">
        <v>-0.3772114624409676134654562600</v>
      </c>
      <c r="AB20" s="274">
        <v>-1.074410153125910501690729200</v>
      </c>
      <c r="AC20" s="5"/>
      <c r="AD20" s="273" t="s">
        <v>368</v>
      </c>
      <c r="AE20" s="92" t="s">
        <v>357</v>
      </c>
      <c r="AF20" s="92" t="s">
        <v>357</v>
      </c>
      <c r="AG20" s="274" t="s">
        <v>390</v>
      </c>
    </row>
    <row r="21" ht="20.1" customHeight="1">
      <c r="A21" s="58"/>
      <c r="B21" s="290"/>
      <c r="C21" s="291" t="s">
        <v>268</v>
      </c>
      <c r="D21" s="441">
        <v>96.19965786901270772238514174</v>
      </c>
      <c r="E21" s="95">
        <v>134.25748172383824957824242114</v>
      </c>
      <c r="F21" s="444">
        <v>110.84302899932858065371440301</v>
      </c>
      <c r="G21" s="441">
        <v>17.698924731182795698924731183</v>
      </c>
      <c r="H21" s="95">
        <v>51.537057275440347707000552697</v>
      </c>
      <c r="I21" s="444">
        <v>28.980903592176457989441933437</v>
      </c>
      <c r="J21" s="441">
        <v>18.662267839687194525904203324</v>
      </c>
      <c r="K21" s="95">
        <v>17.492770512662952206136133868</v>
      </c>
      <c r="L21" s="444">
        <v>11.352055038064820903901309347</v>
      </c>
      <c r="M21" s="441">
        <v>132.56085043988269794721407625</v>
      </c>
      <c r="N21" s="95">
        <v>203.2873095119415494913791077</v>
      </c>
      <c r="O21" s="444">
        <v>151.1759876295698595470576458</v>
      </c>
      <c r="P21" s="5"/>
      <c r="Q21" s="422">
        <v>51.144056158357195182365007180</v>
      </c>
      <c r="R21" s="91">
        <v>-9.219980096365668270226230150</v>
      </c>
      <c r="S21" s="500">
        <v>4.3929691130790629266159735700</v>
      </c>
      <c r="T21" s="422">
        <v>242.05490044461627682196017784</v>
      </c>
      <c r="U21" s="91">
        <v>14.777499526392998813205507820</v>
      </c>
      <c r="V21" s="500">
        <v>-1.3867323697591941166856609100</v>
      </c>
      <c r="W21" s="422">
        <v>100.62477241568077343232589342</v>
      </c>
      <c r="X21" s="91">
        <v>-5.8392050150909138258283931800</v>
      </c>
      <c r="Y21" s="500">
        <v>-29.28996664042204852195318300</v>
      </c>
      <c r="Z21" s="422">
        <v>69.679993121104068616695930110</v>
      </c>
      <c r="AA21" s="91">
        <v>-3.8250752464392384704636344200</v>
      </c>
      <c r="AB21" s="500">
        <v>-0.2938014172081699438600085400</v>
      </c>
      <c r="AC21" s="5"/>
      <c r="AD21" s="422" t="s">
        <v>372</v>
      </c>
      <c r="AE21" s="91" t="s">
        <v>357</v>
      </c>
      <c r="AF21" s="91" t="s">
        <v>357</v>
      </c>
      <c r="AG21" s="423" t="s">
        <v>357</v>
      </c>
    </row>
    <row r="22" ht="20.1" customHeight="1">
      <c r="A22" s="58"/>
      <c r="B22" s="288"/>
      <c r="C22" s="289" t="s">
        <v>270</v>
      </c>
      <c r="D22" s="278">
        <v>92.8218475073313782991202346</v>
      </c>
      <c r="E22" s="94">
        <v>117.21940340473390930934001329</v>
      </c>
      <c r="F22" s="279">
        <v>102.5607805570642295997570916</v>
      </c>
      <c r="G22" s="278">
        <v>14.603128054740957966764418377</v>
      </c>
      <c r="H22" s="94">
        <v>36.22815968011396508642462654</v>
      </c>
      <c r="I22" s="279">
        <v>27.613822271817961126267974212</v>
      </c>
      <c r="J22" s="278">
        <v>22.192326490713587487781036168</v>
      </c>
      <c r="K22" s="94">
        <v>17.235283573236029579645762567</v>
      </c>
      <c r="L22" s="279">
        <v>11.37806663452420795296115649</v>
      </c>
      <c r="M22" s="278">
        <v>129.61730205278592375366568915</v>
      </c>
      <c r="N22" s="94">
        <v>170.6828466580839039754104024</v>
      </c>
      <c r="O22" s="279">
        <v>141.5526694634063986789862223</v>
      </c>
      <c r="P22" s="5"/>
      <c r="Q22" s="273">
        <v>41.531463065473817752004353590</v>
      </c>
      <c r="R22" s="92">
        <v>-7.8128518940629085026708005500</v>
      </c>
      <c r="S22" s="274">
        <v>5.3285450771424540149050182800</v>
      </c>
      <c r="T22" s="273">
        <v>83.14017966854546024740774952</v>
      </c>
      <c r="U22" s="92">
        <v>-2.5844409657238778955495795300</v>
      </c>
      <c r="V22" s="274">
        <v>-8.895865720350100442716903470</v>
      </c>
      <c r="W22" s="273">
        <v>50.372960175478051380318485270</v>
      </c>
      <c r="X22" s="92">
        <v>2.4005564949391975223131596200</v>
      </c>
      <c r="Y22" s="274">
        <v>-25.656508605375567560645115750</v>
      </c>
      <c r="Z22" s="273">
        <v>46.765651846560744415915365160</v>
      </c>
      <c r="AA22" s="92">
        <v>-5.7907919044811248498592680300</v>
      </c>
      <c r="AB22" s="274">
        <v>-1.0032270908459029737396099800</v>
      </c>
      <c r="AC22" s="5"/>
      <c r="AD22" s="273" t="s">
        <v>372</v>
      </c>
      <c r="AE22" s="92" t="s">
        <v>390</v>
      </c>
      <c r="AF22" s="92" t="s">
        <v>357</v>
      </c>
      <c r="AG22" s="274" t="s">
        <v>357</v>
      </c>
    </row>
    <row r="23" ht="20.1" customHeight="1">
      <c r="A23" s="58"/>
      <c r="B23" s="290"/>
      <c r="C23" s="291" t="s">
        <v>272</v>
      </c>
      <c r="D23" s="441">
        <v>66.074242424242424242424242424</v>
      </c>
      <c r="E23" s="95">
        <v>89.62241627047015319598520866</v>
      </c>
      <c r="F23" s="444">
        <v>88.64455786822219276150072915</v>
      </c>
      <c r="G23" s="441">
        <v>9.618434343434343434343434343</v>
      </c>
      <c r="H23" s="95">
        <v>36.991253389000017945853677644</v>
      </c>
      <c r="I23" s="444">
        <v>31.166010206267795416264593545</v>
      </c>
      <c r="J23" s="441">
        <v>16.981565656565656565656565657</v>
      </c>
      <c r="K23" s="95">
        <v>13.252334751026142393700077796</v>
      </c>
      <c r="L23" s="444">
        <v>9.77730480532955114582528827</v>
      </c>
      <c r="M23" s="441">
        <v>92.67424242424242424242424242</v>
      </c>
      <c r="N23" s="95">
        <v>139.8660044104963135355389641</v>
      </c>
      <c r="O23" s="444">
        <v>129.58787287981953932359061097</v>
      </c>
      <c r="P23" s="5"/>
      <c r="Q23" s="422">
        <v>28.204575409988681519518254110</v>
      </c>
      <c r="R23" s="91">
        <v>-12.951499369937607930204700310</v>
      </c>
      <c r="S23" s="500">
        <v>1.9614671849811953795589143400</v>
      </c>
      <c r="T23" s="422">
        <v>-10.838268686064748706664481850</v>
      </c>
      <c r="U23" s="91">
        <v>8.865607412835357130574131200</v>
      </c>
      <c r="V23" s="500">
        <v>-1.4195209610638151337365108100</v>
      </c>
      <c r="W23" s="422">
        <v>54.537515799149718487877743310</v>
      </c>
      <c r="X23" s="91">
        <v>-15.969560955556096826545556870</v>
      </c>
      <c r="Y23" s="500">
        <v>-28.76753770927733505313830300</v>
      </c>
      <c r="Z23" s="422">
        <v>26.406613278222681477654352880</v>
      </c>
      <c r="AA23" s="91">
        <v>-8.408655204069791011327178660</v>
      </c>
      <c r="AB23" s="500">
        <v>-2.0351531582816395628203891100</v>
      </c>
      <c r="AC23" s="5"/>
      <c r="AD23" s="422" t="s">
        <v>368</v>
      </c>
      <c r="AE23" s="91" t="s">
        <v>390</v>
      </c>
      <c r="AF23" s="91" t="s">
        <v>356</v>
      </c>
      <c r="AG23" s="423" t="s">
        <v>390</v>
      </c>
    </row>
    <row r="24" ht="20.1" customHeight="1">
      <c r="A24" s="59"/>
      <c r="B24" s="288"/>
      <c r="C24" s="289" t="s">
        <v>273</v>
      </c>
      <c r="D24" s="278">
        <v>95.92790811339198435972629521</v>
      </c>
      <c r="E24" s="94">
        <v>120.91310873677214866315628035</v>
      </c>
      <c r="F24" s="279">
        <v>113.15369088195421518776220636</v>
      </c>
      <c r="G24" s="278">
        <v>18.57722385141739980449657869</v>
      </c>
      <c r="H24" s="94">
        <v>41.990161084195530909273444226</v>
      </c>
      <c r="I24" s="279">
        <v>38.465494193868951602740061672</v>
      </c>
      <c r="J24" s="278">
        <v>19.680351906158357771260997067</v>
      </c>
      <c r="K24" s="94">
        <v>14.316679476837619361601322113</v>
      </c>
      <c r="L24" s="279">
        <v>10.827189980947815795187348925</v>
      </c>
      <c r="M24" s="278">
        <v>134.18548387096774193548387097</v>
      </c>
      <c r="N24" s="94">
        <v>177.21994929780529893403104669</v>
      </c>
      <c r="O24" s="279">
        <v>162.44637505677098258568961696</v>
      </c>
      <c r="P24" s="93"/>
      <c r="Q24" s="273">
        <v>34.788222164992703236329298650</v>
      </c>
      <c r="R24" s="92">
        <v>-8.234050770094738576447781270</v>
      </c>
      <c r="S24" s="274">
        <v>3.3461535527504686052738257600</v>
      </c>
      <c r="T24" s="273">
        <v>80.90048070058540764361524915</v>
      </c>
      <c r="U24" s="92">
        <v>1.8690121469785064144771000100</v>
      </c>
      <c r="V24" s="274">
        <v>-3.2190223814334896276539542500</v>
      </c>
      <c r="W24" s="273">
        <v>89.19325283089789973218061363</v>
      </c>
      <c r="X24" s="92">
        <v>-1.2991074711069964333892529500</v>
      </c>
      <c r="Y24" s="274">
        <v>-25.973319035363343610667080030</v>
      </c>
      <c r="Z24" s="273">
        <v>46.106441235401649224481324490</v>
      </c>
      <c r="AA24" s="92">
        <v>-5.4763292083241752600314637500</v>
      </c>
      <c r="AB24" s="274">
        <v>-0.8632735470624739381071597100</v>
      </c>
      <c r="AC24" s="93"/>
      <c r="AD24" s="273" t="s">
        <v>368</v>
      </c>
      <c r="AE24" s="92" t="s">
        <v>357</v>
      </c>
      <c r="AF24" s="92" t="s">
        <v>356</v>
      </c>
      <c r="AG24" s="274" t="s">
        <v>357</v>
      </c>
    </row>
    <row r="25" ht="20.1" customHeight="1">
      <c r="A25" s="60"/>
      <c r="B25" s="290"/>
      <c r="C25" s="291" t="s">
        <v>274</v>
      </c>
      <c r="D25" s="441">
        <v>127.10934343434343434343434343</v>
      </c>
      <c r="E25" s="95">
        <v>160.94843581616481774960380349</v>
      </c>
      <c r="F25" s="444">
        <v>140.01876353351893587873967033</v>
      </c>
      <c r="G25" s="441">
        <v>33.438636363636363636363636364</v>
      </c>
      <c r="H25" s="95">
        <v>57.942365945893129811138357412</v>
      </c>
      <c r="I25" s="444">
        <v>45.724574872702156147831073393</v>
      </c>
      <c r="J25" s="441">
        <v>30.575757575757575757575757576</v>
      </c>
      <c r="K25" s="95">
        <v>16.139328198395945912790279567</v>
      </c>
      <c r="L25" s="444">
        <v>31.248664046829067250187706729</v>
      </c>
      <c r="M25" s="441">
        <v>191.12373737373737373737373737</v>
      </c>
      <c r="N25" s="95">
        <v>235.03012996045389347353244047</v>
      </c>
      <c r="O25" s="444">
        <v>216.99200245305015927675845046</v>
      </c>
      <c r="P25" s="93"/>
      <c r="Q25" s="422">
        <v>61.748421407798968492424364140</v>
      </c>
      <c r="R25" s="91">
        <v>0.5027831062886520823754229900</v>
      </c>
      <c r="S25" s="500">
        <v>9.212554195930273493897342600</v>
      </c>
      <c r="T25" s="422">
        <v>115.50141587735572697978713016</v>
      </c>
      <c r="U25" s="91">
        <v>12.796599276348782652006408530</v>
      </c>
      <c r="V25" s="500">
        <v>19.327736464909405891731225390</v>
      </c>
      <c r="W25" s="422">
        <v>144.36416476619104320975196271</v>
      </c>
      <c r="X25" s="91">
        <v>-17.762267808739473446386768600</v>
      </c>
      <c r="Y25" s="500">
        <v>203.04083145990687708583206855</v>
      </c>
      <c r="Z25" s="422">
        <v>79.26762831900329235652194510</v>
      </c>
      <c r="AA25" s="91">
        <v>1.6841769889046040745883083900</v>
      </c>
      <c r="AB25" s="500">
        <v>22.706831248848052997430739260</v>
      </c>
      <c r="AC25" s="93"/>
      <c r="AD25" s="422" t="s">
        <v>372</v>
      </c>
      <c r="AE25" s="91" t="s">
        <v>357</v>
      </c>
      <c r="AF25" s="91" t="s">
        <v>356</v>
      </c>
      <c r="AG25" s="423" t="s">
        <v>357</v>
      </c>
    </row>
    <row r="26" ht="20.1" customHeight="1">
      <c r="A26" s="60"/>
      <c r="B26" s="292"/>
      <c r="C26" s="293" t="s">
        <v>276</v>
      </c>
      <c r="D26" s="445">
        <v>213.44819159335288367546432063</v>
      </c>
      <c r="E26" s="446">
        <v>250.20907980164613261080721844</v>
      </c>
      <c r="F26" s="447">
        <v>177.33224138594638053653675914</v>
      </c>
      <c r="G26" s="445">
        <v>43.624633431085043988269794721</v>
      </c>
      <c r="H26" s="446">
        <v>52.472076575670285701885116078</v>
      </c>
      <c r="I26" s="447">
        <v>41.571068950753314271461342065</v>
      </c>
      <c r="J26" s="445">
        <v>24.96969696969696969696969697</v>
      </c>
      <c r="K26" s="446">
        <v>17.004468195272277740746307214</v>
      </c>
      <c r="L26" s="447">
        <v>13.357184707378691427801741729</v>
      </c>
      <c r="M26" s="445">
        <v>282.04252199413489736070381232</v>
      </c>
      <c r="N26" s="446">
        <v>319.68562457258869605343864173</v>
      </c>
      <c r="O26" s="447">
        <v>232.26049504407838623579984293</v>
      </c>
      <c r="P26" s="455"/>
      <c r="Q26" s="275">
        <v>54.047351972175777970609607260</v>
      </c>
      <c r="R26" s="276">
        <v>-2.0136435867300200776601475200</v>
      </c>
      <c r="S26" s="277">
        <v>3.6669098469984079259610146100</v>
      </c>
      <c r="T26" s="275">
        <v>216.08470854876407677597563566</v>
      </c>
      <c r="U26" s="276">
        <v>-25.820404995861961090419222970</v>
      </c>
      <c r="V26" s="277">
        <v>2.7051752662296199265655806100</v>
      </c>
      <c r="W26" s="275">
        <v>64.35729567133688291215596700</v>
      </c>
      <c r="X26" s="276">
        <v>-6.6086191852015519095515839900</v>
      </c>
      <c r="Y26" s="277">
        <v>13.705186152143265498415481130</v>
      </c>
      <c r="Z26" s="275">
        <v>68.329319998658170356941270160</v>
      </c>
      <c r="AA26" s="276">
        <v>-7.1478188476132027098838830700</v>
      </c>
      <c r="AB26" s="277">
        <v>4.0206960662884896746487186800</v>
      </c>
      <c r="AC26" s="455"/>
      <c r="AD26" s="275" t="s">
        <v>371</v>
      </c>
      <c r="AE26" s="276" t="s">
        <v>357</v>
      </c>
      <c r="AF26" s="276" t="s">
        <v>356</v>
      </c>
      <c r="AG26" s="277" t="s">
        <v>357</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115"/>
      <c r="AD27" s="113"/>
      <c r="AE27" s="113"/>
      <c r="AF27" s="113"/>
      <c r="AG27" s="113"/>
      <c r="AH27" s="9"/>
    </row>
    <row r="28" ht="24.95" customHeight="1">
      <c r="A28" s="112"/>
      <c r="B28" s="993" t="s">
        <v>60</v>
      </c>
      <c r="C28" s="993"/>
      <c r="D28" s="993"/>
      <c r="E28" s="993"/>
      <c r="F28" s="993"/>
      <c r="G28" s="993"/>
      <c r="H28" s="993"/>
      <c r="I28" s="993"/>
      <c r="J28" s="993"/>
      <c r="K28" s="993"/>
      <c r="L28" s="993"/>
      <c r="M28" s="993"/>
      <c r="N28" s="993"/>
      <c r="O28" s="993"/>
      <c r="P28" s="503"/>
      <c r="Q28" s="991"/>
      <c r="R28" s="991"/>
      <c r="S28" s="991"/>
      <c r="T28" s="991"/>
      <c r="U28" s="991"/>
      <c r="V28" s="991"/>
      <c r="W28" s="991"/>
      <c r="X28" s="991"/>
      <c r="Y28" s="991"/>
      <c r="Z28" s="991"/>
      <c r="AA28" s="991"/>
      <c r="AB28" s="991"/>
      <c r="AC28" s="503"/>
      <c r="AD28" s="991"/>
      <c r="AE28" s="991"/>
      <c r="AF28" s="991"/>
      <c r="AG28" s="991"/>
      <c r="AH28" s="9"/>
    </row>
    <row r="29" ht="20.1" customHeight="1">
      <c r="A29" s="58"/>
      <c r="B29" s="286">
        <v>2017</v>
      </c>
      <c r="C29" s="287"/>
      <c r="D29" s="456">
        <v>148.80796571916554837135537392</v>
      </c>
      <c r="E29" s="457">
        <v>158.59405596682803985845472505</v>
      </c>
      <c r="F29" s="438">
        <v>139.97176694239334352349098457</v>
      </c>
      <c r="G29" s="456">
        <v>16.383310967427107478345736245</v>
      </c>
      <c r="H29" s="457">
        <v>39.321665309820992926144163472</v>
      </c>
      <c r="I29" s="438">
        <v>49.463277085900996153012126814</v>
      </c>
      <c r="J29" s="456">
        <v>3.0062827863852629010613639136</v>
      </c>
      <c r="K29" s="457">
        <v>9.090231418132137238117325019</v>
      </c>
      <c r="L29" s="438">
        <v>16.285641087985785423846508316</v>
      </c>
      <c r="M29" s="456">
        <v>168.19755947297791875076247408</v>
      </c>
      <c r="N29" s="457">
        <v>207.00595269478117002271621354</v>
      </c>
      <c r="O29" s="438">
        <v>205.7206851162801251003496197</v>
      </c>
      <c r="P29" s="5"/>
      <c r="Q29" s="429">
        <v>-17.345037901148051372008744520</v>
      </c>
      <c r="R29" s="430">
        <v>-9.059464072845588579180555430</v>
      </c>
      <c r="S29" s="419">
        <v>-2.8721037477952030533094939600</v>
      </c>
      <c r="T29" s="429">
        <v>-49.873401498373461533249407420</v>
      </c>
      <c r="U29" s="430">
        <v>-11.455079042952640848974693600</v>
      </c>
      <c r="V29" s="419">
        <v>-1.5526649146893090981853502300</v>
      </c>
      <c r="W29" s="429">
        <v>-5.372780595073934250630928300</v>
      </c>
      <c r="X29" s="430">
        <v>-14.301650571557912313350675090</v>
      </c>
      <c r="Y29" s="419">
        <v>13.829439653124462576838076760</v>
      </c>
      <c r="Z29" s="429">
        <v>-22.093237551819329912156787090</v>
      </c>
      <c r="AA29" s="430">
        <v>-9.765588342320444594067450770</v>
      </c>
      <c r="AB29" s="419">
        <v>-1.4092397662287683261853994800</v>
      </c>
      <c r="AC29" s="5"/>
      <c r="AD29" s="429" t="s">
        <v>370</v>
      </c>
      <c r="AE29" s="430" t="s">
        <v>358</v>
      </c>
      <c r="AF29" s="430" t="s">
        <v>359</v>
      </c>
      <c r="AG29" s="431" t="s">
        <v>358</v>
      </c>
    </row>
    <row r="30" ht="20.1" customHeight="1">
      <c r="A30" s="58"/>
      <c r="B30" s="288">
        <v>2018</v>
      </c>
      <c r="C30" s="289"/>
      <c r="D30" s="278">
        <v>71.221631634050092614963356688</v>
      </c>
      <c r="E30" s="94">
        <v>179.21469639406899246683889456</v>
      </c>
      <c r="F30" s="279">
        <v>140.7828176025230354014545792</v>
      </c>
      <c r="G30" s="278">
        <v>7.4616788811038629835440659311</v>
      </c>
      <c r="H30" s="94">
        <v>55.683346226909285001009137238</v>
      </c>
      <c r="I30" s="279">
        <v>45.639801340187215690958961667</v>
      </c>
      <c r="J30" s="278">
        <v>8.795334353440176102654962283</v>
      </c>
      <c r="K30" s="94">
        <v>15.499197629403792081549478022</v>
      </c>
      <c r="L30" s="279">
        <v>15.599614930305947034163853624</v>
      </c>
      <c r="M30" s="278">
        <v>87.4786448685941317011623849</v>
      </c>
      <c r="N30" s="94">
        <v>250.39724025038206954939750982</v>
      </c>
      <c r="O30" s="279">
        <v>202.02223387301619812657739449</v>
      </c>
      <c r="P30" s="5"/>
      <c r="Q30" s="273">
        <v>-52.138562415091744216081502640</v>
      </c>
      <c r="R30" s="92">
        <v>13.002152130817577003492524220</v>
      </c>
      <c r="S30" s="274">
        <v>0.5794387524331868794437310500</v>
      </c>
      <c r="T30" s="273">
        <v>-54.455610981571503659053488290</v>
      </c>
      <c r="U30" s="92">
        <v>41.609837193242659810586681870</v>
      </c>
      <c r="V30" s="274">
        <v>-7.7299280819459156289830940300</v>
      </c>
      <c r="W30" s="273">
        <v>192.56510376442781176204819249</v>
      </c>
      <c r="X30" s="92">
        <v>70.503883965899854260389846750</v>
      </c>
      <c r="Y30" s="274">
        <v>-4.2124602523994735665708880900</v>
      </c>
      <c r="Z30" s="273">
        <v>-47.990538541287116217743541700</v>
      </c>
      <c r="AA30" s="92">
        <v>20.961371878797588744867972330</v>
      </c>
      <c r="AB30" s="274">
        <v>-1.7978023168518227472749966100</v>
      </c>
      <c r="AC30" s="5"/>
      <c r="AD30" s="273" t="s">
        <v>368</v>
      </c>
      <c r="AE30" s="92" t="s">
        <v>390</v>
      </c>
      <c r="AF30" s="92" t="s">
        <v>390</v>
      </c>
      <c r="AG30" s="274" t="s">
        <v>391</v>
      </c>
    </row>
    <row r="31" ht="20.1" customHeight="1">
      <c r="A31" s="58"/>
      <c r="B31" s="427">
        <v>2019</v>
      </c>
      <c r="C31" s="428"/>
      <c r="D31" s="459">
        <v>131.58870900788709007887090079</v>
      </c>
      <c r="E31" s="460">
        <v>177.13043813907040357770879014</v>
      </c>
      <c r="F31" s="501">
        <v>143.52397298966863629227150607</v>
      </c>
      <c r="G31" s="459">
        <v>21.339061851390618513906185139</v>
      </c>
      <c r="H31" s="460">
        <v>56.826655543235852428744942935</v>
      </c>
      <c r="I31" s="501">
        <v>39.360396178210968925210190846</v>
      </c>
      <c r="J31" s="459">
        <v>21.127625570776255707762557078</v>
      </c>
      <c r="K31" s="460">
        <v>17.020517446781579104884737804</v>
      </c>
      <c r="L31" s="501">
        <v>13.355481786954169782278536927</v>
      </c>
      <c r="M31" s="459">
        <v>174.05539643005396430053964301</v>
      </c>
      <c r="N31" s="460">
        <v>250.97761112908783511133847087</v>
      </c>
      <c r="O31" s="501">
        <v>196.23985095483377499976023384</v>
      </c>
      <c r="P31" s="455"/>
      <c r="Q31" s="432">
        <v>84.75946982514273021582185234</v>
      </c>
      <c r="R31" s="433">
        <v>-1.1629951655390948283907187400</v>
      </c>
      <c r="S31" s="502">
        <v>1.9470809249498039239310366300</v>
      </c>
      <c r="T31" s="432">
        <v>185.98204494473995080553301888</v>
      </c>
      <c r="U31" s="433">
        <v>2.0532338549978465158353369300</v>
      </c>
      <c r="V31" s="502">
        <v>-13.758616333956392451538137650</v>
      </c>
      <c r="W31" s="432">
        <v>140.21401258625797041520686548</v>
      </c>
      <c r="X31" s="433">
        <v>9.815474670067212121558745150</v>
      </c>
      <c r="Y31" s="502">
        <v>-14.385823966667389078425572250</v>
      </c>
      <c r="Z31" s="432">
        <v>98.96901317059829139213679219</v>
      </c>
      <c r="AA31" s="433">
        <v>0.2317800620028518868240495700</v>
      </c>
      <c r="AB31" s="502">
        <v>-2.8622507569226355338236379600</v>
      </c>
      <c r="AC31" s="455"/>
      <c r="AD31" s="432" t="s">
        <v>368</v>
      </c>
      <c r="AE31" s="433" t="s">
        <v>357</v>
      </c>
      <c r="AF31" s="433" t="s">
        <v>357</v>
      </c>
      <c r="AG31" s="434" t="s">
        <v>357</v>
      </c>
    </row>
    <row r="32" ht="21" customHeight="1"/>
    <row r="33" ht="24.95" customHeight="1">
      <c r="A33" s="112"/>
      <c r="B33" s="992" t="s">
        <v>44</v>
      </c>
      <c r="C33" s="992"/>
      <c r="D33" s="992"/>
      <c r="E33" s="992"/>
      <c r="F33" s="992"/>
      <c r="G33" s="992"/>
      <c r="H33" s="992"/>
      <c r="I33" s="992"/>
      <c r="J33" s="992"/>
      <c r="K33" s="992"/>
      <c r="L33" s="992"/>
      <c r="M33" s="992"/>
      <c r="N33" s="992"/>
      <c r="O33" s="992"/>
      <c r="P33" s="503"/>
      <c r="Q33" s="991"/>
      <c r="R33" s="991"/>
      <c r="S33" s="991"/>
      <c r="T33" s="991"/>
      <c r="U33" s="991"/>
      <c r="V33" s="991"/>
      <c r="W33" s="991"/>
      <c r="X33" s="991"/>
      <c r="Y33" s="991"/>
      <c r="Z33" s="991"/>
      <c r="AA33" s="991"/>
      <c r="AB33" s="991"/>
      <c r="AC33" s="503"/>
      <c r="AD33" s="991"/>
      <c r="AE33" s="991"/>
      <c r="AF33" s="991"/>
      <c r="AG33" s="991"/>
      <c r="AH33" s="9"/>
    </row>
    <row r="34" ht="20.1" customHeight="1">
      <c r="A34" s="58"/>
      <c r="B34" s="286">
        <v>2017</v>
      </c>
      <c r="C34" s="287"/>
      <c r="D34" s="456">
        <v>125.53768115942028985507246377</v>
      </c>
      <c r="E34" s="457">
        <v>167.88596430786191690208778337</v>
      </c>
      <c r="F34" s="438">
        <v>139.86364599240563159409017759</v>
      </c>
      <c r="G34" s="456">
        <v>2.1519323671497584541062801932</v>
      </c>
      <c r="H34" s="457">
        <v>44.291735429157863700970147099</v>
      </c>
      <c r="I34" s="438">
        <v>47.898543217730691113425055612</v>
      </c>
      <c r="J34" s="456">
        <v>0.3985507246376811594202898551</v>
      </c>
      <c r="K34" s="457">
        <v>9.864710161221932395112527605</v>
      </c>
      <c r="L34" s="438">
        <v>15.358520329501906213098734735</v>
      </c>
      <c r="M34" s="456">
        <v>128.08816425120772946859903382</v>
      </c>
      <c r="N34" s="457">
        <v>222.04240989824171299817045807</v>
      </c>
      <c r="O34" s="438">
        <v>203.12070953963822892061396795</v>
      </c>
      <c r="P34" s="5"/>
      <c r="Q34" s="429">
        <v>-18.868021354416232794626922570</v>
      </c>
      <c r="R34" s="430">
        <v>5.2708476335739137459674689300</v>
      </c>
      <c r="S34" s="419">
        <v>9.271717930442929957551211740</v>
      </c>
      <c r="T34" s="429">
        <v>-90.04135926671137938743572547</v>
      </c>
      <c r="U34" s="430">
        <v>21.359747805571905304966220870</v>
      </c>
      <c r="V34" s="419">
        <v>3.8160812200834894326484518900</v>
      </c>
      <c r="W34" s="429">
        <v>-65.898682449094624110476995700</v>
      </c>
      <c r="X34" s="430">
        <v>21.360189995540119318064298340</v>
      </c>
      <c r="Y34" s="419">
        <v>-12.461510549213104433984131610</v>
      </c>
      <c r="Z34" s="429">
        <v>-27.841758362254141546993939580</v>
      </c>
      <c r="AA34" s="430">
        <v>8.788482163511646506076675970</v>
      </c>
      <c r="AB34" s="419">
        <v>5.9692252960882539538383330500</v>
      </c>
      <c r="AC34" s="5"/>
      <c r="AD34" s="429" t="s">
        <v>368</v>
      </c>
      <c r="AE34" s="430" t="s">
        <v>390</v>
      </c>
      <c r="AF34" s="430" t="s">
        <v>390</v>
      </c>
      <c r="AG34" s="431" t="s">
        <v>391</v>
      </c>
    </row>
    <row r="35" ht="20.1" customHeight="1">
      <c r="A35" s="58"/>
      <c r="B35" s="288">
        <v>2018</v>
      </c>
      <c r="C35" s="289"/>
      <c r="D35" s="278">
        <v>96.29512516469038208168642951</v>
      </c>
      <c r="E35" s="94">
        <v>182.66102649348859643078619169</v>
      </c>
      <c r="F35" s="279">
        <v>135.77182245965092296813970137</v>
      </c>
      <c r="G35" s="278">
        <v>13.170619235836627140974967062</v>
      </c>
      <c r="H35" s="94">
        <v>54.475130401495323118533981286</v>
      </c>
      <c r="I35" s="279">
        <v>39.510607436814922083553976043</v>
      </c>
      <c r="J35" s="278">
        <v>12.704380764163372859025032938</v>
      </c>
      <c r="K35" s="94">
        <v>17.422338601592852143339228705</v>
      </c>
      <c r="L35" s="279">
        <v>12.257369218717887713865340699</v>
      </c>
      <c r="M35" s="278">
        <v>122.17012516469038208168642951</v>
      </c>
      <c r="N35" s="94">
        <v>254.55849549657677169265940169</v>
      </c>
      <c r="O35" s="279">
        <v>187.53979911518373276555901813</v>
      </c>
      <c r="P35" s="5"/>
      <c r="Q35" s="273">
        <v>-23.293847492367481746500691100</v>
      </c>
      <c r="R35" s="92">
        <v>8.800653614219243850575962770</v>
      </c>
      <c r="S35" s="274">
        <v>-2.9255804849938546475417299400</v>
      </c>
      <c r="T35" s="273">
        <v>512.03685751895427504362289413</v>
      </c>
      <c r="U35" s="92">
        <v>22.991636867842367894702890160</v>
      </c>
      <c r="V35" s="274">
        <v>-17.511880774300441650234991580</v>
      </c>
      <c r="W35" s="273">
        <v>3087.6446280991735537190082642</v>
      </c>
      <c r="X35" s="92">
        <v>76.612777434453922181527614290</v>
      </c>
      <c r="Y35" s="274">
        <v>-20.191731001762409079813935460</v>
      </c>
      <c r="Z35" s="273">
        <v>-4.6202856611410502242790540600</v>
      </c>
      <c r="AA35" s="92">
        <v>14.644087862871165760986592900</v>
      </c>
      <c r="AB35" s="274">
        <v>-7.6707640790384011185454640300</v>
      </c>
      <c r="AC35" s="5"/>
      <c r="AD35" s="273" t="s">
        <v>368</v>
      </c>
      <c r="AE35" s="92" t="s">
        <v>390</v>
      </c>
      <c r="AF35" s="92" t="s">
        <v>390</v>
      </c>
      <c r="AG35" s="274" t="s">
        <v>391</v>
      </c>
    </row>
    <row r="36" ht="20.1" customHeight="1">
      <c r="A36" s="58"/>
      <c r="B36" s="427">
        <v>2019</v>
      </c>
      <c r="C36" s="428"/>
      <c r="D36" s="459">
        <v>145.6949934123847167325428195</v>
      </c>
      <c r="E36" s="460">
        <v>177.53522738234686143457589747</v>
      </c>
      <c r="F36" s="501">
        <v>143.53942180772267982408106566</v>
      </c>
      <c r="G36" s="459">
        <v>31.863224637681159420289855072</v>
      </c>
      <c r="H36" s="460">
        <v>50.72391680252863270956593578</v>
      </c>
      <c r="I36" s="501">
        <v>41.879029387656031810164953452</v>
      </c>
      <c r="J36" s="459">
        <v>25.015480895915678524374176548</v>
      </c>
      <c r="K36" s="460">
        <v>15.816689388992230299527009741</v>
      </c>
      <c r="L36" s="501">
        <v>18.33886452981514936324231535</v>
      </c>
      <c r="M36" s="459">
        <v>202.57369894598155467720685112</v>
      </c>
      <c r="N36" s="460">
        <v>244.075833573867724443668843</v>
      </c>
      <c r="O36" s="501">
        <v>203.75731572519386099748833446</v>
      </c>
      <c r="P36" s="455"/>
      <c r="Q36" s="432">
        <v>51.300487084063047285464098080</v>
      </c>
      <c r="R36" s="433">
        <v>-2.806181049970425283500019100</v>
      </c>
      <c r="S36" s="502">
        <v>5.7210687809542773909618224400</v>
      </c>
      <c r="T36" s="432">
        <v>141.92654929225228830090531686</v>
      </c>
      <c r="U36" s="433">
        <v>-6.8861030186055707331813382200</v>
      </c>
      <c r="V36" s="502">
        <v>5.9943951877446404654930183200</v>
      </c>
      <c r="W36" s="432">
        <v>96.90436992001659299205351240</v>
      </c>
      <c r="X36" s="433">
        <v>-9.216037234254097192184413190</v>
      </c>
      <c r="Y36" s="502">
        <v>49.615012834975871149465859280</v>
      </c>
      <c r="Z36" s="432">
        <v>65.812794799795636929323539370</v>
      </c>
      <c r="AA36" s="433">
        <v>-4.1179776389941835687894233400</v>
      </c>
      <c r="AB36" s="502">
        <v>8.647506655400439708847583490</v>
      </c>
      <c r="AC36" s="455"/>
      <c r="AD36" s="432" t="s">
        <v>371</v>
      </c>
      <c r="AE36" s="433" t="s">
        <v>357</v>
      </c>
      <c r="AF36" s="433" t="s">
        <v>356</v>
      </c>
      <c r="AG36" s="434" t="s">
        <v>357</v>
      </c>
    </row>
    <row r="37" ht="21" customHeight="1"/>
    <row r="38" ht="24.95" customHeight="1">
      <c r="A38" s="112"/>
      <c r="B38" s="992" t="s">
        <v>45</v>
      </c>
      <c r="C38" s="992"/>
      <c r="D38" s="992"/>
      <c r="E38" s="992"/>
      <c r="F38" s="992"/>
      <c r="G38" s="992"/>
      <c r="H38" s="992"/>
      <c r="I38" s="992"/>
      <c r="J38" s="992"/>
      <c r="K38" s="992"/>
      <c r="L38" s="992"/>
      <c r="M38" s="992"/>
      <c r="N38" s="992"/>
      <c r="O38" s="992"/>
      <c r="P38" s="503"/>
      <c r="Q38" s="991"/>
      <c r="R38" s="991"/>
      <c r="S38" s="991"/>
      <c r="T38" s="991"/>
      <c r="U38" s="991"/>
      <c r="V38" s="991"/>
      <c r="W38" s="991"/>
      <c r="X38" s="991"/>
      <c r="Y38" s="991"/>
      <c r="Z38" s="991"/>
      <c r="AA38" s="991"/>
      <c r="AB38" s="991"/>
      <c r="AC38" s="503"/>
      <c r="AD38" s="991"/>
      <c r="AE38" s="991"/>
      <c r="AF38" s="991"/>
      <c r="AG38" s="991"/>
      <c r="AH38" s="9"/>
    </row>
    <row r="39" ht="20.1" customHeight="1">
      <c r="A39" s="58"/>
      <c r="B39" s="286">
        <v>2017</v>
      </c>
      <c r="C39" s="287"/>
      <c r="D39" s="456">
        <v>148.80796571916554837135537392</v>
      </c>
      <c r="E39" s="457">
        <v>158.59405596682803985845472505</v>
      </c>
      <c r="F39" s="438">
        <v>139.97176694239334352349098457</v>
      </c>
      <c r="G39" s="456">
        <v>16.383310967427107478345736245</v>
      </c>
      <c r="H39" s="457">
        <v>39.321665309820992926144163472</v>
      </c>
      <c r="I39" s="438">
        <v>49.463277085900996153012126814</v>
      </c>
      <c r="J39" s="456">
        <v>3.0062827863852629010613639136</v>
      </c>
      <c r="K39" s="457">
        <v>9.090231418132137238117325019</v>
      </c>
      <c r="L39" s="438">
        <v>16.285641087985785423846508316</v>
      </c>
      <c r="M39" s="456">
        <v>168.19755947297791875076247408</v>
      </c>
      <c r="N39" s="457">
        <v>207.00595269478117002271621354</v>
      </c>
      <c r="O39" s="438">
        <v>205.7206851162801251003496197</v>
      </c>
      <c r="P39" s="5"/>
      <c r="Q39" s="429">
        <v>-17.345037901148051372008744520</v>
      </c>
      <c r="R39" s="430">
        <v>-9.059464072845588579180555430</v>
      </c>
      <c r="S39" s="419">
        <v>-2.8721037477952030533094939600</v>
      </c>
      <c r="T39" s="429">
        <v>-49.873401498373461533249407420</v>
      </c>
      <c r="U39" s="430">
        <v>-11.455079042952640848974693600</v>
      </c>
      <c r="V39" s="419">
        <v>-1.5526649146893090981853502300</v>
      </c>
      <c r="W39" s="429">
        <v>-5.372780595073934250630928300</v>
      </c>
      <c r="X39" s="430">
        <v>-14.301650571557912313350675090</v>
      </c>
      <c r="Y39" s="419">
        <v>13.829439653124462576838076760</v>
      </c>
      <c r="Z39" s="429">
        <v>-22.093237551819329912156787090</v>
      </c>
      <c r="AA39" s="430">
        <v>-9.765588342320444594067450770</v>
      </c>
      <c r="AB39" s="419">
        <v>-1.4092397662287683261853994800</v>
      </c>
      <c r="AC39" s="5"/>
      <c r="AD39" s="429" t="s">
        <v>370</v>
      </c>
      <c r="AE39" s="430" t="s">
        <v>358</v>
      </c>
      <c r="AF39" s="430" t="s">
        <v>359</v>
      </c>
      <c r="AG39" s="431" t="s">
        <v>358</v>
      </c>
    </row>
    <row r="40" ht="20.1" customHeight="1">
      <c r="A40" s="58"/>
      <c r="B40" s="288">
        <v>2018</v>
      </c>
      <c r="C40" s="289"/>
      <c r="D40" s="278">
        <v>71.221631634050092614963356688</v>
      </c>
      <c r="E40" s="94">
        <v>179.21469639406899246683889456</v>
      </c>
      <c r="F40" s="279">
        <v>140.7828176025230354014545792</v>
      </c>
      <c r="G40" s="278">
        <v>7.4616788811038629835440659311</v>
      </c>
      <c r="H40" s="94">
        <v>55.683346226909285001009137238</v>
      </c>
      <c r="I40" s="279">
        <v>45.639801340187215690958961667</v>
      </c>
      <c r="J40" s="278">
        <v>8.795334353440176102654962283</v>
      </c>
      <c r="K40" s="94">
        <v>15.499197629403792081549478022</v>
      </c>
      <c r="L40" s="279">
        <v>15.599614930305947034163853624</v>
      </c>
      <c r="M40" s="278">
        <v>87.4786448685941317011623849</v>
      </c>
      <c r="N40" s="94">
        <v>250.39724025038206954939750982</v>
      </c>
      <c r="O40" s="279">
        <v>202.02223387301619812657739449</v>
      </c>
      <c r="P40" s="5"/>
      <c r="Q40" s="273">
        <v>-52.138562415091744216081502640</v>
      </c>
      <c r="R40" s="92">
        <v>13.002152130817577003492524220</v>
      </c>
      <c r="S40" s="274">
        <v>0.5794387524331868794437310500</v>
      </c>
      <c r="T40" s="273">
        <v>-54.455610981571503659053488290</v>
      </c>
      <c r="U40" s="92">
        <v>41.609837193242659810586681870</v>
      </c>
      <c r="V40" s="274">
        <v>-7.7299280819459156289830940300</v>
      </c>
      <c r="W40" s="273">
        <v>192.56510376442781176204819249</v>
      </c>
      <c r="X40" s="92">
        <v>70.503883965899854260389846750</v>
      </c>
      <c r="Y40" s="274">
        <v>-4.2124602523994735665708880900</v>
      </c>
      <c r="Z40" s="273">
        <v>-47.990538541287116217743541700</v>
      </c>
      <c r="AA40" s="92">
        <v>20.961371878797588744867972330</v>
      </c>
      <c r="AB40" s="274">
        <v>-1.7978023168518227472749966100</v>
      </c>
      <c r="AC40" s="5"/>
      <c r="AD40" s="273" t="s">
        <v>368</v>
      </c>
      <c r="AE40" s="92" t="s">
        <v>390</v>
      </c>
      <c r="AF40" s="92" t="s">
        <v>390</v>
      </c>
      <c r="AG40" s="274" t="s">
        <v>391</v>
      </c>
    </row>
    <row r="41" ht="20.1" customHeight="1">
      <c r="A41" s="58"/>
      <c r="B41" s="427">
        <v>2019</v>
      </c>
      <c r="C41" s="428"/>
      <c r="D41" s="459">
        <v>131.58870900788709007887090079</v>
      </c>
      <c r="E41" s="460">
        <v>177.13043813907040357770879014</v>
      </c>
      <c r="F41" s="501">
        <v>143.52397298966863629227150607</v>
      </c>
      <c r="G41" s="459">
        <v>21.339061851390618513906185139</v>
      </c>
      <c r="H41" s="460">
        <v>56.826655543235852428744942935</v>
      </c>
      <c r="I41" s="501">
        <v>39.360396178210968925210190846</v>
      </c>
      <c r="J41" s="459">
        <v>21.127625570776255707762557078</v>
      </c>
      <c r="K41" s="460">
        <v>17.020517446781579104884737804</v>
      </c>
      <c r="L41" s="501">
        <v>13.355481786954169782278536927</v>
      </c>
      <c r="M41" s="459">
        <v>174.05539643005396430053964301</v>
      </c>
      <c r="N41" s="460">
        <v>250.97761112908783511133847087</v>
      </c>
      <c r="O41" s="501">
        <v>196.23985095483377499976023384</v>
      </c>
      <c r="P41" s="455"/>
      <c r="Q41" s="432">
        <v>84.75946982514273021582185234</v>
      </c>
      <c r="R41" s="433">
        <v>-1.1629951655390948283907187400</v>
      </c>
      <c r="S41" s="502">
        <v>1.9470809249498039239310366300</v>
      </c>
      <c r="T41" s="432">
        <v>185.98204494473995080553301888</v>
      </c>
      <c r="U41" s="433">
        <v>2.0532338549978465158353369300</v>
      </c>
      <c r="V41" s="502">
        <v>-13.758616333956392451538137650</v>
      </c>
      <c r="W41" s="432">
        <v>140.21401258625797041520686548</v>
      </c>
      <c r="X41" s="433">
        <v>9.815474670067212121558745150</v>
      </c>
      <c r="Y41" s="502">
        <v>-14.385823966667389078425572250</v>
      </c>
      <c r="Z41" s="432">
        <v>98.96901317059829139213679219</v>
      </c>
      <c r="AA41" s="433">
        <v>0.2317800620028518868240495700</v>
      </c>
      <c r="AB41" s="502">
        <v>-2.8622507569226355338236379600</v>
      </c>
      <c r="AC41" s="455"/>
      <c r="AD41" s="432" t="s">
        <v>368</v>
      </c>
      <c r="AE41" s="433" t="s">
        <v>357</v>
      </c>
      <c r="AF41" s="433" t="s">
        <v>357</v>
      </c>
      <c r="AG41" s="434" t="s">
        <v>357</v>
      </c>
    </row>
    <row r="42" ht="12.75" customHeight="1"/>
    <row r="43" ht="20.1" customHeight="1">
      <c r="B43" s="7" t="s">
        <v>107</v>
      </c>
    </row>
    <row r="44" ht="14.1" customHeight="1">
      <c r="B44" s="7"/>
      <c r="AW44" s="237"/>
    </row>
    <row r="45" ht="24" customHeight="1">
      <c r="B45" s="1067" t="s">
        <v>138</v>
      </c>
      <c r="C45" s="1067"/>
      <c r="D45" s="1067"/>
      <c r="E45" s="1067"/>
      <c r="F45" s="1067"/>
      <c r="G45" s="1067"/>
      <c r="H45" s="1067"/>
      <c r="I45" s="1067"/>
      <c r="J45" s="1067"/>
      <c r="K45" s="1067"/>
      <c r="L45" s="1067"/>
      <c r="M45" s="1067"/>
      <c r="N45" s="1067"/>
      <c r="O45" s="1067"/>
      <c r="P45" s="1067"/>
      <c r="Q45" s="1067"/>
      <c r="R45" s="1067"/>
      <c r="S45" s="1067"/>
      <c r="T45" s="1067"/>
      <c r="U45" s="1067"/>
      <c r="V45" s="1067"/>
      <c r="W45" s="1067"/>
      <c r="X45" s="1067"/>
      <c r="Y45" s="1067"/>
      <c r="Z45" s="1067"/>
      <c r="AA45" s="1067"/>
      <c r="AB45" s="1067"/>
      <c r="AC45" s="1067"/>
      <c r="AD45" s="1067"/>
      <c r="AE45" s="1067"/>
      <c r="AF45" s="1067"/>
      <c r="AG45" s="1067"/>
      <c r="AW45" s="237"/>
    </row>
    <row r="46" ht="14.1" customHeight="1">
      <c r="A46"/>
      <c r="AW46" s="237"/>
    </row>
    <row r="47">
      <c r="A47" s="237"/>
      <c r="B47" s="237"/>
      <c r="C47" s="237"/>
      <c r="D47" s="237"/>
      <c r="E47" s="237"/>
      <c r="F47" s="237"/>
      <c r="G47" s="237"/>
      <c r="H47" s="237"/>
      <c r="I47" s="237"/>
      <c r="J47" s="237"/>
      <c r="K47" s="237"/>
      <c r="L47" s="237"/>
      <c r="M47" s="237"/>
      <c r="N47" s="237"/>
      <c r="O47" s="237"/>
      <c r="P47" s="237"/>
      <c r="Q47" s="237"/>
      <c r="R47" s="237"/>
      <c r="S47" s="237"/>
      <c r="T47" s="237"/>
      <c r="U47" s="237"/>
      <c r="V47" s="237"/>
      <c r="W47" s="237"/>
      <c r="X47" s="237"/>
      <c r="Y47" s="237"/>
      <c r="Z47" s="237"/>
      <c r="AA47" s="237"/>
      <c r="AB47" s="237"/>
      <c r="AC47" s="237"/>
      <c r="AD47" s="237"/>
      <c r="AE47" s="237"/>
      <c r="AF47" s="237"/>
      <c r="AG47" s="237"/>
      <c r="AH47" s="237"/>
    </row>
    <row r="48">
      <c r="A48" s="237"/>
      <c r="B48" s="237"/>
      <c r="C48" s="237"/>
      <c r="D48" s="237"/>
      <c r="E48" s="237"/>
      <c r="F48" s="237"/>
      <c r="G48" s="237"/>
      <c r="H48" s="237"/>
      <c r="I48" s="237"/>
      <c r="J48" s="237"/>
      <c r="K48" s="237"/>
      <c r="L48" s="237"/>
      <c r="M48" s="237"/>
      <c r="N48" s="237"/>
      <c r="O48" s="237"/>
      <c r="P48" s="237"/>
      <c r="Q48" s="237"/>
      <c r="R48" s="237"/>
      <c r="S48" s="237"/>
      <c r="T48" s="237"/>
      <c r="U48" s="237"/>
      <c r="V48" s="237"/>
      <c r="W48" s="237"/>
      <c r="X48" s="237"/>
      <c r="Y48" s="237"/>
      <c r="Z48" s="237"/>
      <c r="AA48" s="237"/>
      <c r="AB48" s="237"/>
      <c r="AC48" s="237"/>
      <c r="AD48" s="237"/>
      <c r="AE48" s="237"/>
      <c r="AF48" s="237"/>
      <c r="AG48" s="237"/>
      <c r="AH48" s="237"/>
    </row>
    <row r="49" s="237" customFormat="1"/>
    <row r="50" s="237" customFormat="1"/>
    <row r="51" s="237" customFormat="1"/>
    <row r="52" s="237" customFormat="1"/>
    <row r="53" s="237" customFormat="1"/>
    <row r="54" s="237" customFormat="1"/>
    <row r="55" s="237" customFormat="1"/>
    <row r="56" s="237" customFormat="1"/>
    <row r="57" s="237" customFormat="1"/>
    <row r="58" s="237" customFormat="1"/>
    <row r="59" s="237" customFormat="1"/>
    <row r="60" s="237" customFormat="1"/>
    <row r="61" s="237" customFormat="1"/>
    <row r="62" s="237" customFormat="1"/>
    <row r="63" s="237" customFormat="1"/>
    <row r="64" s="237" customFormat="1"/>
    <row r="65" s="237" customFormat="1"/>
    <row r="66" s="237" customFormat="1"/>
    <row r="67" s="237" customFormat="1"/>
    <row r="68" s="237" customFormat="1"/>
    <row r="69" s="237" customFormat="1"/>
    <row r="70" s="237" customFormat="1"/>
    <row r="71" s="237" customFormat="1"/>
    <row r="72" s="237" customFormat="1"/>
    <row r="73" s="237" customFormat="1"/>
    <row r="74" s="237" customFormat="1"/>
    <row r="75" s="237" customFormat="1"/>
    <row r="76" s="237" customFormat="1"/>
    <row r="77" s="237" customFormat="1"/>
    <row r="78" s="237" customFormat="1"/>
  </sheetData>
  <mergeCells count="24">
    <mergeCell ref="U3:AG3"/>
    <mergeCell ref="Q6:AB6"/>
    <mergeCell ref="Q28:AB28"/>
    <mergeCell ref="Q33:AB33"/>
    <mergeCell ref="AD6:AG6"/>
    <mergeCell ref="AD7:AG7"/>
    <mergeCell ref="B8:C8"/>
    <mergeCell ref="Q7:S7"/>
    <mergeCell ref="Q38:AB38"/>
    <mergeCell ref="Z7:AB7"/>
    <mergeCell ref="T7:V7"/>
    <mergeCell ref="W7:Y7"/>
    <mergeCell ref="B38:O38"/>
    <mergeCell ref="B33:O33"/>
    <mergeCell ref="B45:AG45"/>
    <mergeCell ref="AD38:AG38"/>
    <mergeCell ref="AD33:AG33"/>
    <mergeCell ref="AD28:AG28"/>
    <mergeCell ref="B28:O28"/>
    <mergeCell ref="D6:O6"/>
    <mergeCell ref="D7:F7"/>
    <mergeCell ref="G7:I7"/>
    <mergeCell ref="J7:L7"/>
    <mergeCell ref="M7:O7"/>
  </mergeCells>
  <phoneticPr fontId="0" type="noConversion"/>
  <printOptions horizontalCentered="1" verticalCentered="1"/>
  <pageMargins left="0.25" right="0.25" top="0.25" bottom="0.25" header="0" footer="0"/>
  <pageSetup scale="59" fitToWidth="1" fitToHeight="1" orientation="landscape" r:id="rId1"/>
  <headerFooter alignWithMargins="0">
    <oddHeader/>
    <oddFooter/>
  </headerFooter>
  <rowBreaks count="1" manualBreakCount="1">
    <brk id="46" max="16383" man="1"/>
  </rowBreaks>
  <colBreaks count="1" manualBreakCount="1">
    <brk id="35" max="1048575" man="1"/>
  </colBreaks>
  <drawing r:id="rId133"/>
</worksheet>
</file>

<file path=xl/worksheets/sheet19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7">
    <pageSetUpPr fitToPage="1"/>
  </sheetPr>
  <dimension ref="A1:BW153"/>
  <sheetViews>
    <sheetView showGridLines="0" zoomScale="85" workbookViewId="0"/>
  </sheetViews>
  <sheetFormatPr defaultRowHeight="12.75"/>
  <cols>
    <col min="1" max="1" width="1" customWidth="1"/>
    <col min="2" max="2" width="1.28515625" style="33" customWidth="1"/>
    <col min="3" max="3" width="9" customWidth="1"/>
    <col min="4" max="4" width="40.7109375" customWidth="1"/>
    <col min="5" max="5" width="28.7109375" customWidth="1"/>
    <col min="6" max="6" width="11.7109375" customWidth="1"/>
    <col min="7" max="7" width="14.7109375" customWidth="1"/>
    <col min="8" max="44" width="2.7109375" customWidth="1"/>
    <col min="45" max="69" width="2.42578125" style="237" customWidth="1"/>
    <col min="70" max="75" width="9.140625" style="237" customWidth="1"/>
  </cols>
  <sheetData>
    <row r="1" ht="23.25" customHeight="1">
      <c r="B1" s="6" t="s">
        <v>251</v>
      </c>
      <c r="D1" s="6"/>
      <c r="E1" s="6"/>
      <c r="AS1" s="237"/>
    </row>
    <row r="2" ht="15" customHeight="1">
      <c r="B2" s="0"/>
      <c r="C2" s="1068" t="s">
        <v>258</v>
      </c>
      <c r="D2" s="1068"/>
      <c r="E2" s="1068"/>
      <c r="F2" s="1068"/>
      <c r="G2" s="1068"/>
      <c r="H2" s="1068"/>
      <c r="I2" s="1068"/>
      <c r="J2" s="1068"/>
      <c r="K2" s="1068"/>
      <c r="L2" s="1068"/>
      <c r="M2" s="1068"/>
      <c r="N2" s="1068"/>
      <c r="O2" s="1068"/>
      <c r="P2" s="1068"/>
      <c r="Q2" s="1068"/>
      <c r="R2" s="1068"/>
      <c r="S2" s="1068"/>
      <c r="T2" s="1068"/>
      <c r="U2" s="1068"/>
      <c r="V2" s="1068"/>
      <c r="W2" s="1068"/>
      <c r="X2" s="1068"/>
      <c r="Y2" s="1068"/>
      <c r="Z2" s="1068"/>
      <c r="AA2" s="1068"/>
      <c r="AB2" s="1068"/>
      <c r="AC2" s="1068"/>
      <c r="AD2" s="1068"/>
      <c r="AE2" s="1068"/>
      <c r="AF2" s="1068"/>
      <c r="AG2" s="1068"/>
      <c r="AH2" s="1068"/>
      <c r="AI2" s="1068"/>
      <c r="AJ2" s="1068"/>
      <c r="AK2" s="1068"/>
      <c r="AL2" s="1068"/>
      <c r="AM2" s="1068"/>
      <c r="AN2" s="1068"/>
      <c r="AO2" s="1068"/>
      <c r="AP2" s="1068"/>
      <c r="AQ2" s="0"/>
    </row>
    <row r="3" ht="15" customHeight="1">
      <c r="B3" s="0"/>
      <c r="C3" s="1068" t="s">
        <v>259</v>
      </c>
      <c r="D3" s="1068"/>
      <c r="E3" s="1068"/>
      <c r="F3" s="1068"/>
      <c r="G3" s="1068"/>
      <c r="H3" s="1068"/>
      <c r="I3" s="1068"/>
      <c r="J3" s="1068"/>
      <c r="K3" s="1068"/>
      <c r="L3" s="1068"/>
      <c r="M3" s="1068"/>
      <c r="N3" s="1068"/>
      <c r="O3" s="1068"/>
      <c r="P3" s="1068"/>
      <c r="Q3" s="1068"/>
      <c r="R3" s="1068"/>
      <c r="S3" s="1068"/>
      <c r="T3" s="1068"/>
      <c r="U3" s="1068"/>
      <c r="V3" s="1068"/>
      <c r="W3" s="1068"/>
      <c r="X3" s="1068"/>
      <c r="Y3" s="1068"/>
      <c r="Z3" s="1068"/>
      <c r="AA3" s="1068"/>
      <c r="AB3" s="1068"/>
      <c r="AC3" s="1068"/>
      <c r="AD3" s="1068"/>
      <c r="AE3" s="1068"/>
      <c r="AF3" s="1068"/>
      <c r="AG3" s="1068"/>
      <c r="AH3" s="1068"/>
      <c r="AI3" s="1068"/>
      <c r="AJ3" s="1068"/>
      <c r="AK3" s="1068"/>
      <c r="AL3" s="1068"/>
      <c r="AM3" s="1068"/>
      <c r="AN3" s="1068"/>
      <c r="AO3" s="1068"/>
      <c r="AP3" s="1068"/>
      <c r="AQ3" s="0"/>
    </row>
    <row r="4" ht="15" customHeight="1">
      <c r="B4" s="0"/>
      <c r="C4" s="1068" t="s">
        <v>286</v>
      </c>
      <c r="D4" s="1068"/>
      <c r="E4" s="1068"/>
      <c r="F4" s="1068"/>
      <c r="G4" s="1068"/>
      <c r="H4" s="1068"/>
      <c r="I4" s="1068"/>
      <c r="J4" s="1068"/>
      <c r="K4" s="1068"/>
      <c r="L4" s="1068"/>
      <c r="M4" s="1068"/>
      <c r="N4" s="1068"/>
      <c r="O4" s="1068"/>
      <c r="P4" s="1068"/>
      <c r="Q4" s="1068"/>
      <c r="R4" s="1068"/>
      <c r="S4" s="1068"/>
      <c r="T4" s="1068"/>
      <c r="U4" s="1068"/>
      <c r="V4" s="1068"/>
      <c r="W4" s="1068"/>
      <c r="X4" s="1068"/>
      <c r="Y4" s="1068"/>
      <c r="Z4" s="1068"/>
      <c r="AA4" s="1068"/>
      <c r="AB4" s="1068"/>
      <c r="AC4" s="1068"/>
      <c r="AD4" s="1068"/>
      <c r="AE4" s="1068"/>
      <c r="AF4" s="1068"/>
      <c r="AG4" s="1068"/>
      <c r="AH4" s="1068"/>
      <c r="AI4" s="1068"/>
      <c r="AJ4" s="1068"/>
      <c r="AK4" s="1068"/>
      <c r="AL4" s="1068"/>
      <c r="AM4" s="1068"/>
      <c r="AN4" s="1068"/>
      <c r="AO4" s="1068"/>
      <c r="AP4" s="1068"/>
      <c r="AQ4" s="0"/>
    </row>
    <row r="5" ht="12.75" customHeight="1">
      <c r="C5" s="67"/>
      <c r="D5" s="67"/>
      <c r="E5" s="67"/>
    </row>
    <row r="6" ht="18" customHeight="1">
      <c r="B6" s="68"/>
      <c r="C6" s="68" t="s">
        <v>7</v>
      </c>
      <c r="D6" s="69"/>
      <c r="E6" s="69"/>
      <c r="F6" s="69"/>
      <c r="H6" s="1069" t="s">
        <v>288</v>
      </c>
      <c r="I6" s="1069"/>
      <c r="J6" s="1069"/>
      <c r="K6" s="1069"/>
      <c r="L6" s="1069"/>
      <c r="M6" s="1069"/>
      <c r="N6" s="1069"/>
      <c r="O6" s="1069"/>
      <c r="P6" s="1069"/>
      <c r="Q6" s="1069"/>
      <c r="R6" s="1069"/>
      <c r="S6" s="1069"/>
      <c r="T6" s="1069"/>
      <c r="U6" s="1069"/>
      <c r="Z6" s="1069" t="s">
        <v>289</v>
      </c>
      <c r="AA6" s="1069"/>
      <c r="AB6" s="1069"/>
      <c r="AC6" s="1069"/>
      <c r="AD6" s="1069"/>
      <c r="AE6" s="1069"/>
      <c r="AF6" s="1069"/>
      <c r="AG6" s="1069"/>
      <c r="AH6" s="1069"/>
      <c r="AI6" s="1069"/>
      <c r="AJ6" s="1069"/>
      <c r="AK6" s="1069"/>
      <c r="AL6" s="1069"/>
      <c r="AM6" s="1069"/>
    </row>
    <row r="7" ht="15" customHeight="1">
      <c r="D7" s="93" t="s">
        <v>291</v>
      </c>
      <c r="E7" s="71"/>
      <c r="F7" s="71"/>
      <c r="H7" s="1070" t="s">
        <v>0</v>
      </c>
      <c r="I7" s="1070"/>
      <c r="J7" s="1070" t="s">
        <v>1</v>
      </c>
      <c r="K7" s="1070"/>
      <c r="L7" s="1070" t="s">
        <v>2</v>
      </c>
      <c r="M7" s="1070"/>
      <c r="N7" s="1070" t="s">
        <v>3</v>
      </c>
      <c r="O7" s="1070"/>
      <c r="P7" s="1070" t="s">
        <v>4</v>
      </c>
      <c r="Q7" s="1070"/>
      <c r="R7" s="1070" t="s">
        <v>5</v>
      </c>
      <c r="S7" s="1070"/>
      <c r="T7" s="1070" t="s">
        <v>6</v>
      </c>
      <c r="U7" s="1070"/>
      <c r="Z7" s="1070" t="s">
        <v>0</v>
      </c>
      <c r="AA7" s="1070"/>
      <c r="AB7" s="1070" t="s">
        <v>1</v>
      </c>
      <c r="AC7" s="1070"/>
      <c r="AD7" s="1070" t="s">
        <v>2</v>
      </c>
      <c r="AE7" s="1070"/>
      <c r="AF7" s="1070" t="s">
        <v>3</v>
      </c>
      <c r="AG7" s="1070"/>
      <c r="AH7" s="1070" t="s">
        <v>4</v>
      </c>
      <c r="AI7" s="1070"/>
      <c r="AJ7" s="1070" t="s">
        <v>5</v>
      </c>
      <c r="AK7" s="1070"/>
      <c r="AL7" s="1070" t="s">
        <v>6</v>
      </c>
      <c r="AM7" s="1070"/>
    </row>
    <row r="8" ht="15" customHeight="1">
      <c r="D8" s="175" t="s">
        <v>293</v>
      </c>
      <c r="E8" s="71"/>
      <c r="F8" s="71"/>
      <c r="G8" s="71"/>
      <c r="H8" s="1071">
        <v>1</v>
      </c>
      <c r="I8" s="1071"/>
      <c r="J8" s="1072">
        <v>2</v>
      </c>
      <c r="K8" s="1072"/>
      <c r="L8" s="1072">
        <v>3</v>
      </c>
      <c r="M8" s="1072"/>
      <c r="N8" s="1072">
        <v>4</v>
      </c>
      <c r="O8" s="1072"/>
      <c r="P8" s="1072">
        <v>5</v>
      </c>
      <c r="Q8" s="1072"/>
      <c r="R8" s="1072">
        <v>6</v>
      </c>
      <c r="S8" s="1072"/>
      <c r="T8" s="1073">
        <v>7</v>
      </c>
      <c r="U8" s="1073"/>
      <c r="Z8" s="1071"/>
      <c r="AA8" s="1071"/>
      <c r="AB8" s="1072"/>
      <c r="AC8" s="1072"/>
      <c r="AD8" s="1072"/>
      <c r="AE8" s="1072"/>
      <c r="AF8" s="1072"/>
      <c r="AG8" s="1072"/>
      <c r="AH8" s="1072"/>
      <c r="AI8" s="1072"/>
      <c r="AJ8" s="1072"/>
      <c r="AK8" s="1072"/>
      <c r="AL8" s="1073">
        <v>1</v>
      </c>
      <c r="AM8" s="1073"/>
    </row>
    <row r="9" ht="15" customHeight="1">
      <c r="D9" s="175" t="s">
        <v>295</v>
      </c>
      <c r="H9" s="1074">
        <v>8</v>
      </c>
      <c r="I9" s="1074"/>
      <c r="J9" s="1075">
        <v>9</v>
      </c>
      <c r="K9" s="1075"/>
      <c r="L9" s="1075">
        <v>10</v>
      </c>
      <c r="M9" s="1075"/>
      <c r="N9" s="1075">
        <v>11</v>
      </c>
      <c r="O9" s="1075"/>
      <c r="P9" s="1075">
        <v>12</v>
      </c>
      <c r="Q9" s="1075"/>
      <c r="R9" s="1075">
        <v>13</v>
      </c>
      <c r="S9" s="1075"/>
      <c r="T9" s="1076">
        <v>14</v>
      </c>
      <c r="U9" s="1076"/>
      <c r="Z9" s="1074">
        <v>2</v>
      </c>
      <c r="AA9" s="1074"/>
      <c r="AB9" s="1075">
        <v>3</v>
      </c>
      <c r="AC9" s="1075"/>
      <c r="AD9" s="1075">
        <v>4</v>
      </c>
      <c r="AE9" s="1075"/>
      <c r="AF9" s="1075">
        <v>5</v>
      </c>
      <c r="AG9" s="1075"/>
      <c r="AH9" s="1075">
        <v>6</v>
      </c>
      <c r="AI9" s="1075"/>
      <c r="AJ9" s="1075">
        <v>7</v>
      </c>
      <c r="AK9" s="1075"/>
      <c r="AL9" s="1076">
        <v>8</v>
      </c>
      <c r="AM9" s="1076"/>
    </row>
    <row r="10" ht="15" customHeight="1">
      <c r="D10" t="s">
        <v>297</v>
      </c>
      <c r="H10" s="1077">
        <v>15</v>
      </c>
      <c r="I10" s="1077"/>
      <c r="J10" s="1078">
        <v>16</v>
      </c>
      <c r="K10" s="1078"/>
      <c r="L10" s="1078">
        <v>17</v>
      </c>
      <c r="M10" s="1078"/>
      <c r="N10" s="1078">
        <v>18</v>
      </c>
      <c r="O10" s="1078"/>
      <c r="P10" s="1078">
        <v>19</v>
      </c>
      <c r="Q10" s="1078"/>
      <c r="R10" s="1078">
        <v>20</v>
      </c>
      <c r="S10" s="1078"/>
      <c r="T10" s="1079">
        <v>21</v>
      </c>
      <c r="U10" s="1079"/>
      <c r="Z10" s="1077">
        <v>9</v>
      </c>
      <c r="AA10" s="1077"/>
      <c r="AB10" s="1078">
        <v>10</v>
      </c>
      <c r="AC10" s="1078"/>
      <c r="AD10" s="1078">
        <v>11</v>
      </c>
      <c r="AE10" s="1078"/>
      <c r="AF10" s="1078">
        <v>12</v>
      </c>
      <c r="AG10" s="1078"/>
      <c r="AH10" s="1078">
        <v>13</v>
      </c>
      <c r="AI10" s="1078"/>
      <c r="AJ10" s="1078">
        <v>14</v>
      </c>
      <c r="AK10" s="1078"/>
      <c r="AL10" s="1079">
        <v>15</v>
      </c>
      <c r="AM10" s="1079"/>
    </row>
    <row r="11" ht="15" customHeight="1">
      <c r="D11" t="s">
        <v>299</v>
      </c>
      <c r="H11" s="1074">
        <v>22</v>
      </c>
      <c r="I11" s="1074"/>
      <c r="J11" s="1075">
        <v>23</v>
      </c>
      <c r="K11" s="1075"/>
      <c r="L11" s="1075">
        <v>24</v>
      </c>
      <c r="M11" s="1075"/>
      <c r="N11" s="1075">
        <v>25</v>
      </c>
      <c r="O11" s="1075"/>
      <c r="P11" s="1075">
        <v>26</v>
      </c>
      <c r="Q11" s="1075"/>
      <c r="R11" s="1075">
        <v>27</v>
      </c>
      <c r="S11" s="1075"/>
      <c r="T11" s="1076">
        <v>28</v>
      </c>
      <c r="U11" s="1076"/>
      <c r="Z11" s="1074">
        <v>16</v>
      </c>
      <c r="AA11" s="1074"/>
      <c r="AB11" s="1075">
        <v>17</v>
      </c>
      <c r="AC11" s="1075"/>
      <c r="AD11" s="1075">
        <v>18</v>
      </c>
      <c r="AE11" s="1075"/>
      <c r="AF11" s="1075">
        <v>19</v>
      </c>
      <c r="AG11" s="1075"/>
      <c r="AH11" s="1075">
        <v>20</v>
      </c>
      <c r="AI11" s="1075"/>
      <c r="AJ11" s="1075">
        <v>21</v>
      </c>
      <c r="AK11" s="1075"/>
      <c r="AL11" s="1076">
        <v>22</v>
      </c>
      <c r="AM11" s="1076"/>
      <c r="AN11" t="s">
        <v>27</v>
      </c>
    </row>
    <row r="12" ht="15" customHeight="1">
      <c r="A12" s="68"/>
      <c r="H12" s="1077">
        <v>29</v>
      </c>
      <c r="I12" s="1077"/>
      <c r="J12" s="1078">
        <v>30</v>
      </c>
      <c r="K12" s="1078"/>
      <c r="L12" s="1078">
        <v>31</v>
      </c>
      <c r="M12" s="1078"/>
      <c r="N12" s="1078"/>
      <c r="O12" s="1078"/>
      <c r="P12" s="1078"/>
      <c r="Q12" s="1078"/>
      <c r="R12" s="1078"/>
      <c r="S12" s="1078"/>
      <c r="T12" s="1079"/>
      <c r="U12" s="1079"/>
      <c r="Z12" s="1077">
        <v>23</v>
      </c>
      <c r="AA12" s="1077"/>
      <c r="AB12" s="1078">
        <v>24</v>
      </c>
      <c r="AC12" s="1078"/>
      <c r="AD12" s="1078">
        <v>25</v>
      </c>
      <c r="AE12" s="1078"/>
      <c r="AF12" s="1078">
        <v>26</v>
      </c>
      <c r="AG12" s="1078"/>
      <c r="AH12" s="1078">
        <v>27</v>
      </c>
      <c r="AI12" s="1078"/>
      <c r="AJ12" s="1078">
        <v>28</v>
      </c>
      <c r="AK12" s="1078"/>
      <c r="AL12" s="1079">
        <v>29</v>
      </c>
      <c r="AM12" s="1079"/>
    </row>
    <row r="13" ht="15" customHeight="1">
      <c r="C13" s="72"/>
      <c r="D13" s="73"/>
      <c r="E13" s="73"/>
      <c r="F13" s="73"/>
      <c r="G13" s="73"/>
      <c r="H13" s="1080" t="s">
        <v>27</v>
      </c>
      <c r="I13" s="1080"/>
      <c r="J13" s="1081" t="s">
        <v>27</v>
      </c>
      <c r="K13" s="1081"/>
      <c r="L13" s="1081" t="s">
        <v>27</v>
      </c>
      <c r="M13" s="1081"/>
      <c r="N13" s="1081" t="s">
        <v>27</v>
      </c>
      <c r="O13" s="1081"/>
      <c r="P13" s="1081" t="s">
        <v>27</v>
      </c>
      <c r="Q13" s="1081"/>
      <c r="R13" s="1081" t="s">
        <v>27</v>
      </c>
      <c r="S13" s="1081"/>
      <c r="T13" s="1082" t="s">
        <v>27</v>
      </c>
      <c r="U13" s="1082"/>
      <c r="Z13" s="1080" t="n">
        <v>30</v>
      </c>
      <c r="AA13" s="1080"/>
      <c r="AB13" s="1081" t="n">
        <v>31</v>
      </c>
      <c r="AC13" s="1081"/>
      <c r="AD13" s="1081" t="s">
        <v>27</v>
      </c>
      <c r="AE13" s="1081"/>
      <c r="AF13" s="1081" t="s">
        <v>27</v>
      </c>
      <c r="AG13" s="1081"/>
      <c r="AH13" s="1081" t="s">
        <v>27</v>
      </c>
      <c r="AI13" s="1081"/>
      <c r="AJ13" s="1081" t="s">
        <v>27</v>
      </c>
      <c r="AK13" s="1081"/>
      <c r="AL13" s="1082" t="s">
        <v>27</v>
      </c>
      <c r="AM13" s="1082"/>
    </row>
    <row r="14" ht="15" customHeight="1">
      <c r="A14" s="68"/>
      <c r="C14" s="68" t="s">
        <v>8</v>
      </c>
      <c r="F14" s="64"/>
    </row>
    <row r="15" ht="15" customHeight="1">
      <c r="D15" s="70" t="s">
        <v>301</v>
      </c>
      <c r="F15" s="64"/>
      <c r="P15" s="1083"/>
      <c r="Q15" s="1083"/>
      <c r="R15" s="1083"/>
      <c r="S15" s="1083"/>
      <c r="T15" s="1083"/>
      <c r="U15" s="1083"/>
      <c r="V15" s="1083"/>
      <c r="W15" s="0"/>
      <c r="X15" s="1083"/>
      <c r="Y15" s="1083"/>
      <c r="Z15" s="1083"/>
      <c r="AA15" s="1083"/>
      <c r="AB15" s="1083"/>
      <c r="AC15" s="1083"/>
      <c r="AD15" s="1083"/>
      <c r="AE15" s="0"/>
      <c r="AF15" s="1083"/>
      <c r="AG15" s="1083"/>
      <c r="AH15" s="1083"/>
      <c r="AI15" s="1083"/>
      <c r="AJ15" s="1083"/>
      <c r="AK15" s="1083"/>
      <c r="AL15" s="1083"/>
      <c r="AM15" s="0"/>
      <c r="AN15" s="0"/>
    </row>
    <row r="16" ht="15" customHeight="1">
      <c r="C16" s="70"/>
      <c r="D16" s="73" t="s">
        <v>293</v>
      </c>
      <c r="F16" s="64"/>
      <c r="P16" s="21"/>
      <c r="Q16" s="21"/>
      <c r="R16" s="21"/>
      <c r="S16" s="21"/>
      <c r="T16" s="21"/>
      <c r="U16" s="21"/>
      <c r="V16" s="21"/>
      <c r="W16" s="0"/>
      <c r="X16" s="21"/>
      <c r="Y16" s="21"/>
      <c r="Z16" s="21"/>
      <c r="AA16" s="21"/>
      <c r="AB16" s="21"/>
      <c r="AC16" s="21"/>
      <c r="AD16" s="21"/>
      <c r="AE16" s="0"/>
      <c r="AF16" s="21"/>
      <c r="AG16" s="21"/>
      <c r="AH16" s="21"/>
      <c r="AI16" s="21"/>
      <c r="AJ16" s="21"/>
      <c r="AK16" s="21"/>
      <c r="AL16" s="21"/>
      <c r="AM16" s="0"/>
      <c r="AN16" s="0"/>
    </row>
    <row r="17" ht="15" customHeight="1">
      <c r="C17" s="70"/>
      <c r="D17" s="73" t="s">
        <v>304</v>
      </c>
      <c r="F17" s="64"/>
      <c r="P17" s="21"/>
      <c r="Q17" s="21"/>
      <c r="R17" s="21"/>
      <c r="S17" s="21"/>
      <c r="T17" s="21"/>
      <c r="U17" s="21"/>
      <c r="V17" s="21"/>
      <c r="W17" s="0"/>
      <c r="X17" s="21"/>
      <c r="Y17" s="21"/>
      <c r="Z17" s="21"/>
      <c r="AA17" s="21"/>
      <c r="AB17" s="21"/>
      <c r="AC17" s="21"/>
      <c r="AD17" s="21"/>
      <c r="AE17" s="0"/>
      <c r="AF17" s="21"/>
      <c r="AG17" s="21"/>
      <c r="AH17" s="21"/>
      <c r="AI17" s="21"/>
      <c r="AJ17" s="21"/>
      <c r="AK17" s="21"/>
      <c r="AL17" s="21"/>
      <c r="AM17" s="0"/>
      <c r="AN17" s="0"/>
    </row>
    <row r="18" ht="15" customHeight="1">
      <c r="C18" s="70"/>
      <c r="D18" s="71" t="s">
        <v>297</v>
      </c>
      <c r="F18" s="64"/>
      <c r="P18" s="21"/>
      <c r="Q18" s="21"/>
      <c r="R18" s="21"/>
      <c r="S18" s="21"/>
      <c r="T18" s="21"/>
      <c r="U18" s="21"/>
      <c r="V18" s="21"/>
      <c r="W18" s="0"/>
      <c r="X18" s="21"/>
      <c r="Y18" s="21"/>
      <c r="Z18" s="21"/>
      <c r="AA18" s="21"/>
      <c r="AB18" s="21"/>
      <c r="AC18" s="21"/>
      <c r="AD18" s="21"/>
      <c r="AE18" s="0"/>
      <c r="AF18" s="21"/>
      <c r="AG18" s="21"/>
      <c r="AH18" s="21"/>
      <c r="AI18" s="21"/>
      <c r="AJ18" s="21"/>
      <c r="AK18" s="21"/>
      <c r="AL18" s="21"/>
      <c r="AM18" s="0"/>
      <c r="AN18" s="0"/>
    </row>
    <row r="19" ht="15" customHeight="1">
      <c r="C19" s="74"/>
      <c r="D19" s="71" t="s">
        <v>299</v>
      </c>
      <c r="F19" s="64"/>
      <c r="P19" s="21"/>
      <c r="Q19" s="21"/>
      <c r="R19" s="21"/>
      <c r="S19" s="21"/>
      <c r="T19" s="21"/>
      <c r="U19" s="21"/>
      <c r="V19" s="21"/>
      <c r="W19" s="0"/>
      <c r="X19" s="21"/>
      <c r="Y19" s="21"/>
      <c r="Z19" s="21"/>
      <c r="AA19" s="21"/>
      <c r="AB19" s="21"/>
      <c r="AC19" s="21"/>
      <c r="AD19" s="21"/>
      <c r="AE19" s="0"/>
      <c r="AF19" s="21"/>
      <c r="AG19" s="21"/>
      <c r="AH19" s="21"/>
      <c r="AI19" s="21"/>
      <c r="AJ19" s="21"/>
      <c r="AK19" s="21"/>
      <c r="AL19" s="21"/>
      <c r="AM19" s="0"/>
      <c r="AN19" s="0"/>
    </row>
    <row r="20" ht="15" customHeight="1">
      <c r="C20" s="74"/>
      <c r="D20" s="71"/>
      <c r="F20" s="64"/>
      <c r="P20" s="21"/>
      <c r="Q20" s="21"/>
      <c r="R20" s="21"/>
      <c r="S20" s="21"/>
      <c r="T20" s="21"/>
      <c r="U20" s="21"/>
      <c r="V20" s="21"/>
      <c r="W20" s="0"/>
      <c r="X20" s="21"/>
      <c r="Y20" s="21"/>
      <c r="Z20" s="21"/>
      <c r="AA20" s="21"/>
      <c r="AB20" s="21"/>
      <c r="AC20" s="21"/>
      <c r="AD20" s="21"/>
      <c r="AE20" s="0"/>
      <c r="AF20" s="21"/>
      <c r="AG20" s="21"/>
      <c r="AH20" s="21"/>
      <c r="AI20" s="21"/>
      <c r="AJ20" s="21"/>
      <c r="AK20" s="21"/>
      <c r="AL20" s="21"/>
      <c r="AM20" s="0"/>
      <c r="AN20" s="0"/>
    </row>
    <row r="21" ht="30" customHeight="1">
      <c r="R21" s="1014">
        <v>2018</v>
      </c>
      <c r="S21" s="1014"/>
      <c r="T21" s="1014"/>
      <c r="U21" s="1014"/>
      <c r="V21" s="1014"/>
      <c r="W21" s="1014"/>
      <c r="X21" s="1014"/>
      <c r="Y21" s="1014"/>
      <c r="Z21" s="1014"/>
      <c r="AA21" s="1014"/>
      <c r="AB21" s="1014"/>
      <c r="AC21" s="1014"/>
      <c r="AD21" s="1016">
        <v>2019</v>
      </c>
      <c r="AE21" s="1016"/>
      <c r="AF21" s="1016"/>
      <c r="AG21" s="1016"/>
      <c r="AH21" s="1016"/>
      <c r="AI21" s="1016"/>
      <c r="AJ21" s="1016"/>
      <c r="AK21" s="1016"/>
      <c r="AL21" s="1016"/>
      <c r="AM21" s="1016"/>
      <c r="AN21" s="1016"/>
      <c r="AO21" s="1016"/>
    </row>
    <row r="22" s="5" customFormat="1" ht="30" customHeight="1">
      <c r="B22" s="76"/>
      <c r="C22" s="77" t="s">
        <v>73</v>
      </c>
      <c r="D22" s="77" t="s">
        <v>21</v>
      </c>
      <c r="E22" s="177" t="s">
        <v>98</v>
      </c>
      <c r="F22" s="10" t="s">
        <v>62</v>
      </c>
      <c r="G22" s="10" t="s">
        <v>63</v>
      </c>
      <c r="H22" s="1084" t="s">
        <v>34</v>
      </c>
      <c r="I22" s="1084"/>
      <c r="J22" s="1084"/>
      <c r="K22" s="1084"/>
      <c r="L22" s="1084" t="s">
        <v>64</v>
      </c>
      <c r="M22" s="1084"/>
      <c r="N22" s="1084"/>
      <c r="O22" s="1084"/>
      <c r="R22" s="619" t="s">
        <v>277</v>
      </c>
      <c r="S22" s="620" t="s">
        <v>278</v>
      </c>
      <c r="T22" s="620" t="s">
        <v>279</v>
      </c>
      <c r="U22" s="620" t="s">
        <v>280</v>
      </c>
      <c r="V22" s="620" t="s">
        <v>282</v>
      </c>
      <c r="W22" s="620" t="s">
        <v>283</v>
      </c>
      <c r="X22" s="620" t="s">
        <v>268</v>
      </c>
      <c r="Y22" s="620" t="s">
        <v>270</v>
      </c>
      <c r="Z22" s="620" t="s">
        <v>272</v>
      </c>
      <c r="AA22" s="620" t="s">
        <v>273</v>
      </c>
      <c r="AB22" s="620" t="s">
        <v>274</v>
      </c>
      <c r="AC22" s="1036" t="s">
        <v>276</v>
      </c>
      <c r="AD22" s="620" t="s">
        <v>277</v>
      </c>
      <c r="AE22" s="620" t="s">
        <v>278</v>
      </c>
      <c r="AF22" s="620" t="s">
        <v>279</v>
      </c>
      <c r="AG22" s="620" t="s">
        <v>280</v>
      </c>
      <c r="AH22" s="620" t="s">
        <v>282</v>
      </c>
      <c r="AI22" s="620" t="s">
        <v>283</v>
      </c>
      <c r="AJ22" s="620" t="s">
        <v>268</v>
      </c>
      <c r="AK22" s="620" t="s">
        <v>270</v>
      </c>
      <c r="AL22" s="620" t="s">
        <v>272</v>
      </c>
      <c r="AM22" s="620" t="s">
        <v>273</v>
      </c>
      <c r="AN22" s="620" t="s">
        <v>274</v>
      </c>
      <c r="AO22" s="1036" t="s">
        <v>276</v>
      </c>
      <c r="AP22" s="78"/>
      <c r="AQ22" s="78"/>
      <c r="AR22" s="78"/>
      <c r="AS22" s="237"/>
      <c r="AT22" s="237"/>
      <c r="AU22" s="237"/>
      <c r="AV22" s="237"/>
      <c r="AW22" s="237"/>
      <c r="AX22" s="237"/>
      <c r="AY22" s="237"/>
      <c r="AZ22" s="237"/>
      <c r="BA22" s="237"/>
      <c r="BB22" s="237"/>
      <c r="BC22" s="237"/>
      <c r="BD22" s="237"/>
      <c r="BE22" s="237"/>
      <c r="BF22" s="237"/>
      <c r="BG22" s="237"/>
      <c r="BH22" s="237"/>
      <c r="BI22" s="237"/>
      <c r="BJ22" s="237"/>
      <c r="BK22" s="237"/>
      <c r="BL22" s="237"/>
      <c r="BM22" s="237"/>
      <c r="BN22" s="237"/>
      <c r="BO22" s="237"/>
      <c r="BP22" s="237"/>
      <c r="BQ22" s="237"/>
      <c r="BR22" s="237"/>
      <c r="BS22" s="237"/>
      <c r="BT22" s="237"/>
      <c r="BU22" s="237"/>
      <c r="BV22" s="237"/>
      <c r="BW22" s="237"/>
    </row>
    <row r="23" s="0" customFormat="1" ht="18" customHeight="1">
      <c r="B23" s="21"/>
      <c r="C23" s="1037">
        <v>56387</v>
      </c>
      <c r="D23" s="1037" t="s">
        <v>264</v>
      </c>
      <c r="E23" s="1037" t="s">
        <v>307</v>
      </c>
      <c r="F23" s="1037" t="s">
        <v>308</v>
      </c>
      <c r="G23" s="1037" t="s">
        <v>309</v>
      </c>
      <c r="H23" s="1038" t="s">
        <v>310</v>
      </c>
      <c r="I23" s="1038"/>
      <c r="J23" s="1038"/>
      <c r="K23" s="1038"/>
      <c r="L23" s="1038" t="s">
        <v>311</v>
      </c>
      <c r="M23" s="1038"/>
      <c r="N23" s="1038"/>
      <c r="O23" s="1038"/>
      <c r="P23" s="80"/>
      <c r="Q23" s="4"/>
      <c r="R23" s="1085" t="s">
        <v>360</v>
      </c>
      <c r="S23" s="1086" t="s">
        <v>360</v>
      </c>
      <c r="T23" s="1086" t="s">
        <v>360</v>
      </c>
      <c r="U23" s="1086" t="s">
        <v>360</v>
      </c>
      <c r="V23" s="1086" t="s">
        <v>360</v>
      </c>
      <c r="W23" s="1086" t="s">
        <v>360</v>
      </c>
      <c r="X23" s="1086" t="s">
        <v>360</v>
      </c>
      <c r="Y23" s="1086" t="s">
        <v>360</v>
      </c>
      <c r="Z23" s="1086" t="s">
        <v>360</v>
      </c>
      <c r="AA23" s="1086" t="s">
        <v>360</v>
      </c>
      <c r="AB23" s="1086" t="s">
        <v>360</v>
      </c>
      <c r="AC23" s="1086" t="s">
        <v>360</v>
      </c>
      <c r="AD23" s="1086" t="s">
        <v>360</v>
      </c>
      <c r="AE23" s="1086" t="s">
        <v>360</v>
      </c>
      <c r="AF23" s="1086" t="s">
        <v>360</v>
      </c>
      <c r="AG23" s="1086" t="s">
        <v>360</v>
      </c>
      <c r="AH23" s="1086" t="s">
        <v>360</v>
      </c>
      <c r="AI23" s="1086" t="s">
        <v>360</v>
      </c>
      <c r="AJ23" s="1086" t="s">
        <v>360</v>
      </c>
      <c r="AK23" s="1086" t="s">
        <v>360</v>
      </c>
      <c r="AL23" s="1086" t="s">
        <v>360</v>
      </c>
      <c r="AM23" s="1086" t="s">
        <v>360</v>
      </c>
      <c r="AN23" s="1086" t="s">
        <v>360</v>
      </c>
      <c r="AO23" s="1087" t="s">
        <v>360</v>
      </c>
      <c r="AP23" s="79"/>
      <c r="AQ23" s="79"/>
      <c r="AR23" s="79"/>
      <c r="AS23" s="237"/>
      <c r="AT23" s="237"/>
      <c r="AU23" s="237"/>
      <c r="AV23" s="237"/>
      <c r="AW23" s="237"/>
      <c r="AX23" s="237"/>
      <c r="AY23" s="237"/>
      <c r="AZ23" s="237"/>
      <c r="BA23" s="237"/>
      <c r="BB23" s="237"/>
      <c r="BC23" s="237"/>
      <c r="BD23" s="237"/>
      <c r="BE23" s="237"/>
      <c r="BF23" s="237"/>
      <c r="BG23" s="237"/>
      <c r="BH23" s="237"/>
      <c r="BI23" s="237"/>
      <c r="BJ23" s="237"/>
      <c r="BK23" s="237"/>
      <c r="BL23" s="237"/>
      <c r="BM23" s="237"/>
      <c r="BN23" s="237"/>
      <c r="BO23" s="237"/>
      <c r="BP23" s="237"/>
      <c r="BQ23" s="237"/>
      <c r="BR23" s="237"/>
      <c r="BS23" s="237"/>
      <c r="BT23" s="237"/>
      <c r="BU23" s="237"/>
      <c r="BV23" s="237"/>
      <c r="BW23" s="237"/>
    </row>
    <row r="24" s="0" customFormat="1" ht="18" customHeight="1">
      <c r="B24" s="21"/>
      <c r="C24" s="1042">
        <v>31851</v>
      </c>
      <c r="D24" s="1042" t="s">
        <v>375</v>
      </c>
      <c r="E24" s="1042" t="s">
        <v>307</v>
      </c>
      <c r="F24" s="1042" t="s">
        <v>376</v>
      </c>
      <c r="G24" s="1042" t="s">
        <v>377</v>
      </c>
      <c r="H24" s="1043" t="s">
        <v>378</v>
      </c>
      <c r="I24" s="1043"/>
      <c r="J24" s="1043"/>
      <c r="K24" s="1043"/>
      <c r="L24" s="1043" t="s">
        <v>379</v>
      </c>
      <c r="M24" s="1043"/>
      <c r="N24" s="1043"/>
      <c r="O24" s="1043"/>
      <c r="P24" s="80"/>
      <c r="Q24" s="4"/>
      <c r="R24" s="1088" t="s">
        <v>360</v>
      </c>
      <c r="S24" s="1089" t="s">
        <v>360</v>
      </c>
      <c r="T24" s="1089" t="s">
        <v>360</v>
      </c>
      <c r="U24" s="1089" t="s">
        <v>360</v>
      </c>
      <c r="V24" s="1089" t="s">
        <v>360</v>
      </c>
      <c r="W24" s="1089" t="s">
        <v>360</v>
      </c>
      <c r="X24" s="1089" t="s">
        <v>360</v>
      </c>
      <c r="Y24" s="1089" t="s">
        <v>360</v>
      </c>
      <c r="Z24" s="1089" t="s">
        <v>360</v>
      </c>
      <c r="AA24" s="1089" t="s">
        <v>360</v>
      </c>
      <c r="AB24" s="1089" t="s">
        <v>360</v>
      </c>
      <c r="AC24" s="1089" t="s">
        <v>360</v>
      </c>
      <c r="AD24" s="1089" t="s">
        <v>360</v>
      </c>
      <c r="AE24" s="1089" t="s">
        <v>360</v>
      </c>
      <c r="AF24" s="1089" t="s">
        <v>360</v>
      </c>
      <c r="AG24" s="1089" t="s">
        <v>360</v>
      </c>
      <c r="AH24" s="1089" t="s">
        <v>360</v>
      </c>
      <c r="AI24" s="1089" t="s">
        <v>360</v>
      </c>
      <c r="AJ24" s="1089" t="s">
        <v>360</v>
      </c>
      <c r="AK24" s="1089" t="s">
        <v>360</v>
      </c>
      <c r="AL24" s="1089" t="s">
        <v>360</v>
      </c>
      <c r="AM24" s="1089" t="s">
        <v>360</v>
      </c>
      <c r="AN24" s="1089" t="s">
        <v>360</v>
      </c>
      <c r="AO24" s="1090" t="s">
        <v>360</v>
      </c>
      <c r="AP24" s="79"/>
      <c r="AQ24" s="79"/>
      <c r="AR24" s="79"/>
      <c r="AS24" s="237"/>
      <c r="AT24" s="237"/>
      <c r="AU24" s="237"/>
      <c r="AV24" s="237"/>
      <c r="AW24" s="237"/>
      <c r="AX24" s="237"/>
      <c r="AY24" s="237"/>
      <c r="AZ24" s="237"/>
      <c r="BA24" s="237"/>
      <c r="BB24" s="237"/>
      <c r="BC24" s="237"/>
      <c r="BD24" s="237"/>
      <c r="BE24" s="237"/>
      <c r="BF24" s="237"/>
      <c r="BG24" s="237"/>
      <c r="BH24" s="237"/>
      <c r="BI24" s="237"/>
      <c r="BJ24" s="237"/>
      <c r="BK24" s="237"/>
      <c r="BL24" s="237"/>
      <c r="BM24" s="237"/>
      <c r="BN24" s="237"/>
      <c r="BO24" s="237"/>
      <c r="BP24" s="237"/>
      <c r="BQ24" s="237"/>
      <c r="BR24" s="237"/>
      <c r="BS24" s="237"/>
      <c r="BT24" s="237"/>
      <c r="BU24" s="237"/>
      <c r="BV24" s="237"/>
      <c r="BW24" s="237"/>
    </row>
    <row r="25" s="0" customFormat="1" ht="18" customHeight="1">
      <c r="B25" s="21"/>
      <c r="C25" s="1037">
        <v>33931</v>
      </c>
      <c r="D25" s="1037" t="s">
        <v>313</v>
      </c>
      <c r="E25" s="1037" t="s">
        <v>307</v>
      </c>
      <c r="F25" s="1037" t="s">
        <v>314</v>
      </c>
      <c r="G25" s="1037" t="s">
        <v>315</v>
      </c>
      <c r="H25" s="1038" t="s">
        <v>316</v>
      </c>
      <c r="I25" s="1038"/>
      <c r="J25" s="1038"/>
      <c r="K25" s="1038"/>
      <c r="L25" s="1038" t="s">
        <v>317</v>
      </c>
      <c r="M25" s="1038"/>
      <c r="N25" s="1038"/>
      <c r="O25" s="1038"/>
      <c r="P25" s="80"/>
      <c r="Q25" s="4"/>
      <c r="R25" s="1085" t="s">
        <v>361</v>
      </c>
      <c r="S25" s="1086" t="s">
        <v>361</v>
      </c>
      <c r="T25" s="1086" t="s">
        <v>361</v>
      </c>
      <c r="U25" s="1086" t="s">
        <v>361</v>
      </c>
      <c r="V25" s="1086" t="s">
        <v>361</v>
      </c>
      <c r="W25" s="1086" t="s">
        <v>361</v>
      </c>
      <c r="X25" s="1086" t="s">
        <v>361</v>
      </c>
      <c r="Y25" s="1086" t="s">
        <v>361</v>
      </c>
      <c r="Z25" s="1086" t="s">
        <v>361</v>
      </c>
      <c r="AA25" s="1086" t="s">
        <v>361</v>
      </c>
      <c r="AB25" s="1086" t="s">
        <v>361</v>
      </c>
      <c r="AC25" s="1086" t="s">
        <v>361</v>
      </c>
      <c r="AD25" s="1086" t="s">
        <v>361</v>
      </c>
      <c r="AE25" s="1086" t="s">
        <v>361</v>
      </c>
      <c r="AF25" s="1086" t="s">
        <v>361</v>
      </c>
      <c r="AG25" s="1086" t="s">
        <v>361</v>
      </c>
      <c r="AH25" s="1086" t="s">
        <v>361</v>
      </c>
      <c r="AI25" s="1086" t="s">
        <v>361</v>
      </c>
      <c r="AJ25" s="1086" t="s">
        <v>361</v>
      </c>
      <c r="AK25" s="1086" t="s">
        <v>361</v>
      </c>
      <c r="AL25" s="1086" t="s">
        <v>361</v>
      </c>
      <c r="AM25" s="1086" t="s">
        <v>361</v>
      </c>
      <c r="AN25" s="1086" t="s">
        <v>361</v>
      </c>
      <c r="AO25" s="1087" t="s">
        <v>361</v>
      </c>
      <c r="AP25" s="79"/>
      <c r="AQ25" s="79"/>
      <c r="AR25" s="79"/>
      <c r="AS25" s="237"/>
      <c r="AT25" s="237"/>
      <c r="AU25" s="237"/>
      <c r="AV25" s="237"/>
      <c r="AW25" s="237"/>
      <c r="AX25" s="237"/>
      <c r="AY25" s="237"/>
      <c r="AZ25" s="237"/>
      <c r="BA25" s="237"/>
      <c r="BB25" s="237"/>
      <c r="BC25" s="237"/>
      <c r="BD25" s="237"/>
      <c r="BE25" s="237"/>
      <c r="BF25" s="237"/>
      <c r="BG25" s="237"/>
      <c r="BH25" s="237"/>
      <c r="BI25" s="237"/>
      <c r="BJ25" s="237"/>
      <c r="BK25" s="237"/>
      <c r="BL25" s="237"/>
      <c r="BM25" s="237"/>
      <c r="BN25" s="237"/>
      <c r="BO25" s="237"/>
      <c r="BP25" s="237"/>
      <c r="BQ25" s="237"/>
      <c r="BR25" s="237"/>
      <c r="BS25" s="237"/>
      <c r="BT25" s="237"/>
      <c r="BU25" s="237"/>
      <c r="BV25" s="237"/>
      <c r="BW25" s="237"/>
    </row>
    <row r="26" s="0" customFormat="1" ht="18" customHeight="1">
      <c r="B26" s="21"/>
      <c r="C26" s="1042">
        <v>34401</v>
      </c>
      <c r="D26" s="1042" t="s">
        <v>318</v>
      </c>
      <c r="E26" s="1042" t="s">
        <v>307</v>
      </c>
      <c r="F26" s="1042" t="s">
        <v>319</v>
      </c>
      <c r="G26" s="1042" t="s">
        <v>320</v>
      </c>
      <c r="H26" s="1043" t="s">
        <v>321</v>
      </c>
      <c r="I26" s="1043"/>
      <c r="J26" s="1043"/>
      <c r="K26" s="1043"/>
      <c r="L26" s="1043" t="s">
        <v>322</v>
      </c>
      <c r="M26" s="1043"/>
      <c r="N26" s="1043"/>
      <c r="O26" s="1043"/>
      <c r="P26" s="80"/>
      <c r="Q26" s="4"/>
      <c r="R26" s="1088" t="s">
        <v>360</v>
      </c>
      <c r="S26" s="1089" t="s">
        <v>360</v>
      </c>
      <c r="T26" s="1089" t="s">
        <v>360</v>
      </c>
      <c r="U26" s="1089" t="s">
        <v>360</v>
      </c>
      <c r="V26" s="1089" t="s">
        <v>360</v>
      </c>
      <c r="W26" s="1089" t="s">
        <v>360</v>
      </c>
      <c r="X26" s="1089" t="s">
        <v>360</v>
      </c>
      <c r="Y26" s="1089" t="s">
        <v>360</v>
      </c>
      <c r="Z26" s="1089" t="s">
        <v>360</v>
      </c>
      <c r="AA26" s="1089" t="s">
        <v>360</v>
      </c>
      <c r="AB26" s="1089" t="s">
        <v>360</v>
      </c>
      <c r="AC26" s="1089" t="s">
        <v>360</v>
      </c>
      <c r="AD26" s="1089" t="s">
        <v>360</v>
      </c>
      <c r="AE26" s="1089" t="s">
        <v>360</v>
      </c>
      <c r="AF26" s="1089" t="s">
        <v>360</v>
      </c>
      <c r="AG26" s="1089" t="s">
        <v>360</v>
      </c>
      <c r="AH26" s="1089" t="s">
        <v>360</v>
      </c>
      <c r="AI26" s="1089" t="s">
        <v>360</v>
      </c>
      <c r="AJ26" s="1089" t="s">
        <v>360</v>
      </c>
      <c r="AK26" s="1089" t="s">
        <v>360</v>
      </c>
      <c r="AL26" s="1089" t="s">
        <v>360</v>
      </c>
      <c r="AM26" s="1089" t="s">
        <v>360</v>
      </c>
      <c r="AN26" s="1089" t="s">
        <v>360</v>
      </c>
      <c r="AO26" s="1090" t="s">
        <v>360</v>
      </c>
      <c r="AP26" s="79"/>
      <c r="AQ26" s="79"/>
      <c r="AR26" s="79"/>
      <c r="AS26" s="237"/>
      <c r="AT26" s="237"/>
      <c r="AU26" s="237"/>
      <c r="AV26" s="237"/>
      <c r="AW26" s="237"/>
      <c r="AX26" s="237"/>
      <c r="AY26" s="237"/>
      <c r="AZ26" s="237"/>
      <c r="BA26" s="237"/>
      <c r="BB26" s="237"/>
      <c r="BC26" s="237"/>
      <c r="BD26" s="237"/>
      <c r="BE26" s="237"/>
      <c r="BF26" s="237"/>
      <c r="BG26" s="237"/>
      <c r="BH26" s="237"/>
      <c r="BI26" s="237"/>
      <c r="BJ26" s="237"/>
      <c r="BK26" s="237"/>
      <c r="BL26" s="237"/>
      <c r="BM26" s="237"/>
      <c r="BN26" s="237"/>
      <c r="BO26" s="237"/>
      <c r="BP26" s="237"/>
      <c r="BQ26" s="237"/>
      <c r="BR26" s="237"/>
      <c r="BS26" s="237"/>
      <c r="BT26" s="237"/>
      <c r="BU26" s="237"/>
      <c r="BV26" s="237"/>
      <c r="BW26" s="237"/>
    </row>
    <row r="27" s="0" customFormat="1" ht="18" customHeight="1">
      <c r="B27" s="21"/>
      <c r="C27" s="1037">
        <v>35815</v>
      </c>
      <c r="D27" s="1037" t="s">
        <v>380</v>
      </c>
      <c r="E27" s="1037" t="s">
        <v>307</v>
      </c>
      <c r="F27" s="1037" t="s">
        <v>381</v>
      </c>
      <c r="G27" s="1037" t="s">
        <v>382</v>
      </c>
      <c r="H27" s="1038" t="s">
        <v>383</v>
      </c>
      <c r="I27" s="1038"/>
      <c r="J27" s="1038"/>
      <c r="K27" s="1038"/>
      <c r="L27" s="1038" t="s">
        <v>384</v>
      </c>
      <c r="M27" s="1038"/>
      <c r="N27" s="1038"/>
      <c r="O27" s="1038"/>
      <c r="P27" s="80"/>
      <c r="Q27" s="4"/>
      <c r="R27" s="1085" t="s">
        <v>361</v>
      </c>
      <c r="S27" s="1086" t="s">
        <v>361</v>
      </c>
      <c r="T27" s="1086" t="s">
        <v>361</v>
      </c>
      <c r="U27" s="1086" t="s">
        <v>361</v>
      </c>
      <c r="V27" s="1086" t="s">
        <v>361</v>
      </c>
      <c r="W27" s="1086" t="s">
        <v>361</v>
      </c>
      <c r="X27" s="1086" t="s">
        <v>361</v>
      </c>
      <c r="Y27" s="1086" t="s">
        <v>361</v>
      </c>
      <c r="Z27" s="1086" t="s">
        <v>361</v>
      </c>
      <c r="AA27" s="1086" t="s">
        <v>361</v>
      </c>
      <c r="AB27" s="1086" t="s">
        <v>361</v>
      </c>
      <c r="AC27" s="1086" t="s">
        <v>361</v>
      </c>
      <c r="AD27" s="1086" t="s">
        <v>361</v>
      </c>
      <c r="AE27" s="1086" t="s">
        <v>361</v>
      </c>
      <c r="AF27" s="1086" t="s">
        <v>361</v>
      </c>
      <c r="AG27" s="1086" t="s">
        <v>361</v>
      </c>
      <c r="AH27" s="1086" t="s">
        <v>361</v>
      </c>
      <c r="AI27" s="1086" t="s">
        <v>361</v>
      </c>
      <c r="AJ27" s="1086" t="s">
        <v>361</v>
      </c>
      <c r="AK27" s="1086" t="s">
        <v>361</v>
      </c>
      <c r="AL27" s="1086" t="s">
        <v>361</v>
      </c>
      <c r="AM27" s="1086" t="s">
        <v>361</v>
      </c>
      <c r="AN27" s="1086" t="s">
        <v>361</v>
      </c>
      <c r="AO27" s="1087" t="s">
        <v>361</v>
      </c>
      <c r="AP27" s="79"/>
      <c r="AQ27" s="79"/>
      <c r="AR27" s="79"/>
      <c r="AS27" s="237"/>
      <c r="AT27" s="237"/>
      <c r="AU27" s="237"/>
      <c r="AV27" s="237"/>
      <c r="AW27" s="237"/>
      <c r="AX27" s="237"/>
      <c r="AY27" s="237"/>
      <c r="AZ27" s="237"/>
      <c r="BA27" s="237"/>
      <c r="BB27" s="237"/>
      <c r="BC27" s="237"/>
      <c r="BD27" s="237"/>
      <c r="BE27" s="237"/>
      <c r="BF27" s="237"/>
      <c r="BG27" s="237"/>
      <c r="BH27" s="237"/>
      <c r="BI27" s="237"/>
      <c r="BJ27" s="237"/>
      <c r="BK27" s="237"/>
      <c r="BL27" s="237"/>
      <c r="BM27" s="237"/>
      <c r="BN27" s="237"/>
      <c r="BO27" s="237"/>
      <c r="BP27" s="237"/>
      <c r="BQ27" s="237"/>
      <c r="BR27" s="237"/>
      <c r="BS27" s="237"/>
      <c r="BT27" s="237"/>
      <c r="BU27" s="237"/>
      <c r="BV27" s="237"/>
      <c r="BW27" s="237"/>
    </row>
    <row r="28" s="0" customFormat="1" ht="18" customHeight="1">
      <c r="B28" s="21"/>
      <c r="C28" s="1042">
        <v>39070</v>
      </c>
      <c r="D28" s="1042" t="s">
        <v>323</v>
      </c>
      <c r="E28" s="1042" t="s">
        <v>307</v>
      </c>
      <c r="F28" s="1042" t="s">
        <v>324</v>
      </c>
      <c r="G28" s="1042" t="s">
        <v>325</v>
      </c>
      <c r="H28" s="1043" t="s">
        <v>326</v>
      </c>
      <c r="I28" s="1043"/>
      <c r="J28" s="1043"/>
      <c r="K28" s="1043"/>
      <c r="L28" s="1043" t="s">
        <v>327</v>
      </c>
      <c r="M28" s="1043"/>
      <c r="N28" s="1043"/>
      <c r="O28" s="1043"/>
      <c r="P28" s="80"/>
      <c r="Q28" s="4"/>
      <c r="R28" s="1088" t="s">
        <v>360</v>
      </c>
      <c r="S28" s="1089" t="s">
        <v>360</v>
      </c>
      <c r="T28" s="1089" t="s">
        <v>360</v>
      </c>
      <c r="U28" s="1089" t="s">
        <v>360</v>
      </c>
      <c r="V28" s="1089" t="s">
        <v>360</v>
      </c>
      <c r="W28" s="1089" t="s">
        <v>360</v>
      </c>
      <c r="X28" s="1089" t="s">
        <v>360</v>
      </c>
      <c r="Y28" s="1089" t="s">
        <v>360</v>
      </c>
      <c r="Z28" s="1089" t="s">
        <v>360</v>
      </c>
      <c r="AA28" s="1089" t="s">
        <v>360</v>
      </c>
      <c r="AB28" s="1089" t="s">
        <v>360</v>
      </c>
      <c r="AC28" s="1089" t="s">
        <v>360</v>
      </c>
      <c r="AD28" s="1089" t="s">
        <v>360</v>
      </c>
      <c r="AE28" s="1089" t="s">
        <v>360</v>
      </c>
      <c r="AF28" s="1089" t="s">
        <v>360</v>
      </c>
      <c r="AG28" s="1089" t="s">
        <v>360</v>
      </c>
      <c r="AH28" s="1089" t="s">
        <v>360</v>
      </c>
      <c r="AI28" s="1089" t="s">
        <v>360</v>
      </c>
      <c r="AJ28" s="1089" t="s">
        <v>360</v>
      </c>
      <c r="AK28" s="1089" t="s">
        <v>360</v>
      </c>
      <c r="AL28" s="1089" t="s">
        <v>360</v>
      </c>
      <c r="AM28" s="1089" t="s">
        <v>360</v>
      </c>
      <c r="AN28" s="1089" t="s">
        <v>360</v>
      </c>
      <c r="AO28" s="1090" t="s">
        <v>360</v>
      </c>
      <c r="AP28" s="79"/>
      <c r="AQ28" s="79"/>
      <c r="AR28" s="79"/>
      <c r="AS28" s="237"/>
      <c r="AT28" s="237"/>
      <c r="AU28" s="237"/>
      <c r="AV28" s="237"/>
      <c r="AW28" s="237"/>
      <c r="AX28" s="237"/>
      <c r="AY28" s="237"/>
      <c r="AZ28" s="237"/>
      <c r="BA28" s="237"/>
      <c r="BB28" s="237"/>
      <c r="BC28" s="237"/>
      <c r="BD28" s="237"/>
      <c r="BE28" s="237"/>
      <c r="BF28" s="237"/>
      <c r="BG28" s="237"/>
      <c r="BH28" s="237"/>
      <c r="BI28" s="237"/>
      <c r="BJ28" s="237"/>
      <c r="BK28" s="237"/>
      <c r="BL28" s="237"/>
      <c r="BM28" s="237"/>
      <c r="BN28" s="237"/>
      <c r="BO28" s="237"/>
      <c r="BP28" s="237"/>
      <c r="BQ28" s="237"/>
      <c r="BR28" s="237"/>
      <c r="BS28" s="237"/>
      <c r="BT28" s="237"/>
      <c r="BU28" s="237"/>
      <c r="BV28" s="237"/>
      <c r="BW28" s="237"/>
    </row>
    <row r="29" s="0" customFormat="1" ht="18" customHeight="1">
      <c r="B29" s="21"/>
      <c r="C29" s="1037">
        <v>43915</v>
      </c>
      <c r="D29" s="1037" t="s">
        <v>385</v>
      </c>
      <c r="E29" s="1037" t="s">
        <v>307</v>
      </c>
      <c r="F29" s="1037" t="s">
        <v>386</v>
      </c>
      <c r="G29" s="1037" t="s">
        <v>387</v>
      </c>
      <c r="H29" s="1038" t="s">
        <v>388</v>
      </c>
      <c r="I29" s="1038"/>
      <c r="J29" s="1038"/>
      <c r="K29" s="1038"/>
      <c r="L29" s="1038" t="s">
        <v>389</v>
      </c>
      <c r="M29" s="1038"/>
      <c r="N29" s="1038"/>
      <c r="O29" s="1038"/>
      <c r="P29" s="80"/>
      <c r="Q29" s="4"/>
      <c r="R29" s="1085" t="s">
        <v>360</v>
      </c>
      <c r="S29" s="1086" t="s">
        <v>361</v>
      </c>
      <c r="T29" s="1086" t="s">
        <v>361</v>
      </c>
      <c r="U29" s="1086" t="s">
        <v>360</v>
      </c>
      <c r="V29" s="1086" t="s">
        <v>361</v>
      </c>
      <c r="W29" s="1086" t="s">
        <v>361</v>
      </c>
      <c r="X29" s="1086" t="s">
        <v>361</v>
      </c>
      <c r="Y29" s="1086" t="s">
        <v>361</v>
      </c>
      <c r="Z29" s="1086" t="s">
        <v>361</v>
      </c>
      <c r="AA29" s="1086" t="s">
        <v>361</v>
      </c>
      <c r="AB29" s="1086" t="s">
        <v>361</v>
      </c>
      <c r="AC29" s="1086" t="s">
        <v>361</v>
      </c>
      <c r="AD29" s="1086" t="s">
        <v>361</v>
      </c>
      <c r="AE29" s="1086" t="s">
        <v>361</v>
      </c>
      <c r="AF29" s="1086" t="s">
        <v>360</v>
      </c>
      <c r="AG29" s="1086" t="s">
        <v>361</v>
      </c>
      <c r="AH29" s="1086" t="s">
        <v>361</v>
      </c>
      <c r="AI29" s="1086" t="s">
        <v>361</v>
      </c>
      <c r="AJ29" s="1086" t="s">
        <v>361</v>
      </c>
      <c r="AK29" s="1086" t="s">
        <v>361</v>
      </c>
      <c r="AL29" s="1086" t="s">
        <v>361</v>
      </c>
      <c r="AM29" s="1086" t="s">
        <v>361</v>
      </c>
      <c r="AN29" s="1086" t="s">
        <v>361</v>
      </c>
      <c r="AO29" s="1087" t="s">
        <v>361</v>
      </c>
      <c r="AP29" s="79"/>
      <c r="AQ29" s="79"/>
      <c r="AR29" s="79"/>
      <c r="AS29" s="237"/>
      <c r="AT29" s="237"/>
      <c r="AU29" s="237"/>
      <c r="AV29" s="237"/>
      <c r="AW29" s="237"/>
      <c r="AX29" s="237"/>
      <c r="AY29" s="237"/>
      <c r="AZ29" s="237"/>
      <c r="BA29" s="237"/>
      <c r="BB29" s="237"/>
      <c r="BC29" s="237"/>
      <c r="BD29" s="237"/>
      <c r="BE29" s="237"/>
      <c r="BF29" s="237"/>
      <c r="BG29" s="237"/>
      <c r="BH29" s="237"/>
      <c r="BI29" s="237"/>
      <c r="BJ29" s="237"/>
      <c r="BK29" s="237"/>
      <c r="BL29" s="237"/>
      <c r="BM29" s="237"/>
      <c r="BN29" s="237"/>
      <c r="BO29" s="237"/>
      <c r="BP29" s="237"/>
      <c r="BQ29" s="237"/>
      <c r="BR29" s="237"/>
      <c r="BS29" s="237"/>
      <c r="BT29" s="237"/>
      <c r="BU29" s="237"/>
      <c r="BV29" s="237"/>
      <c r="BW29" s="237"/>
    </row>
    <row r="30" s="0" customFormat="1" ht="18" customHeight="1">
      <c r="B30" s="21"/>
      <c r="C30" s="181"/>
      <c r="D30" s="181"/>
      <c r="E30" s="181"/>
      <c r="F30" s="201"/>
      <c r="G30" s="181"/>
      <c r="H30" s="1018">
        <v>763</v>
      </c>
      <c r="I30" s="1018"/>
      <c r="J30" s="1018"/>
      <c r="K30" s="1018"/>
      <c r="L30" s="1091"/>
      <c r="M30" s="1091"/>
      <c r="N30" s="1091"/>
      <c r="O30" s="1091"/>
      <c r="P30" s="80"/>
      <c r="Q30" s="4"/>
      <c r="R30" s="182"/>
      <c r="S30" s="182"/>
      <c r="T30" s="182"/>
      <c r="U30" s="182"/>
      <c r="V30" s="182"/>
      <c r="W30" s="182"/>
      <c r="X30" s="182"/>
      <c r="Y30" s="182"/>
      <c r="Z30" s="182"/>
      <c r="AA30" s="182"/>
      <c r="AB30" s="182"/>
      <c r="AC30" s="182"/>
      <c r="AD30" s="182"/>
      <c r="AE30" s="182"/>
      <c r="AF30" s="182"/>
      <c r="AG30" s="182"/>
      <c r="AH30" s="182"/>
      <c r="AI30" s="182"/>
      <c r="AJ30" s="182"/>
      <c r="AK30" s="182"/>
      <c r="AL30" s="182"/>
      <c r="AM30" s="182"/>
      <c r="AN30" s="182"/>
      <c r="AO30" s="182"/>
      <c r="AP30" s="79"/>
      <c r="AQ30" s="79"/>
      <c r="AR30" s="79"/>
      <c r="AS30" s="237"/>
      <c r="AT30" s="237"/>
      <c r="AU30" s="237"/>
      <c r="AV30" s="237"/>
      <c r="AW30" s="237"/>
      <c r="AX30" s="237"/>
      <c r="AY30" s="237"/>
      <c r="AZ30" s="237"/>
      <c r="BA30" s="237"/>
      <c r="BB30" s="237"/>
      <c r="BC30" s="237"/>
      <c r="BD30" s="237"/>
      <c r="BE30" s="237"/>
      <c r="BF30" s="237"/>
      <c r="BG30" s="237"/>
      <c r="BH30" s="237"/>
      <c r="BI30" s="237"/>
      <c r="BJ30" s="237"/>
      <c r="BK30" s="237"/>
      <c r="BL30" s="237"/>
      <c r="BM30" s="237"/>
      <c r="BN30" s="237"/>
      <c r="BO30" s="237"/>
      <c r="BP30" s="237"/>
      <c r="BQ30" s="237"/>
      <c r="BR30" s="237"/>
      <c r="BS30" s="237"/>
      <c r="BT30" s="237"/>
      <c r="BU30" s="237"/>
      <c r="BV30" s="237"/>
      <c r="BW30" s="237"/>
    </row>
    <row r="31" s="0" customFormat="1" ht="18" customHeight="1">
      <c r="B31" s="21"/>
      <c r="C31" s="181"/>
      <c r="D31" s="181"/>
      <c r="E31" s="181"/>
      <c r="F31" s="201"/>
      <c r="G31" s="181"/>
      <c r="H31" s="1017"/>
      <c r="I31" s="1017"/>
      <c r="J31" s="1017"/>
      <c r="K31" s="1017"/>
      <c r="L31" s="1091"/>
      <c r="M31" s="1091"/>
      <c r="N31" s="1091"/>
      <c r="O31" s="1091"/>
      <c r="P31" s="80"/>
      <c r="Q31" s="4"/>
      <c r="R31" s="182"/>
      <c r="S31" s="182"/>
      <c r="T31" s="182"/>
      <c r="U31" s="182"/>
      <c r="V31" s="182"/>
      <c r="W31" s="182"/>
      <c r="X31" s="1047" t="s">
        <v>338</v>
      </c>
      <c r="Y31" s="182"/>
      <c r="Z31" s="182"/>
      <c r="AA31" s="182"/>
      <c r="AB31" s="182"/>
      <c r="AC31" s="182"/>
      <c r="AD31" s="182"/>
      <c r="AE31" s="182"/>
      <c r="AF31" s="182"/>
      <c r="AG31" s="182"/>
      <c r="AH31" s="182"/>
      <c r="AI31" s="182"/>
      <c r="AJ31" s="182"/>
      <c r="AK31" s="182"/>
      <c r="AL31" s="182"/>
      <c r="AM31" s="182"/>
      <c r="AN31" s="182"/>
      <c r="AO31" s="182"/>
      <c r="AP31" s="48"/>
      <c r="AQ31" s="48"/>
      <c r="AR31" s="48"/>
      <c r="AS31" s="237"/>
      <c r="AT31" s="237"/>
      <c r="AU31" s="237"/>
      <c r="AV31" s="237"/>
      <c r="AW31" s="237"/>
      <c r="AX31" s="237"/>
      <c r="AY31" s="237"/>
      <c r="AZ31" s="237"/>
      <c r="BA31" s="237"/>
      <c r="BB31" s="237"/>
      <c r="BC31" s="237"/>
      <c r="BD31" s="237"/>
      <c r="BE31" s="237"/>
      <c r="BF31" s="237"/>
      <c r="BG31" s="237"/>
      <c r="BH31" s="237"/>
      <c r="BI31" s="237"/>
      <c r="BJ31" s="237"/>
      <c r="BK31" s="237"/>
      <c r="BL31" s="237"/>
      <c r="BM31" s="237"/>
      <c r="BN31" s="237"/>
      <c r="BO31" s="237"/>
      <c r="BP31" s="237"/>
      <c r="BQ31" s="237"/>
      <c r="BR31" s="237"/>
      <c r="BS31" s="237"/>
      <c r="BT31" s="237"/>
      <c r="BU31" s="237"/>
      <c r="BV31" s="237"/>
      <c r="BW31" s="237"/>
    </row>
    <row r="32" s="0" customFormat="1" ht="18" customHeight="1">
      <c r="B32" s="21"/>
      <c r="C32" s="181"/>
      <c r="D32" s="181"/>
      <c r="E32" s="181"/>
      <c r="F32" s="201"/>
      <c r="G32" s="181"/>
      <c r="H32" s="1017"/>
      <c r="I32" s="1017"/>
      <c r="J32" s="1017"/>
      <c r="K32" s="1017"/>
      <c r="L32" s="1091"/>
      <c r="M32" s="1091"/>
      <c r="N32" s="1091"/>
      <c r="O32" s="1091"/>
      <c r="P32" s="80"/>
      <c r="Q32" s="4"/>
      <c r="R32" s="182"/>
      <c r="S32" s="182"/>
      <c r="T32" s="182"/>
      <c r="U32" s="182"/>
      <c r="V32" s="182"/>
      <c r="W32" s="182"/>
      <c r="X32" s="182"/>
      <c r="Y32" s="182"/>
      <c r="Z32" s="182"/>
      <c r="AA32" s="1092" t="s">
        <v>361</v>
      </c>
      <c r="AB32" s="1047" t="s">
        <v>362</v>
      </c>
      <c r="AC32" s="182"/>
      <c r="AD32" s="182"/>
      <c r="AE32" s="182"/>
      <c r="AF32" s="182"/>
      <c r="AG32" s="182"/>
      <c r="AH32" s="182"/>
      <c r="AI32" s="182"/>
      <c r="AJ32" s="182"/>
      <c r="AK32" s="182"/>
      <c r="AL32" s="182"/>
      <c r="AM32" s="182"/>
      <c r="AN32" s="182"/>
      <c r="AO32" s="182"/>
      <c r="AP32" s="79"/>
      <c r="AQ32" s="79"/>
      <c r="AR32" s="79"/>
      <c r="AS32" s="237"/>
      <c r="AT32" s="237"/>
      <c r="AU32" s="237"/>
      <c r="AV32" s="237"/>
      <c r="AW32" s="237"/>
      <c r="AX32" s="237"/>
      <c r="AY32" s="237"/>
      <c r="AZ32" s="237"/>
      <c r="BA32" s="237"/>
      <c r="BB32" s="237"/>
      <c r="BC32" s="237"/>
      <c r="BD32" s="237"/>
      <c r="BE32" s="237"/>
      <c r="BF32" s="237"/>
      <c r="BG32" s="237"/>
      <c r="BH32" s="237"/>
      <c r="BI32" s="237"/>
      <c r="BJ32" s="237"/>
      <c r="BK32" s="237"/>
      <c r="BL32" s="237"/>
      <c r="BM32" s="237"/>
      <c r="BN32" s="237"/>
      <c r="BO32" s="237"/>
      <c r="BP32" s="237"/>
      <c r="BQ32" s="237"/>
      <c r="BR32" s="237"/>
      <c r="BS32" s="237"/>
      <c r="BT32" s="237"/>
      <c r="BU32" s="237"/>
      <c r="BV32" s="237"/>
      <c r="BW32" s="237"/>
    </row>
    <row r="33" s="0" customFormat="1" ht="18" customHeight="1">
      <c r="B33" s="21"/>
      <c r="C33" s="181"/>
      <c r="D33" s="181"/>
      <c r="E33" s="181"/>
      <c r="F33" s="201"/>
      <c r="G33" s="181"/>
      <c r="H33" s="1017"/>
      <c r="I33" s="1017"/>
      <c r="J33" s="1017"/>
      <c r="K33" s="1017"/>
      <c r="L33" s="1091"/>
      <c r="M33" s="1091"/>
      <c r="N33" s="1091"/>
      <c r="O33" s="1091"/>
      <c r="P33" s="80"/>
      <c r="Q33" s="4"/>
      <c r="R33" s="182"/>
      <c r="S33" s="182"/>
      <c r="T33" s="182"/>
      <c r="U33" s="182"/>
      <c r="V33" s="182"/>
      <c r="W33" s="182"/>
      <c r="X33" s="182"/>
      <c r="Y33" s="182"/>
      <c r="Z33" s="182"/>
      <c r="AA33" s="1092" t="s">
        <v>363</v>
      </c>
      <c r="AB33" s="1047" t="s">
        <v>364</v>
      </c>
      <c r="AC33" s="182"/>
      <c r="AD33" s="182"/>
      <c r="AE33" s="182"/>
      <c r="AF33" s="182"/>
      <c r="AG33" s="182"/>
      <c r="AH33" s="182"/>
      <c r="AI33" s="182"/>
      <c r="AJ33" s="182"/>
      <c r="AK33" s="182"/>
      <c r="AL33" s="182"/>
      <c r="AM33" s="182"/>
      <c r="AN33" s="182"/>
      <c r="AO33" s="182"/>
      <c r="AP33" s="79"/>
      <c r="AQ33" s="79"/>
      <c r="AR33" s="79"/>
      <c r="AS33" s="237"/>
      <c r="AT33" s="237"/>
      <c r="AU33" s="237"/>
      <c r="AV33" s="237"/>
      <c r="AW33" s="237"/>
      <c r="AX33" s="237"/>
      <c r="AY33" s="237"/>
      <c r="AZ33" s="237"/>
      <c r="BA33" s="237"/>
      <c r="BB33" s="237"/>
      <c r="BC33" s="237"/>
      <c r="BD33" s="237"/>
      <c r="BE33" s="237"/>
      <c r="BF33" s="237"/>
      <c r="BG33" s="237"/>
      <c r="BH33" s="237"/>
      <c r="BI33" s="237"/>
      <c r="BJ33" s="237"/>
      <c r="BK33" s="237"/>
      <c r="BL33" s="237"/>
      <c r="BM33" s="237"/>
      <c r="BN33" s="237"/>
      <c r="BO33" s="237"/>
      <c r="BP33" s="237"/>
      <c r="BQ33" s="237"/>
      <c r="BR33" s="237"/>
      <c r="BS33" s="237"/>
      <c r="BT33" s="237"/>
      <c r="BU33" s="237"/>
      <c r="BV33" s="237"/>
      <c r="BW33" s="237"/>
    </row>
    <row r="34" s="0" customFormat="1" ht="18" customHeight="1">
      <c r="B34" s="21"/>
      <c r="C34" s="181"/>
      <c r="D34" s="181"/>
      <c r="E34" s="181"/>
      <c r="F34" s="201"/>
      <c r="G34" s="181"/>
      <c r="H34" s="1017"/>
      <c r="I34" s="1017"/>
      <c r="J34" s="1017"/>
      <c r="K34" s="1017"/>
      <c r="L34" s="1091"/>
      <c r="M34" s="1091"/>
      <c r="N34" s="1091"/>
      <c r="O34" s="1091"/>
      <c r="P34" s="80"/>
      <c r="Q34" s="4"/>
      <c r="R34" s="182"/>
      <c r="S34" s="182"/>
      <c r="T34" s="182"/>
      <c r="U34" s="182"/>
      <c r="V34" s="182"/>
      <c r="W34" s="182"/>
      <c r="X34" s="182"/>
      <c r="Y34" s="182"/>
      <c r="Z34" s="182"/>
      <c r="AA34" s="1093" t="s">
        <v>360</v>
      </c>
      <c r="AB34" s="1047" t="s">
        <v>365</v>
      </c>
      <c r="AC34" s="182"/>
      <c r="AD34" s="182"/>
      <c r="AE34" s="182"/>
      <c r="AF34" s="182"/>
      <c r="AG34" s="182"/>
      <c r="AH34" s="182"/>
      <c r="AI34" s="182"/>
      <c r="AJ34" s="182"/>
      <c r="AK34" s="182"/>
      <c r="AL34" s="182"/>
      <c r="AM34" s="182"/>
      <c r="AN34" s="182"/>
      <c r="AO34" s="182"/>
      <c r="AP34" s="48"/>
      <c r="AQ34" s="48"/>
      <c r="AR34" s="48"/>
      <c r="AS34" s="237"/>
      <c r="AT34" s="237"/>
      <c r="AU34" s="237"/>
      <c r="AV34" s="237"/>
      <c r="AW34" s="237"/>
      <c r="AX34" s="237"/>
      <c r="AY34" s="237"/>
      <c r="AZ34" s="237"/>
      <c r="BA34" s="237"/>
      <c r="BB34" s="237"/>
      <c r="BC34" s="237"/>
      <c r="BD34" s="237"/>
      <c r="BE34" s="237"/>
      <c r="BF34" s="237"/>
      <c r="BG34" s="237"/>
      <c r="BH34" s="237"/>
      <c r="BI34" s="237"/>
      <c r="BJ34" s="237"/>
      <c r="BK34" s="237"/>
      <c r="BL34" s="237"/>
      <c r="BM34" s="237"/>
      <c r="BN34" s="237"/>
      <c r="BO34" s="237"/>
      <c r="BP34" s="237"/>
      <c r="BQ34" s="237"/>
      <c r="BR34" s="237"/>
      <c r="BS34" s="237"/>
      <c r="BT34" s="237"/>
      <c r="BU34" s="237"/>
      <c r="BV34" s="237"/>
      <c r="BW34" s="237"/>
    </row>
    <row r="35" s="0" customFormat="1" ht="18" customHeight="1">
      <c r="B35" s="21"/>
      <c r="C35" s="181"/>
      <c r="D35" s="181"/>
      <c r="E35" s="181"/>
      <c r="F35" s="201"/>
      <c r="G35" s="181"/>
      <c r="H35" s="1017"/>
      <c r="I35" s="1017"/>
      <c r="J35" s="1017"/>
      <c r="K35" s="1017"/>
      <c r="L35" s="1091"/>
      <c r="M35" s="1091"/>
      <c r="N35" s="1091"/>
      <c r="O35" s="1091"/>
      <c r="P35" s="80"/>
      <c r="Q35" s="4"/>
      <c r="R35" s="182"/>
      <c r="S35" s="182"/>
      <c r="T35" s="182"/>
      <c r="U35" s="182"/>
      <c r="V35" s="182"/>
      <c r="W35" s="182"/>
      <c r="X35" s="182"/>
      <c r="Y35" s="182"/>
      <c r="Z35" s="182"/>
      <c r="AA35" s="182"/>
      <c r="AB35" s="182"/>
      <c r="AC35" s="182"/>
      <c r="AD35" s="182"/>
      <c r="AE35" s="182"/>
      <c r="AF35" s="182"/>
      <c r="AG35" s="182"/>
      <c r="AH35" s="182"/>
      <c r="AI35" s="182"/>
      <c r="AJ35" s="182"/>
      <c r="AK35" s="182"/>
      <c r="AL35" s="182"/>
      <c r="AM35" s="182"/>
      <c r="AN35" s="182"/>
      <c r="AO35" s="182"/>
      <c r="AP35" s="79"/>
      <c r="AQ35" s="79"/>
      <c r="AR35" s="79"/>
      <c r="AS35" s="237"/>
      <c r="AT35" s="237"/>
      <c r="AU35" s="237"/>
      <c r="AV35" s="237"/>
      <c r="AW35" s="237"/>
      <c r="AX35" s="237"/>
      <c r="AY35" s="237"/>
      <c r="AZ35" s="237"/>
      <c r="BA35" s="237"/>
      <c r="BB35" s="237"/>
      <c r="BC35" s="237"/>
      <c r="BD35" s="237"/>
      <c r="BE35" s="237"/>
      <c r="BF35" s="237"/>
      <c r="BG35" s="237"/>
      <c r="BH35" s="237"/>
      <c r="BI35" s="237"/>
      <c r="BJ35" s="237"/>
      <c r="BK35" s="237"/>
      <c r="BL35" s="237"/>
      <c r="BM35" s="237"/>
      <c r="BN35" s="237"/>
      <c r="BO35" s="237"/>
      <c r="BP35" s="237"/>
      <c r="BQ35" s="237"/>
      <c r="BR35" s="237"/>
      <c r="BS35" s="237"/>
      <c r="BT35" s="237"/>
      <c r="BU35" s="237"/>
      <c r="BV35" s="237"/>
      <c r="BW35" s="237"/>
    </row>
    <row r="36" s="0" customFormat="1" ht="18" customHeight="1">
      <c r="B36" s="21"/>
      <c r="C36" s="181"/>
      <c r="D36" s="181"/>
      <c r="E36" s="181"/>
      <c r="F36" s="201"/>
      <c r="G36" s="181"/>
      <c r="H36" s="1017"/>
      <c r="I36" s="1017"/>
      <c r="J36" s="1017"/>
      <c r="K36" s="1017"/>
      <c r="L36" s="1091"/>
      <c r="M36" s="1091"/>
      <c r="N36" s="1091"/>
      <c r="O36" s="1091"/>
      <c r="P36" s="80"/>
      <c r="Q36" s="4"/>
      <c r="R36" s="182"/>
      <c r="S36" s="182"/>
      <c r="T36" s="182"/>
      <c r="U36" s="182"/>
      <c r="V36" s="182"/>
      <c r="W36" s="182"/>
      <c r="X36" s="182"/>
      <c r="Y36" s="182"/>
      <c r="Z36" s="182"/>
      <c r="AA36" s="182"/>
      <c r="AB36" s="182"/>
      <c r="AC36" s="182"/>
      <c r="AD36" s="182"/>
      <c r="AE36" s="182"/>
      <c r="AF36" s="182"/>
      <c r="AG36" s="182"/>
      <c r="AH36" s="182"/>
      <c r="AI36" s="182"/>
      <c r="AJ36" s="182"/>
      <c r="AK36" s="182"/>
      <c r="AL36" s="182"/>
      <c r="AM36" s="182"/>
      <c r="AN36" s="182"/>
      <c r="AO36" s="182"/>
      <c r="AP36" s="79"/>
      <c r="AQ36" s="79"/>
      <c r="AR36" s="79"/>
      <c r="AS36" s="237"/>
      <c r="AT36" s="237"/>
      <c r="AU36" s="237"/>
      <c r="AV36" s="237"/>
      <c r="AW36" s="237"/>
      <c r="AX36" s="237"/>
      <c r="AY36" s="237"/>
      <c r="AZ36" s="237"/>
      <c r="BA36" s="237"/>
      <c r="BB36" s="237"/>
      <c r="BC36" s="237"/>
      <c r="BD36" s="237"/>
      <c r="BE36" s="237"/>
      <c r="BF36" s="237"/>
      <c r="BG36" s="237"/>
      <c r="BH36" s="237"/>
      <c r="BI36" s="237"/>
      <c r="BJ36" s="237"/>
      <c r="BK36" s="237"/>
      <c r="BL36" s="237"/>
      <c r="BM36" s="237"/>
      <c r="BN36" s="237"/>
      <c r="BO36" s="237"/>
      <c r="BP36" s="237"/>
      <c r="BQ36" s="237"/>
      <c r="BR36" s="237"/>
      <c r="BS36" s="237"/>
      <c r="BT36" s="237"/>
      <c r="BU36" s="237"/>
      <c r="BV36" s="237"/>
      <c r="BW36" s="237"/>
    </row>
    <row r="37" s="0" customFormat="1" ht="18" customHeight="1">
      <c r="B37" s="21"/>
      <c r="C37" s="181"/>
      <c r="D37" s="181"/>
      <c r="E37" s="181"/>
      <c r="F37" s="201"/>
      <c r="G37" s="181"/>
      <c r="H37" s="1017"/>
      <c r="I37" s="1017"/>
      <c r="J37" s="1017"/>
      <c r="K37" s="1017"/>
      <c r="L37" s="1091"/>
      <c r="M37" s="1091"/>
      <c r="N37" s="1091"/>
      <c r="O37" s="1091"/>
      <c r="P37" s="80"/>
      <c r="Q37" s="4"/>
      <c r="R37" s="182"/>
      <c r="S37" s="182"/>
      <c r="T37" s="182"/>
      <c r="U37" s="182"/>
      <c r="V37" s="182"/>
      <c r="W37" s="182"/>
      <c r="X37" s="182"/>
      <c r="Y37" s="182"/>
      <c r="Z37" s="182"/>
      <c r="AA37" s="182"/>
      <c r="AB37" s="182"/>
      <c r="AC37" s="182"/>
      <c r="AD37" s="182"/>
      <c r="AE37" s="182"/>
      <c r="AF37" s="182"/>
      <c r="AG37" s="182"/>
      <c r="AH37" s="182"/>
      <c r="AI37" s="182"/>
      <c r="AJ37" s="182"/>
      <c r="AK37" s="182"/>
      <c r="AL37" s="182"/>
      <c r="AM37" s="182"/>
      <c r="AN37" s="182"/>
      <c r="AO37" s="182"/>
      <c r="AP37" s="79"/>
      <c r="AQ37" s="79"/>
      <c r="AR37" s="79"/>
      <c r="AS37" s="237"/>
      <c r="AT37" s="237"/>
      <c r="AU37" s="237"/>
      <c r="AV37" s="237"/>
      <c r="AW37" s="237"/>
      <c r="AX37" s="237"/>
      <c r="AY37" s="237"/>
      <c r="AZ37" s="237"/>
      <c r="BA37" s="237"/>
      <c r="BB37" s="237"/>
      <c r="BC37" s="237"/>
      <c r="BD37" s="237"/>
      <c r="BE37" s="237"/>
      <c r="BF37" s="237"/>
      <c r="BG37" s="237"/>
      <c r="BH37" s="237"/>
      <c r="BI37" s="237"/>
      <c r="BJ37" s="237"/>
      <c r="BK37" s="237"/>
      <c r="BL37" s="237"/>
      <c r="BM37" s="237"/>
      <c r="BN37" s="237"/>
      <c r="BO37" s="237"/>
      <c r="BP37" s="237"/>
      <c r="BQ37" s="237"/>
      <c r="BR37" s="237"/>
      <c r="BS37" s="237"/>
      <c r="BT37" s="237"/>
      <c r="BU37" s="237"/>
      <c r="BV37" s="237"/>
      <c r="BW37" s="237"/>
    </row>
    <row r="38" s="0" customFormat="1" ht="18" customHeight="1">
      <c r="B38" s="21"/>
      <c r="C38" s="181"/>
      <c r="D38" s="181"/>
      <c r="E38" s="181"/>
      <c r="F38" s="201"/>
      <c r="G38" s="181"/>
      <c r="H38" s="1017"/>
      <c r="I38" s="1017"/>
      <c r="J38" s="1017"/>
      <c r="K38" s="1017"/>
      <c r="L38" s="1091"/>
      <c r="M38" s="1091"/>
      <c r="N38" s="1091"/>
      <c r="O38" s="1091"/>
      <c r="P38" s="80"/>
      <c r="Q38" s="4"/>
      <c r="R38" s="182"/>
      <c r="S38" s="182"/>
      <c r="T38" s="182"/>
      <c r="U38" s="182"/>
      <c r="V38" s="182"/>
      <c r="W38" s="182"/>
      <c r="X38" s="182"/>
      <c r="Y38" s="182"/>
      <c r="Z38" s="182"/>
      <c r="AA38" s="182"/>
      <c r="AB38" s="182"/>
      <c r="AC38" s="182"/>
      <c r="AD38" s="182"/>
      <c r="AE38" s="182"/>
      <c r="AF38" s="182"/>
      <c r="AG38" s="182"/>
      <c r="AH38" s="182"/>
      <c r="AI38" s="182"/>
      <c r="AJ38" s="182"/>
      <c r="AK38" s="182"/>
      <c r="AL38" s="182"/>
      <c r="AM38" s="182"/>
      <c r="AN38" s="182"/>
      <c r="AO38" s="182"/>
      <c r="AP38" s="79"/>
      <c r="AQ38" s="79"/>
      <c r="AR38" s="79"/>
      <c r="AS38" s="237"/>
      <c r="AT38" s="237"/>
      <c r="AU38" s="237"/>
      <c r="AV38" s="237"/>
      <c r="AW38" s="237"/>
      <c r="AX38" s="237"/>
      <c r="AY38" s="237"/>
      <c r="AZ38" s="237"/>
      <c r="BA38" s="237"/>
      <c r="BB38" s="237"/>
      <c r="BC38" s="237"/>
      <c r="BD38" s="237"/>
      <c r="BE38" s="237"/>
      <c r="BF38" s="237"/>
      <c r="BG38" s="237"/>
      <c r="BH38" s="237"/>
      <c r="BI38" s="237"/>
      <c r="BJ38" s="237"/>
      <c r="BK38" s="237"/>
      <c r="BL38" s="237"/>
      <c r="BM38" s="237"/>
      <c r="BN38" s="237"/>
      <c r="BO38" s="237"/>
      <c r="BP38" s="237"/>
      <c r="BQ38" s="237"/>
      <c r="BR38" s="237"/>
      <c r="BS38" s="237"/>
      <c r="BT38" s="237"/>
      <c r="BU38" s="237"/>
      <c r="BV38" s="237"/>
      <c r="BW38" s="237"/>
    </row>
    <row r="39" ht="18" customHeight="1">
      <c r="C39" s="181"/>
      <c r="D39" s="181"/>
      <c r="E39" s="181"/>
      <c r="F39" s="201"/>
      <c r="G39" s="181"/>
      <c r="H39" s="1017"/>
      <c r="I39" s="1017"/>
      <c r="J39" s="1017"/>
      <c r="K39" s="1017"/>
      <c r="L39" s="1091"/>
      <c r="M39" s="1091"/>
      <c r="N39" s="1091"/>
      <c r="O39" s="1091"/>
      <c r="P39" s="80"/>
      <c r="Q39" s="4"/>
      <c r="R39" s="182"/>
      <c r="S39" s="182"/>
      <c r="T39" s="182"/>
      <c r="U39" s="182"/>
      <c r="V39" s="182"/>
      <c r="W39" s="182"/>
      <c r="X39" s="182"/>
      <c r="Y39" s="182"/>
      <c r="Z39" s="182"/>
      <c r="AA39" s="182"/>
      <c r="AB39" s="182"/>
      <c r="AC39" s="182"/>
      <c r="AD39" s="182"/>
      <c r="AE39" s="182"/>
      <c r="AF39" s="182"/>
      <c r="AG39" s="182"/>
      <c r="AH39" s="182"/>
      <c r="AI39" s="182"/>
      <c r="AJ39" s="182"/>
      <c r="AK39" s="182"/>
      <c r="AL39" s="182"/>
      <c r="AM39" s="182"/>
      <c r="AN39" s="182"/>
      <c r="AO39" s="182"/>
      <c r="AP39" s="4"/>
      <c r="AQ39" s="79"/>
      <c r="AR39" s="79"/>
    </row>
    <row r="40" ht="18" customHeight="1">
      <c r="C40" s="181"/>
      <c r="D40" s="181"/>
      <c r="E40" s="181"/>
      <c r="F40" s="201"/>
      <c r="G40" s="181"/>
      <c r="H40" s="1017"/>
      <c r="I40" s="1017"/>
      <c r="J40" s="1017"/>
      <c r="K40" s="1017"/>
      <c r="L40" s="1091"/>
      <c r="M40" s="1091"/>
      <c r="N40" s="1091"/>
      <c r="O40" s="1091"/>
      <c r="P40" s="80"/>
      <c r="Q40" s="4"/>
      <c r="R40" s="182"/>
      <c r="S40" s="182"/>
      <c r="T40" s="182"/>
      <c r="U40" s="182"/>
      <c r="V40" s="182"/>
      <c r="W40" s="182"/>
      <c r="X40" s="182"/>
      <c r="Y40" s="182"/>
      <c r="Z40" s="182"/>
      <c r="AA40" s="182"/>
      <c r="AB40" s="182"/>
      <c r="AC40" s="182"/>
      <c r="AD40" s="182"/>
      <c r="AE40" s="182"/>
      <c r="AF40" s="182"/>
      <c r="AG40" s="182"/>
      <c r="AH40" s="182"/>
      <c r="AI40" s="182"/>
      <c r="AJ40" s="182"/>
      <c r="AK40" s="182"/>
      <c r="AL40" s="182"/>
      <c r="AM40" s="182"/>
      <c r="AN40" s="182"/>
      <c r="AO40" s="182"/>
      <c r="AP40" s="4"/>
      <c r="AQ40" s="79"/>
      <c r="AR40" s="79"/>
    </row>
    <row r="41" ht="18" customHeight="1">
      <c r="C41" s="181"/>
      <c r="D41" s="181"/>
      <c r="E41" s="181"/>
      <c r="F41" s="201"/>
      <c r="G41" s="181"/>
      <c r="H41" s="1017"/>
      <c r="I41" s="1017"/>
      <c r="J41" s="1017"/>
      <c r="K41" s="1017"/>
      <c r="L41" s="1091"/>
      <c r="M41" s="1091"/>
      <c r="N41" s="1091"/>
      <c r="O41" s="1091"/>
      <c r="P41" s="80"/>
      <c r="Q41" s="4"/>
      <c r="R41" s="182"/>
      <c r="S41" s="182"/>
      <c r="T41" s="182"/>
      <c r="U41" s="182"/>
      <c r="V41" s="182"/>
      <c r="W41" s="182"/>
      <c r="X41" s="182"/>
      <c r="Y41" s="182"/>
      <c r="Z41" s="182"/>
      <c r="AA41" s="182"/>
      <c r="AB41" s="182"/>
      <c r="AC41" s="182"/>
      <c r="AD41" s="182"/>
      <c r="AE41" s="182"/>
      <c r="AF41" s="182"/>
      <c r="AG41" s="182"/>
      <c r="AH41" s="182"/>
      <c r="AI41" s="182"/>
      <c r="AJ41" s="182"/>
      <c r="AK41" s="182"/>
      <c r="AL41" s="182"/>
      <c r="AM41" s="182"/>
      <c r="AN41" s="182"/>
      <c r="AO41" s="182"/>
      <c r="AP41" s="4"/>
      <c r="AQ41" s="79"/>
      <c r="AR41" s="79"/>
    </row>
    <row r="42" ht="18" customHeight="1">
      <c r="C42" s="181"/>
      <c r="D42" s="181"/>
      <c r="E42" s="181"/>
      <c r="F42" s="201"/>
      <c r="G42" s="181"/>
      <c r="H42" s="1017"/>
      <c r="I42" s="1017"/>
      <c r="J42" s="1017"/>
      <c r="K42" s="1017"/>
      <c r="L42" s="1091"/>
      <c r="M42" s="1091"/>
      <c r="N42" s="1091"/>
      <c r="O42" s="1091"/>
      <c r="P42" s="80"/>
      <c r="Q42" s="4"/>
      <c r="R42" s="182"/>
      <c r="S42" s="182"/>
      <c r="T42" s="182"/>
      <c r="U42" s="182"/>
      <c r="V42" s="182"/>
      <c r="W42" s="182"/>
      <c r="X42" s="182"/>
      <c r="Y42" s="182"/>
      <c r="Z42" s="182"/>
      <c r="AA42" s="182"/>
      <c r="AB42" s="182"/>
      <c r="AC42" s="182"/>
      <c r="AD42" s="182"/>
      <c r="AE42" s="182"/>
      <c r="AF42" s="182"/>
      <c r="AG42" s="182"/>
      <c r="AH42" s="182"/>
      <c r="AI42" s="182"/>
      <c r="AJ42" s="182"/>
      <c r="AK42" s="182"/>
      <c r="AL42" s="182"/>
      <c r="AM42" s="182"/>
      <c r="AN42" s="182"/>
      <c r="AO42" s="182"/>
      <c r="AP42" s="4"/>
      <c r="AQ42" s="79"/>
      <c r="AR42" s="79"/>
    </row>
    <row r="43" ht="18" customHeight="1">
      <c r="C43" s="181"/>
      <c r="D43" s="181"/>
      <c r="E43" s="181"/>
      <c r="F43" s="201"/>
      <c r="G43" s="181"/>
      <c r="H43" s="1017"/>
      <c r="I43" s="1017"/>
      <c r="J43" s="1017"/>
      <c r="K43" s="1017"/>
      <c r="L43" s="1091"/>
      <c r="M43" s="1091"/>
      <c r="N43" s="1091"/>
      <c r="O43" s="1091"/>
      <c r="P43" s="80"/>
      <c r="Q43" s="4"/>
      <c r="R43" s="182"/>
      <c r="S43" s="182"/>
      <c r="T43" s="182"/>
      <c r="U43" s="182"/>
      <c r="V43" s="182"/>
      <c r="W43" s="182"/>
      <c r="X43" s="182"/>
      <c r="Y43" s="182"/>
      <c r="Z43" s="182"/>
      <c r="AA43" s="182"/>
      <c r="AB43" s="182"/>
      <c r="AC43" s="182"/>
      <c r="AD43" s="182"/>
      <c r="AE43" s="182"/>
      <c r="AF43" s="182"/>
      <c r="AG43" s="182"/>
      <c r="AH43" s="182"/>
      <c r="AI43" s="182"/>
      <c r="AJ43" s="182"/>
      <c r="AK43" s="182"/>
      <c r="AL43" s="182"/>
      <c r="AM43" s="182"/>
      <c r="AN43" s="182"/>
      <c r="AO43" s="182"/>
      <c r="AP43" s="4"/>
      <c r="AQ43" s="79"/>
      <c r="AR43" s="79"/>
    </row>
    <row r="44" ht="18" customHeight="1">
      <c r="C44" s="181"/>
      <c r="D44" s="181"/>
      <c r="E44" s="181"/>
      <c r="F44" s="201"/>
      <c r="G44" s="181"/>
      <c r="H44" s="1017"/>
      <c r="I44" s="1017"/>
      <c r="J44" s="1017"/>
      <c r="K44" s="1017"/>
      <c r="L44" s="1091"/>
      <c r="M44" s="1091"/>
      <c r="N44" s="1091"/>
      <c r="O44" s="1091"/>
      <c r="P44" s="80"/>
      <c r="Q44" s="4"/>
      <c r="R44" s="182"/>
      <c r="S44" s="182"/>
      <c r="T44" s="182"/>
      <c r="U44" s="182"/>
      <c r="V44" s="182"/>
      <c r="W44" s="182"/>
      <c r="X44" s="182"/>
      <c r="Y44" s="182"/>
      <c r="Z44" s="182"/>
      <c r="AA44" s="182"/>
      <c r="AB44" s="182"/>
      <c r="AC44" s="182"/>
      <c r="AD44" s="182"/>
      <c r="AE44" s="182"/>
      <c r="AF44" s="182"/>
      <c r="AG44" s="182"/>
      <c r="AH44" s="182"/>
      <c r="AI44" s="182"/>
      <c r="AJ44" s="182"/>
      <c r="AK44" s="182"/>
      <c r="AL44" s="182"/>
      <c r="AM44" s="182"/>
      <c r="AN44" s="182"/>
      <c r="AO44" s="182"/>
      <c r="AP44" s="4"/>
      <c r="AQ44" s="79"/>
      <c r="AR44" s="79"/>
    </row>
    <row r="45" ht="18" customHeight="1">
      <c r="C45" s="181"/>
      <c r="D45" s="181"/>
      <c r="E45" s="181"/>
      <c r="F45" s="201"/>
      <c r="G45" s="181"/>
      <c r="H45" s="1017"/>
      <c r="I45" s="1017"/>
      <c r="J45" s="1017"/>
      <c r="K45" s="1017"/>
      <c r="L45" s="1091"/>
      <c r="M45" s="1091"/>
      <c r="N45" s="1091"/>
      <c r="O45" s="1091"/>
      <c r="P45" s="80"/>
      <c r="Q45" s="4"/>
      <c r="R45" s="182"/>
      <c r="S45" s="182"/>
      <c r="T45" s="182"/>
      <c r="U45" s="182"/>
      <c r="V45" s="182"/>
      <c r="W45" s="182"/>
      <c r="X45" s="182"/>
      <c r="Y45" s="182"/>
      <c r="Z45" s="182"/>
      <c r="AA45" s="182"/>
      <c r="AB45" s="182"/>
      <c r="AC45" s="182"/>
      <c r="AD45" s="182"/>
      <c r="AE45" s="182"/>
      <c r="AF45" s="182"/>
      <c r="AG45" s="182"/>
      <c r="AH45" s="182"/>
      <c r="AI45" s="182"/>
      <c r="AJ45" s="182"/>
      <c r="AK45" s="182"/>
      <c r="AL45" s="182"/>
      <c r="AM45" s="182"/>
      <c r="AN45" s="182"/>
      <c r="AO45" s="182"/>
      <c r="AP45" s="4"/>
      <c r="AQ45" s="79"/>
      <c r="AR45" s="79"/>
    </row>
    <row r="46" ht="18" customHeight="1">
      <c r="C46" s="181"/>
      <c r="D46" s="181"/>
      <c r="E46" s="181"/>
      <c r="F46" s="201"/>
      <c r="G46" s="181"/>
      <c r="H46" s="1017"/>
      <c r="I46" s="1017"/>
      <c r="J46" s="1017"/>
      <c r="K46" s="1017"/>
      <c r="L46" s="1091"/>
      <c r="M46" s="1091"/>
      <c r="N46" s="1091"/>
      <c r="O46" s="1091"/>
      <c r="P46" s="80"/>
      <c r="Q46" s="4"/>
      <c r="R46" s="182"/>
      <c r="S46" s="182"/>
      <c r="T46" s="182"/>
      <c r="U46" s="182"/>
      <c r="V46" s="182"/>
      <c r="W46" s="182"/>
      <c r="X46" s="182"/>
      <c r="Y46" s="182"/>
      <c r="Z46" s="182"/>
      <c r="AA46" s="182"/>
      <c r="AB46" s="182"/>
      <c r="AC46" s="182"/>
      <c r="AD46" s="182"/>
      <c r="AE46" s="182"/>
      <c r="AF46" s="182"/>
      <c r="AG46" s="182"/>
      <c r="AH46" s="182"/>
      <c r="AI46" s="182"/>
      <c r="AJ46" s="182"/>
      <c r="AK46" s="182"/>
      <c r="AL46" s="182"/>
      <c r="AM46" s="182"/>
      <c r="AN46" s="182"/>
      <c r="AO46" s="182"/>
      <c r="AP46" s="4"/>
      <c r="AQ46" s="79"/>
      <c r="AR46" s="79"/>
    </row>
    <row r="47" ht="0" hidden="1" customHeight="1">
      <c r="C47" s="181"/>
      <c r="D47" s="181"/>
      <c r="E47" s="181"/>
      <c r="F47" s="201"/>
      <c r="G47" s="181"/>
      <c r="H47" s="1017"/>
      <c r="I47" s="1017"/>
      <c r="J47" s="1017"/>
      <c r="K47" s="1017"/>
      <c r="L47" s="1091"/>
      <c r="M47" s="1091"/>
      <c r="N47" s="1091"/>
      <c r="O47" s="1091"/>
      <c r="P47" s="80"/>
      <c r="Q47" s="4"/>
      <c r="R47" s="182"/>
      <c r="S47" s="182"/>
      <c r="T47" s="182"/>
      <c r="U47" s="182"/>
      <c r="V47" s="182"/>
      <c r="W47" s="182"/>
      <c r="X47" s="182"/>
      <c r="Y47" s="182"/>
      <c r="Z47" s="182"/>
      <c r="AA47" s="182"/>
      <c r="AB47" s="182"/>
      <c r="AC47" s="182"/>
      <c r="AD47" s="182"/>
      <c r="AE47" s="182"/>
      <c r="AF47" s="182"/>
      <c r="AG47" s="182"/>
      <c r="AH47" s="182"/>
      <c r="AI47" s="182"/>
      <c r="AJ47" s="182"/>
      <c r="AK47" s="182"/>
      <c r="AL47" s="182"/>
      <c r="AM47" s="182"/>
      <c r="AN47" s="182"/>
      <c r="AO47" s="182"/>
      <c r="AP47" s="4"/>
      <c r="AQ47" s="79"/>
      <c r="AR47" s="79"/>
    </row>
    <row r="48" ht="0" hidden="1" customHeight="1">
      <c r="C48" s="181"/>
      <c r="D48" s="181"/>
      <c r="E48" s="181"/>
      <c r="F48" s="201"/>
      <c r="G48" s="181"/>
      <c r="H48" s="1017"/>
      <c r="I48" s="1017"/>
      <c r="J48" s="1017"/>
      <c r="K48" s="1017"/>
      <c r="L48" s="1091"/>
      <c r="M48" s="1091"/>
      <c r="N48" s="1091"/>
      <c r="O48" s="1091"/>
      <c r="P48" s="80"/>
      <c r="Q48" s="4"/>
      <c r="R48" s="182"/>
      <c r="S48" s="182"/>
      <c r="T48" s="182"/>
      <c r="U48" s="182"/>
      <c r="V48" s="182"/>
      <c r="W48" s="182"/>
      <c r="X48" s="182"/>
      <c r="Y48" s="182"/>
      <c r="Z48" s="182"/>
      <c r="AA48" s="182"/>
      <c r="AB48" s="182"/>
      <c r="AC48" s="182"/>
      <c r="AD48" s="182"/>
      <c r="AE48" s="182"/>
      <c r="AF48" s="182"/>
      <c r="AG48" s="182"/>
      <c r="AH48" s="182"/>
      <c r="AI48" s="182"/>
      <c r="AJ48" s="182"/>
      <c r="AK48" s="182"/>
      <c r="AL48" s="182"/>
      <c r="AM48" s="182"/>
      <c r="AN48" s="182"/>
      <c r="AO48" s="182"/>
      <c r="AP48" s="4"/>
      <c r="AQ48" s="79"/>
      <c r="AR48" s="79"/>
    </row>
    <row r="49" ht="0" hidden="1" customHeight="1">
      <c r="C49" s="181"/>
      <c r="D49" s="181"/>
      <c r="E49" s="181"/>
      <c r="F49" s="201"/>
      <c r="G49" s="181"/>
      <c r="H49" s="1017"/>
      <c r="I49" s="1017"/>
      <c r="J49" s="1017"/>
      <c r="K49" s="1017"/>
      <c r="L49" s="1091"/>
      <c r="M49" s="1091"/>
      <c r="N49" s="1091"/>
      <c r="O49" s="1091"/>
      <c r="P49" s="80"/>
      <c r="Q49" s="4"/>
      <c r="R49" s="182"/>
      <c r="S49" s="182"/>
      <c r="T49" s="182"/>
      <c r="U49" s="182"/>
      <c r="V49" s="182"/>
      <c r="W49" s="182"/>
      <c r="X49" s="182"/>
      <c r="Y49" s="182"/>
      <c r="Z49" s="182"/>
      <c r="AA49" s="182"/>
      <c r="AB49" s="182"/>
      <c r="AC49" s="182"/>
      <c r="AD49" s="182"/>
      <c r="AE49" s="182"/>
      <c r="AF49" s="182"/>
      <c r="AG49" s="182"/>
      <c r="AH49" s="182"/>
      <c r="AI49" s="182"/>
      <c r="AJ49" s="182"/>
      <c r="AK49" s="182"/>
      <c r="AL49" s="182"/>
      <c r="AM49" s="182"/>
      <c r="AN49" s="182"/>
      <c r="AO49" s="182"/>
      <c r="AP49" s="4"/>
      <c r="AQ49" s="79"/>
      <c r="AR49" s="79"/>
    </row>
    <row r="50" ht="0" hidden="1" customHeight="1">
      <c r="C50" s="181"/>
      <c r="D50" s="181"/>
      <c r="E50" s="181"/>
      <c r="F50" s="201"/>
      <c r="G50" s="181"/>
      <c r="H50" s="1017"/>
      <c r="I50" s="1017"/>
      <c r="J50" s="1017"/>
      <c r="K50" s="1017"/>
      <c r="L50" s="1091"/>
      <c r="M50" s="1091"/>
      <c r="N50" s="1091"/>
      <c r="O50" s="1091"/>
      <c r="P50" s="80"/>
      <c r="Q50" s="4"/>
      <c r="R50" s="182"/>
      <c r="S50" s="182"/>
      <c r="T50" s="182"/>
      <c r="U50" s="182"/>
      <c r="V50" s="182"/>
      <c r="W50" s="182"/>
      <c r="X50" s="182"/>
      <c r="Y50" s="182"/>
      <c r="Z50" s="182"/>
      <c r="AA50" s="182"/>
      <c r="AB50" s="182"/>
      <c r="AC50" s="182"/>
      <c r="AD50" s="182"/>
      <c r="AE50" s="182"/>
      <c r="AF50" s="182"/>
      <c r="AG50" s="182"/>
      <c r="AH50" s="182"/>
      <c r="AI50" s="182"/>
      <c r="AJ50" s="182"/>
      <c r="AK50" s="182"/>
      <c r="AL50" s="182"/>
      <c r="AM50" s="182"/>
      <c r="AN50" s="182"/>
      <c r="AO50" s="182"/>
      <c r="AP50" s="4"/>
      <c r="AQ50" s="79"/>
      <c r="AR50" s="79"/>
    </row>
    <row r="51" ht="0" hidden="1" customHeight="1">
      <c r="C51" s="181"/>
      <c r="D51" s="181"/>
      <c r="E51" s="181"/>
      <c r="F51" s="201"/>
      <c r="G51" s="181"/>
      <c r="H51" s="1017"/>
      <c r="I51" s="1017"/>
      <c r="J51" s="1017"/>
      <c r="K51" s="1017"/>
      <c r="L51" s="1091"/>
      <c r="M51" s="1091"/>
      <c r="N51" s="1091"/>
      <c r="O51" s="1091"/>
      <c r="P51" s="80"/>
      <c r="Q51" s="4"/>
      <c r="R51" s="182"/>
      <c r="S51" s="182"/>
      <c r="T51" s="182"/>
      <c r="U51" s="182"/>
      <c r="V51" s="182"/>
      <c r="W51" s="182"/>
      <c r="X51" s="182"/>
      <c r="Y51" s="182"/>
      <c r="Z51" s="182"/>
      <c r="AA51" s="182"/>
      <c r="AB51" s="182"/>
      <c r="AC51" s="182"/>
      <c r="AD51" s="182"/>
      <c r="AE51" s="182"/>
      <c r="AF51" s="182"/>
      <c r="AG51" s="182"/>
      <c r="AH51" s="182"/>
      <c r="AI51" s="182"/>
      <c r="AJ51" s="182"/>
      <c r="AK51" s="182"/>
      <c r="AL51" s="182"/>
      <c r="AM51" s="182"/>
      <c r="AN51" s="182"/>
      <c r="AO51" s="182"/>
      <c r="AP51" s="4"/>
      <c r="AQ51" s="79"/>
      <c r="AR51" s="79"/>
    </row>
    <row r="52" s="0" customFormat="1" ht="0" hidden="1" customHeight="1">
      <c r="B52" s="21"/>
      <c r="C52" s="181"/>
      <c r="D52" s="181"/>
      <c r="E52" s="181"/>
      <c r="F52" s="201"/>
      <c r="G52" s="181"/>
      <c r="H52" s="1017"/>
      <c r="I52" s="1017"/>
      <c r="J52" s="1017"/>
      <c r="K52" s="1017"/>
      <c r="L52" s="1091"/>
      <c r="M52" s="1091"/>
      <c r="N52" s="1091"/>
      <c r="O52" s="1091"/>
      <c r="P52" s="80"/>
      <c r="Q52" s="4"/>
      <c r="R52" s="182"/>
      <c r="S52" s="182"/>
      <c r="T52" s="182"/>
      <c r="U52" s="182"/>
      <c r="V52" s="182"/>
      <c r="W52" s="182"/>
      <c r="X52" s="182"/>
      <c r="Y52" s="182"/>
      <c r="Z52" s="182"/>
      <c r="AA52" s="182"/>
      <c r="AB52" s="182"/>
      <c r="AC52" s="182"/>
      <c r="AD52" s="182"/>
      <c r="AE52" s="182"/>
      <c r="AF52" s="182"/>
      <c r="AG52" s="182"/>
      <c r="AH52" s="182"/>
      <c r="AI52" s="182"/>
      <c r="AJ52" s="182"/>
      <c r="AK52" s="182"/>
      <c r="AL52" s="182"/>
      <c r="AM52" s="182"/>
      <c r="AN52" s="182"/>
      <c r="AO52" s="182"/>
      <c r="AP52" s="79"/>
      <c r="AQ52" s="79"/>
      <c r="AR52" s="79"/>
      <c r="AS52" s="237"/>
      <c r="AT52" s="237"/>
      <c r="AU52" s="237"/>
      <c r="AV52" s="237"/>
      <c r="AW52" s="237"/>
      <c r="AX52" s="237"/>
      <c r="AY52" s="237"/>
      <c r="AZ52" s="237"/>
      <c r="BA52" s="237"/>
      <c r="BB52" s="237"/>
      <c r="BC52" s="237"/>
      <c r="BD52" s="237"/>
      <c r="BE52" s="237"/>
      <c r="BF52" s="237"/>
      <c r="BG52" s="237"/>
      <c r="BH52" s="237"/>
      <c r="BI52" s="237"/>
      <c r="BJ52" s="237"/>
      <c r="BK52" s="237"/>
      <c r="BL52" s="237"/>
      <c r="BM52" s="237"/>
      <c r="BN52" s="237"/>
      <c r="BO52" s="237"/>
      <c r="BP52" s="237"/>
      <c r="BQ52" s="237"/>
      <c r="BR52" s="237"/>
      <c r="BS52" s="237"/>
      <c r="BT52" s="237"/>
      <c r="BU52" s="237"/>
      <c r="BV52" s="237"/>
      <c r="BW52" s="237"/>
    </row>
    <row r="53" s="0" customFormat="1" ht="0" hidden="1" customHeight="1">
      <c r="B53" s="21"/>
      <c r="C53" s="181"/>
      <c r="D53" s="181"/>
      <c r="E53" s="181"/>
      <c r="F53" s="201"/>
      <c r="G53" s="181"/>
      <c r="H53" s="1017"/>
      <c r="I53" s="1017"/>
      <c r="J53" s="1017"/>
      <c r="K53" s="1017"/>
      <c r="L53" s="1091"/>
      <c r="M53" s="1091"/>
      <c r="N53" s="1091"/>
      <c r="O53" s="1091"/>
      <c r="P53" s="80"/>
      <c r="Q53" s="4"/>
      <c r="R53" s="182"/>
      <c r="S53" s="182"/>
      <c r="T53" s="182"/>
      <c r="U53" s="182"/>
      <c r="V53" s="182"/>
      <c r="W53" s="182"/>
      <c r="X53" s="182"/>
      <c r="Y53" s="182"/>
      <c r="Z53" s="182"/>
      <c r="AA53" s="182"/>
      <c r="AB53" s="182"/>
      <c r="AC53" s="182"/>
      <c r="AD53" s="182"/>
      <c r="AE53" s="182"/>
      <c r="AF53" s="182"/>
      <c r="AG53" s="182"/>
      <c r="AH53" s="182"/>
      <c r="AI53" s="182"/>
      <c r="AJ53" s="182"/>
      <c r="AK53" s="182"/>
      <c r="AL53" s="182"/>
      <c r="AM53" s="182"/>
      <c r="AN53" s="182"/>
      <c r="AO53" s="182"/>
      <c r="AP53" s="79"/>
      <c r="AQ53" s="79"/>
      <c r="AR53" s="79"/>
      <c r="AS53" s="237"/>
      <c r="AT53" s="237"/>
      <c r="AU53" s="237"/>
      <c r="AV53" s="237"/>
      <c r="AW53" s="237"/>
      <c r="AX53" s="237"/>
      <c r="AY53" s="237"/>
      <c r="AZ53" s="237"/>
      <c r="BA53" s="237"/>
      <c r="BB53" s="237"/>
      <c r="BC53" s="237"/>
      <c r="BD53" s="237"/>
      <c r="BE53" s="237"/>
      <c r="BF53" s="237"/>
      <c r="BG53" s="237"/>
      <c r="BH53" s="237"/>
      <c r="BI53" s="237"/>
      <c r="BJ53" s="237"/>
      <c r="BK53" s="237"/>
      <c r="BL53" s="237"/>
      <c r="BM53" s="237"/>
      <c r="BN53" s="237"/>
      <c r="BO53" s="237"/>
      <c r="BP53" s="237"/>
      <c r="BQ53" s="237"/>
      <c r="BR53" s="237"/>
      <c r="BS53" s="237"/>
      <c r="BT53" s="237"/>
      <c r="BU53" s="237"/>
      <c r="BV53" s="237"/>
      <c r="BW53" s="237"/>
    </row>
    <row r="54" s="0" customFormat="1" ht="0" hidden="1" customHeight="1">
      <c r="B54" s="21"/>
      <c r="C54" s="181"/>
      <c r="D54" s="181"/>
      <c r="E54" s="181"/>
      <c r="F54" s="201"/>
      <c r="G54" s="181"/>
      <c r="H54" s="1017"/>
      <c r="I54" s="1017"/>
      <c r="J54" s="1017"/>
      <c r="K54" s="1017"/>
      <c r="L54" s="1091"/>
      <c r="M54" s="1091"/>
      <c r="N54" s="1091"/>
      <c r="O54" s="1091"/>
      <c r="P54" s="80"/>
      <c r="Q54" s="4"/>
      <c r="R54" s="182"/>
      <c r="S54" s="182"/>
      <c r="T54" s="182"/>
      <c r="U54" s="182"/>
      <c r="V54" s="182"/>
      <c r="W54" s="182"/>
      <c r="X54" s="182"/>
      <c r="Y54" s="182"/>
      <c r="Z54" s="182"/>
      <c r="AA54" s="182"/>
      <c r="AB54" s="182"/>
      <c r="AC54" s="182"/>
      <c r="AD54" s="182"/>
      <c r="AE54" s="182"/>
      <c r="AF54" s="182"/>
      <c r="AG54" s="182"/>
      <c r="AH54" s="182"/>
      <c r="AI54" s="182"/>
      <c r="AJ54" s="182"/>
      <c r="AK54" s="182"/>
      <c r="AL54" s="182"/>
      <c r="AM54" s="182"/>
      <c r="AN54" s="182"/>
      <c r="AO54" s="182"/>
      <c r="AP54" s="48"/>
      <c r="AQ54" s="48"/>
      <c r="AR54" s="48"/>
      <c r="AS54" s="237"/>
      <c r="AT54" s="237"/>
      <c r="AU54" s="237"/>
      <c r="AV54" s="237"/>
      <c r="AW54" s="237"/>
      <c r="AX54" s="237"/>
      <c r="AY54" s="237"/>
      <c r="AZ54" s="237"/>
      <c r="BA54" s="237"/>
      <c r="BB54" s="237"/>
      <c r="BC54" s="237"/>
      <c r="BD54" s="237"/>
      <c r="BE54" s="237"/>
      <c r="BF54" s="237"/>
      <c r="BG54" s="237"/>
      <c r="BH54" s="237"/>
      <c r="BI54" s="237"/>
      <c r="BJ54" s="237"/>
      <c r="BK54" s="237"/>
      <c r="BL54" s="237"/>
      <c r="BM54" s="237"/>
      <c r="BN54" s="237"/>
      <c r="BO54" s="237"/>
      <c r="BP54" s="237"/>
      <c r="BQ54" s="237"/>
      <c r="BR54" s="237"/>
      <c r="BS54" s="237"/>
      <c r="BT54" s="237"/>
      <c r="BU54" s="237"/>
      <c r="BV54" s="237"/>
      <c r="BW54" s="237"/>
    </row>
    <row r="55" s="0" customFormat="1" ht="0" hidden="1" customHeight="1">
      <c r="B55" s="21"/>
      <c r="C55" s="181"/>
      <c r="D55" s="181"/>
      <c r="E55" s="181"/>
      <c r="F55" s="201"/>
      <c r="G55" s="181"/>
      <c r="H55" s="1017"/>
      <c r="I55" s="1017"/>
      <c r="J55" s="1017"/>
      <c r="K55" s="1017"/>
      <c r="L55" s="1091"/>
      <c r="M55" s="1091"/>
      <c r="N55" s="1091"/>
      <c r="O55" s="1091"/>
      <c r="P55" s="80"/>
      <c r="Q55" s="4"/>
      <c r="R55" s="182"/>
      <c r="S55" s="182"/>
      <c r="T55" s="182"/>
      <c r="U55" s="182"/>
      <c r="V55" s="182"/>
      <c r="W55" s="182"/>
      <c r="X55" s="182"/>
      <c r="Y55" s="182"/>
      <c r="Z55" s="182"/>
      <c r="AA55" s="182"/>
      <c r="AB55" s="182"/>
      <c r="AC55" s="182"/>
      <c r="AD55" s="182"/>
      <c r="AE55" s="182"/>
      <c r="AF55" s="182"/>
      <c r="AG55" s="182"/>
      <c r="AH55" s="182"/>
      <c r="AI55" s="182"/>
      <c r="AJ55" s="182"/>
      <c r="AK55" s="182"/>
      <c r="AL55" s="182"/>
      <c r="AM55" s="182"/>
      <c r="AN55" s="182"/>
      <c r="AO55" s="182"/>
      <c r="AP55" s="79"/>
      <c r="AQ55" s="79"/>
      <c r="AR55" s="79"/>
      <c r="AS55" s="237"/>
      <c r="AT55" s="237"/>
      <c r="AU55" s="237"/>
      <c r="AV55" s="237"/>
      <c r="AW55" s="237"/>
      <c r="AX55" s="237"/>
      <c r="AY55" s="237"/>
      <c r="AZ55" s="237"/>
      <c r="BA55" s="237"/>
      <c r="BB55" s="237"/>
      <c r="BC55" s="237"/>
      <c r="BD55" s="237"/>
      <c r="BE55" s="237"/>
      <c r="BF55" s="237"/>
      <c r="BG55" s="237"/>
      <c r="BH55" s="237"/>
      <c r="BI55" s="237"/>
      <c r="BJ55" s="237"/>
      <c r="BK55" s="237"/>
      <c r="BL55" s="237"/>
      <c r="BM55" s="237"/>
      <c r="BN55" s="237"/>
      <c r="BO55" s="237"/>
      <c r="BP55" s="237"/>
      <c r="BQ55" s="237"/>
      <c r="BR55" s="237"/>
      <c r="BS55" s="237"/>
      <c r="BT55" s="237"/>
      <c r="BU55" s="237"/>
      <c r="BV55" s="237"/>
      <c r="BW55" s="237"/>
    </row>
    <row r="56" s="0" customFormat="1" ht="0" hidden="1" customHeight="1">
      <c r="B56" s="21"/>
      <c r="C56" s="181"/>
      <c r="D56" s="181"/>
      <c r="E56" s="181"/>
      <c r="F56" s="201"/>
      <c r="G56" s="181"/>
      <c r="H56" s="1017"/>
      <c r="I56" s="1017"/>
      <c r="J56" s="1017"/>
      <c r="K56" s="1017"/>
      <c r="L56" s="1091"/>
      <c r="M56" s="1091"/>
      <c r="N56" s="1091"/>
      <c r="O56" s="1091"/>
      <c r="P56" s="80"/>
      <c r="Q56" s="4"/>
      <c r="R56" s="182"/>
      <c r="S56" s="182"/>
      <c r="T56" s="182"/>
      <c r="U56" s="182"/>
      <c r="V56" s="182"/>
      <c r="W56" s="182"/>
      <c r="X56" s="182"/>
      <c r="Y56" s="182"/>
      <c r="Z56" s="182"/>
      <c r="AA56" s="182"/>
      <c r="AB56" s="182"/>
      <c r="AC56" s="182"/>
      <c r="AD56" s="182"/>
      <c r="AE56" s="182"/>
      <c r="AF56" s="182"/>
      <c r="AG56" s="182"/>
      <c r="AH56" s="182"/>
      <c r="AI56" s="182"/>
      <c r="AJ56" s="182"/>
      <c r="AK56" s="182"/>
      <c r="AL56" s="182"/>
      <c r="AM56" s="182"/>
      <c r="AN56" s="182"/>
      <c r="AO56" s="182"/>
      <c r="AP56" s="79"/>
      <c r="AQ56" s="79"/>
      <c r="AR56" s="79"/>
      <c r="AS56" s="237"/>
      <c r="AT56" s="237"/>
      <c r="AU56" s="237"/>
      <c r="AV56" s="237"/>
      <c r="AW56" s="237"/>
      <c r="AX56" s="237"/>
      <c r="AY56" s="237"/>
      <c r="AZ56" s="237"/>
      <c r="BA56" s="237"/>
      <c r="BB56" s="237"/>
      <c r="BC56" s="237"/>
      <c r="BD56" s="237"/>
      <c r="BE56" s="237"/>
      <c r="BF56" s="237"/>
      <c r="BG56" s="237"/>
      <c r="BH56" s="237"/>
      <c r="BI56" s="237"/>
      <c r="BJ56" s="237"/>
      <c r="BK56" s="237"/>
      <c r="BL56" s="237"/>
      <c r="BM56" s="237"/>
      <c r="BN56" s="237"/>
      <c r="BO56" s="237"/>
      <c r="BP56" s="237"/>
      <c r="BQ56" s="237"/>
      <c r="BR56" s="237"/>
      <c r="BS56" s="237"/>
      <c r="BT56" s="237"/>
      <c r="BU56" s="237"/>
      <c r="BV56" s="237"/>
      <c r="BW56" s="237"/>
    </row>
    <row r="57" s="0" customFormat="1" ht="0" hidden="1" customHeight="1">
      <c r="B57" s="21"/>
      <c r="C57" s="181"/>
      <c r="D57" s="181"/>
      <c r="E57" s="181"/>
      <c r="F57" s="201"/>
      <c r="G57" s="181"/>
      <c r="H57" s="1017"/>
      <c r="I57" s="1017"/>
      <c r="J57" s="1017"/>
      <c r="K57" s="1017"/>
      <c r="L57" s="1091"/>
      <c r="M57" s="1091"/>
      <c r="N57" s="1091"/>
      <c r="O57" s="1091"/>
      <c r="P57" s="80"/>
      <c r="Q57" s="4"/>
      <c r="R57" s="182"/>
      <c r="S57" s="182"/>
      <c r="T57" s="182"/>
      <c r="U57" s="182"/>
      <c r="V57" s="182"/>
      <c r="W57" s="182"/>
      <c r="X57" s="182"/>
      <c r="Y57" s="182"/>
      <c r="Z57" s="182"/>
      <c r="AA57" s="182"/>
      <c r="AB57" s="182"/>
      <c r="AC57" s="182"/>
      <c r="AD57" s="182"/>
      <c r="AE57" s="182"/>
      <c r="AF57" s="182"/>
      <c r="AG57" s="182"/>
      <c r="AH57" s="182"/>
      <c r="AI57" s="182"/>
      <c r="AJ57" s="182"/>
      <c r="AK57" s="182"/>
      <c r="AL57" s="182"/>
      <c r="AM57" s="182"/>
      <c r="AN57" s="182"/>
      <c r="AO57" s="182"/>
      <c r="AP57" s="79"/>
      <c r="AQ57" s="79"/>
      <c r="AR57" s="79"/>
      <c r="AS57" s="237"/>
      <c r="AT57" s="237"/>
      <c r="AU57" s="237"/>
      <c r="AV57" s="237"/>
      <c r="AW57" s="237"/>
      <c r="AX57" s="237"/>
      <c r="AY57" s="237"/>
      <c r="AZ57" s="237"/>
      <c r="BA57" s="237"/>
      <c r="BB57" s="237"/>
      <c r="BC57" s="237"/>
      <c r="BD57" s="237"/>
      <c r="BE57" s="237"/>
      <c r="BF57" s="237"/>
      <c r="BG57" s="237"/>
      <c r="BH57" s="237"/>
      <c r="BI57" s="237"/>
      <c r="BJ57" s="237"/>
      <c r="BK57" s="237"/>
      <c r="BL57" s="237"/>
      <c r="BM57" s="237"/>
      <c r="BN57" s="237"/>
      <c r="BO57" s="237"/>
      <c r="BP57" s="237"/>
      <c r="BQ57" s="237"/>
      <c r="BR57" s="237"/>
      <c r="BS57" s="237"/>
      <c r="BT57" s="237"/>
      <c r="BU57" s="237"/>
      <c r="BV57" s="237"/>
      <c r="BW57" s="237"/>
    </row>
    <row r="58" s="0" customFormat="1" ht="0" hidden="1" customHeight="1">
      <c r="B58" s="21"/>
      <c r="C58" s="181"/>
      <c r="D58" s="181"/>
      <c r="E58" s="181"/>
      <c r="F58" s="201"/>
      <c r="G58" s="181"/>
      <c r="H58" s="1017"/>
      <c r="I58" s="1017"/>
      <c r="J58" s="1017"/>
      <c r="K58" s="1017"/>
      <c r="L58" s="1091"/>
      <c r="M58" s="1091"/>
      <c r="N58" s="1091"/>
      <c r="O58" s="1091"/>
      <c r="P58" s="80"/>
      <c r="Q58" s="4"/>
      <c r="R58" s="182"/>
      <c r="S58" s="182"/>
      <c r="T58" s="182"/>
      <c r="U58" s="182"/>
      <c r="V58" s="182"/>
      <c r="W58" s="182"/>
      <c r="X58" s="182"/>
      <c r="Y58" s="182"/>
      <c r="Z58" s="182"/>
      <c r="AA58" s="182"/>
      <c r="AB58" s="182"/>
      <c r="AC58" s="182"/>
      <c r="AD58" s="182"/>
      <c r="AE58" s="182"/>
      <c r="AF58" s="182"/>
      <c r="AG58" s="182"/>
      <c r="AH58" s="182"/>
      <c r="AI58" s="182"/>
      <c r="AJ58" s="182"/>
      <c r="AK58" s="182"/>
      <c r="AL58" s="182"/>
      <c r="AM58" s="182"/>
      <c r="AN58" s="182"/>
      <c r="AO58" s="182"/>
      <c r="AP58" s="79"/>
      <c r="AQ58" s="79"/>
      <c r="AR58" s="79"/>
      <c r="AS58" s="237"/>
      <c r="AT58" s="237"/>
      <c r="AU58" s="237"/>
      <c r="AV58" s="237"/>
      <c r="AW58" s="237"/>
      <c r="AX58" s="237"/>
      <c r="AY58" s="237"/>
      <c r="AZ58" s="237"/>
      <c r="BA58" s="237"/>
      <c r="BB58" s="237"/>
      <c r="BC58" s="237"/>
      <c r="BD58" s="237"/>
      <c r="BE58" s="237"/>
      <c r="BF58" s="237"/>
      <c r="BG58" s="237"/>
      <c r="BH58" s="237"/>
      <c r="BI58" s="237"/>
      <c r="BJ58" s="237"/>
      <c r="BK58" s="237"/>
      <c r="BL58" s="237"/>
      <c r="BM58" s="237"/>
      <c r="BN58" s="237"/>
      <c r="BO58" s="237"/>
      <c r="BP58" s="237"/>
      <c r="BQ58" s="237"/>
      <c r="BR58" s="237"/>
      <c r="BS58" s="237"/>
      <c r="BT58" s="237"/>
      <c r="BU58" s="237"/>
      <c r="BV58" s="237"/>
      <c r="BW58" s="237"/>
    </row>
    <row r="59" ht="0" hidden="1" customHeight="1">
      <c r="C59" s="181"/>
      <c r="D59" s="181"/>
      <c r="E59" s="181"/>
      <c r="F59" s="201"/>
      <c r="G59" s="181"/>
      <c r="H59" s="1017"/>
      <c r="I59" s="1017"/>
      <c r="J59" s="1017"/>
      <c r="K59" s="1017"/>
      <c r="L59" s="1091"/>
      <c r="M59" s="1091"/>
      <c r="N59" s="1091"/>
      <c r="O59" s="1091"/>
      <c r="P59" s="80"/>
      <c r="Q59" s="4"/>
      <c r="R59" s="182"/>
      <c r="S59" s="182"/>
      <c r="T59" s="182"/>
      <c r="U59" s="182"/>
      <c r="V59" s="182"/>
      <c r="W59" s="182"/>
      <c r="X59" s="182"/>
      <c r="Y59" s="182"/>
      <c r="Z59" s="182"/>
      <c r="AA59" s="182"/>
      <c r="AB59" s="182"/>
      <c r="AC59" s="182"/>
      <c r="AD59" s="182"/>
      <c r="AE59" s="182"/>
      <c r="AF59" s="182"/>
      <c r="AG59" s="182"/>
      <c r="AH59" s="182"/>
      <c r="AI59" s="182"/>
      <c r="AJ59" s="182"/>
      <c r="AK59" s="182"/>
      <c r="AL59" s="182"/>
      <c r="AM59" s="182"/>
      <c r="AN59" s="182"/>
      <c r="AO59" s="182"/>
      <c r="AP59" s="4"/>
      <c r="AQ59" s="79"/>
      <c r="AR59" s="79"/>
    </row>
    <row r="60" ht="0" hidden="1" customHeight="1">
      <c r="C60" s="181"/>
      <c r="D60" s="181"/>
      <c r="E60" s="181"/>
      <c r="F60" s="201"/>
      <c r="G60" s="181"/>
      <c r="H60" s="1017"/>
      <c r="I60" s="1017"/>
      <c r="J60" s="1017"/>
      <c r="K60" s="1017"/>
      <c r="L60" s="1091"/>
      <c r="M60" s="1091"/>
      <c r="N60" s="1091"/>
      <c r="O60" s="1091"/>
      <c r="P60" s="80"/>
      <c r="Q60" s="4"/>
      <c r="R60" s="182"/>
      <c r="S60" s="182"/>
      <c r="T60" s="182"/>
      <c r="U60" s="182"/>
      <c r="V60" s="182"/>
      <c r="W60" s="182"/>
      <c r="X60" s="182"/>
      <c r="Y60" s="182"/>
      <c r="Z60" s="182"/>
      <c r="AA60" s="182"/>
      <c r="AB60" s="182"/>
      <c r="AC60" s="182"/>
      <c r="AD60" s="182"/>
      <c r="AE60" s="182"/>
      <c r="AF60" s="182"/>
      <c r="AG60" s="182"/>
      <c r="AH60" s="182"/>
      <c r="AI60" s="182"/>
      <c r="AJ60" s="182"/>
      <c r="AK60" s="182"/>
      <c r="AL60" s="182"/>
      <c r="AM60" s="182"/>
      <c r="AN60" s="182"/>
      <c r="AO60" s="182"/>
      <c r="AP60" s="4"/>
      <c r="AQ60" s="79"/>
      <c r="AR60" s="79"/>
    </row>
    <row r="61" ht="0" hidden="1" customHeight="1">
      <c r="C61" s="181"/>
      <c r="D61" s="181"/>
      <c r="E61" s="181"/>
      <c r="F61" s="201"/>
      <c r="G61" s="181"/>
      <c r="H61" s="1017"/>
      <c r="I61" s="1017"/>
      <c r="J61" s="1017"/>
      <c r="K61" s="1017"/>
      <c r="L61" s="1091"/>
      <c r="M61" s="1091"/>
      <c r="N61" s="1091"/>
      <c r="O61" s="1091"/>
      <c r="P61" s="80"/>
      <c r="Q61" s="4"/>
      <c r="R61" s="182"/>
      <c r="S61" s="182"/>
      <c r="T61" s="182"/>
      <c r="U61" s="182"/>
      <c r="V61" s="182"/>
      <c r="W61" s="182"/>
      <c r="X61" s="182"/>
      <c r="Y61" s="182"/>
      <c r="Z61" s="182"/>
      <c r="AA61" s="182"/>
      <c r="AB61" s="182"/>
      <c r="AC61" s="182"/>
      <c r="AD61" s="182"/>
      <c r="AE61" s="182"/>
      <c r="AF61" s="182"/>
      <c r="AG61" s="182"/>
      <c r="AH61" s="182"/>
      <c r="AI61" s="182"/>
      <c r="AJ61" s="182"/>
      <c r="AK61" s="182"/>
      <c r="AL61" s="182"/>
      <c r="AM61" s="182"/>
      <c r="AN61" s="182"/>
      <c r="AO61" s="182"/>
      <c r="AP61" s="4"/>
      <c r="AQ61" s="79"/>
      <c r="AR61" s="79"/>
    </row>
    <row r="62" ht="0" hidden="1" customHeight="1">
      <c r="C62" s="181"/>
      <c r="D62" s="181"/>
      <c r="E62" s="181"/>
      <c r="F62" s="201"/>
      <c r="G62" s="181"/>
      <c r="H62" s="1017"/>
      <c r="I62" s="1017"/>
      <c r="J62" s="1017"/>
      <c r="K62" s="1017"/>
      <c r="L62" s="1091"/>
      <c r="M62" s="1091"/>
      <c r="N62" s="1091"/>
      <c r="O62" s="1091"/>
      <c r="P62" s="80"/>
      <c r="Q62" s="4"/>
      <c r="R62" s="182"/>
      <c r="S62" s="182"/>
      <c r="T62" s="182"/>
      <c r="U62" s="182"/>
      <c r="V62" s="182"/>
      <c r="W62" s="182"/>
      <c r="X62" s="182"/>
      <c r="Y62" s="182"/>
      <c r="Z62" s="182"/>
      <c r="AA62" s="182"/>
      <c r="AB62" s="182"/>
      <c r="AC62" s="182"/>
      <c r="AD62" s="182"/>
      <c r="AE62" s="182"/>
      <c r="AF62" s="182"/>
      <c r="AG62" s="182"/>
      <c r="AH62" s="182"/>
      <c r="AI62" s="182"/>
      <c r="AJ62" s="182"/>
      <c r="AK62" s="182"/>
      <c r="AL62" s="182"/>
      <c r="AM62" s="182"/>
      <c r="AN62" s="182"/>
      <c r="AO62" s="182"/>
      <c r="AP62" s="4"/>
      <c r="AQ62" s="79"/>
      <c r="AR62" s="79"/>
    </row>
    <row r="63" ht="0" hidden="1" customHeight="1">
      <c r="C63" s="181"/>
      <c r="D63" s="181"/>
      <c r="E63" s="181"/>
      <c r="F63" s="201"/>
      <c r="G63" s="181"/>
      <c r="H63" s="1017"/>
      <c r="I63" s="1017"/>
      <c r="J63" s="1017"/>
      <c r="K63" s="1017"/>
      <c r="L63" s="1091"/>
      <c r="M63" s="1091"/>
      <c r="N63" s="1091"/>
      <c r="O63" s="1091"/>
      <c r="P63" s="80"/>
      <c r="Q63" s="4"/>
      <c r="R63" s="182"/>
      <c r="S63" s="182"/>
      <c r="T63" s="182"/>
      <c r="U63" s="182"/>
      <c r="V63" s="182"/>
      <c r="W63" s="182"/>
      <c r="X63" s="182"/>
      <c r="Y63" s="182"/>
      <c r="Z63" s="182"/>
      <c r="AA63" s="182"/>
      <c r="AB63" s="182"/>
      <c r="AC63" s="182"/>
      <c r="AD63" s="182"/>
      <c r="AE63" s="182"/>
      <c r="AF63" s="182"/>
      <c r="AG63" s="182"/>
      <c r="AH63" s="182"/>
      <c r="AI63" s="182"/>
      <c r="AJ63" s="182"/>
      <c r="AK63" s="182"/>
      <c r="AL63" s="182"/>
      <c r="AM63" s="182"/>
      <c r="AN63" s="182"/>
      <c r="AO63" s="182"/>
      <c r="AP63" s="4"/>
      <c r="AQ63" s="79"/>
      <c r="AR63" s="79"/>
    </row>
    <row r="64" ht="0" hidden="1" customHeight="1">
      <c r="C64" s="181"/>
      <c r="D64" s="181"/>
      <c r="E64" s="181"/>
      <c r="F64" s="201"/>
      <c r="G64" s="181"/>
      <c r="H64" s="1017"/>
      <c r="I64" s="1017"/>
      <c r="J64" s="1017"/>
      <c r="K64" s="1017"/>
      <c r="L64" s="1091"/>
      <c r="M64" s="1091"/>
      <c r="N64" s="1091"/>
      <c r="O64" s="1091"/>
      <c r="P64" s="80"/>
      <c r="Q64" s="4"/>
      <c r="R64" s="182"/>
      <c r="S64" s="182"/>
      <c r="T64" s="182"/>
      <c r="U64" s="182"/>
      <c r="V64" s="182"/>
      <c r="W64" s="182"/>
      <c r="X64" s="182"/>
      <c r="Y64" s="182"/>
      <c r="Z64" s="182"/>
      <c r="AA64" s="182"/>
      <c r="AB64" s="182"/>
      <c r="AC64" s="182"/>
      <c r="AD64" s="182"/>
      <c r="AE64" s="182"/>
      <c r="AF64" s="182"/>
      <c r="AG64" s="182"/>
      <c r="AH64" s="182"/>
      <c r="AI64" s="182"/>
      <c r="AJ64" s="182"/>
      <c r="AK64" s="182"/>
      <c r="AL64" s="182"/>
      <c r="AM64" s="182"/>
      <c r="AN64" s="182"/>
      <c r="AO64" s="182"/>
      <c r="AP64" s="4"/>
      <c r="AQ64" s="79"/>
      <c r="AR64" s="79"/>
    </row>
    <row r="65" ht="0" hidden="1" customHeight="1">
      <c r="C65" s="181"/>
      <c r="D65" s="181"/>
      <c r="E65" s="181"/>
      <c r="F65" s="201"/>
      <c r="G65" s="181"/>
      <c r="H65" s="1017"/>
      <c r="I65" s="1017"/>
      <c r="J65" s="1017"/>
      <c r="K65" s="1017"/>
      <c r="L65" s="1091"/>
      <c r="M65" s="1091"/>
      <c r="N65" s="1091"/>
      <c r="O65" s="1091"/>
      <c r="P65" s="80"/>
      <c r="Q65" s="4"/>
      <c r="R65" s="182"/>
      <c r="S65" s="182"/>
      <c r="T65" s="182"/>
      <c r="U65" s="182"/>
      <c r="V65" s="182"/>
      <c r="W65" s="182"/>
      <c r="X65" s="182"/>
      <c r="Y65" s="182"/>
      <c r="Z65" s="182"/>
      <c r="AA65" s="182"/>
      <c r="AB65" s="182"/>
      <c r="AC65" s="182"/>
      <c r="AD65" s="182"/>
      <c r="AE65" s="182"/>
      <c r="AF65" s="182"/>
      <c r="AG65" s="182"/>
      <c r="AH65" s="182"/>
      <c r="AI65" s="182"/>
      <c r="AJ65" s="182"/>
      <c r="AK65" s="182"/>
      <c r="AL65" s="182"/>
      <c r="AM65" s="182"/>
      <c r="AN65" s="182"/>
      <c r="AO65" s="182"/>
      <c r="AP65" s="4"/>
      <c r="AQ65" s="79"/>
      <c r="AR65" s="79"/>
    </row>
    <row r="66" ht="0" hidden="1" customHeight="1">
      <c r="C66" s="181"/>
      <c r="D66" s="181"/>
      <c r="E66" s="181"/>
      <c r="F66" s="201"/>
      <c r="G66" s="181"/>
      <c r="H66" s="1017"/>
      <c r="I66" s="1017"/>
      <c r="J66" s="1017"/>
      <c r="K66" s="1017"/>
      <c r="L66" s="1091"/>
      <c r="M66" s="1091"/>
      <c r="N66" s="1091"/>
      <c r="O66" s="1091"/>
      <c r="P66" s="80"/>
      <c r="Q66" s="4"/>
      <c r="R66" s="182"/>
      <c r="S66" s="182"/>
      <c r="T66" s="182"/>
      <c r="U66" s="182"/>
      <c r="V66" s="182"/>
      <c r="W66" s="182"/>
      <c r="X66" s="182"/>
      <c r="Y66" s="182"/>
      <c r="Z66" s="182"/>
      <c r="AA66" s="182"/>
      <c r="AB66" s="182"/>
      <c r="AC66" s="182"/>
      <c r="AD66" s="182"/>
      <c r="AE66" s="182"/>
      <c r="AF66" s="182"/>
      <c r="AG66" s="182"/>
      <c r="AH66" s="182"/>
      <c r="AI66" s="182"/>
      <c r="AJ66" s="182"/>
      <c r="AK66" s="182"/>
      <c r="AL66" s="182"/>
      <c r="AM66" s="182"/>
      <c r="AN66" s="182"/>
      <c r="AO66" s="182"/>
      <c r="AP66" s="4"/>
      <c r="AQ66" s="79"/>
      <c r="AR66" s="79"/>
    </row>
    <row r="67" ht="0" hidden="1" customHeight="1">
      <c r="C67" s="181"/>
      <c r="D67" s="181"/>
      <c r="E67" s="181"/>
      <c r="F67" s="201"/>
      <c r="G67" s="181"/>
      <c r="H67" s="1017"/>
      <c r="I67" s="1017"/>
      <c r="J67" s="1017"/>
      <c r="K67" s="1017"/>
      <c r="L67" s="1091"/>
      <c r="M67" s="1091"/>
      <c r="N67" s="1091"/>
      <c r="O67" s="1091"/>
      <c r="P67" s="80"/>
      <c r="Q67" s="4"/>
      <c r="R67" s="182"/>
      <c r="S67" s="182"/>
      <c r="T67" s="182"/>
      <c r="U67" s="182"/>
      <c r="V67" s="182"/>
      <c r="W67" s="182"/>
      <c r="X67" s="182"/>
      <c r="Y67" s="182"/>
      <c r="Z67" s="182"/>
      <c r="AA67" s="182"/>
      <c r="AB67" s="182"/>
      <c r="AC67" s="182"/>
      <c r="AD67" s="182"/>
      <c r="AE67" s="182"/>
      <c r="AF67" s="182"/>
      <c r="AG67" s="182"/>
      <c r="AH67" s="182"/>
      <c r="AI67" s="182"/>
      <c r="AJ67" s="182"/>
      <c r="AK67" s="182"/>
      <c r="AL67" s="182"/>
      <c r="AM67" s="182"/>
      <c r="AN67" s="182"/>
      <c r="AO67" s="182"/>
      <c r="AP67" s="4"/>
      <c r="AQ67" s="79"/>
      <c r="AR67" s="79"/>
    </row>
    <row r="68" ht="0" hidden="1" customHeight="1">
      <c r="C68" s="181"/>
      <c r="D68" s="181"/>
      <c r="E68" s="181"/>
      <c r="F68" s="201"/>
      <c r="G68" s="181"/>
      <c r="H68" s="1017"/>
      <c r="I68" s="1017"/>
      <c r="J68" s="1017"/>
      <c r="K68" s="1017"/>
      <c r="L68" s="1091"/>
      <c r="M68" s="1091"/>
      <c r="N68" s="1091"/>
      <c r="O68" s="1091"/>
      <c r="P68" s="80"/>
      <c r="Q68" s="4"/>
      <c r="R68" s="182"/>
      <c r="S68" s="182"/>
      <c r="T68" s="182"/>
      <c r="U68" s="182"/>
      <c r="V68" s="182"/>
      <c r="W68" s="182"/>
      <c r="X68" s="182"/>
      <c r="Y68" s="182"/>
      <c r="Z68" s="182"/>
      <c r="AA68" s="182"/>
      <c r="AB68" s="182"/>
      <c r="AC68" s="182"/>
      <c r="AD68" s="182"/>
      <c r="AE68" s="182"/>
      <c r="AF68" s="182"/>
      <c r="AG68" s="182"/>
      <c r="AH68" s="182"/>
      <c r="AI68" s="182"/>
      <c r="AJ68" s="182"/>
      <c r="AK68" s="182"/>
      <c r="AL68" s="182"/>
      <c r="AM68" s="182"/>
      <c r="AN68" s="182"/>
      <c r="AO68" s="182"/>
      <c r="AP68" s="4"/>
      <c r="AQ68" s="79"/>
      <c r="AR68" s="79"/>
    </row>
    <row r="69" ht="0" hidden="1" customHeight="1">
      <c r="C69" s="181"/>
      <c r="D69" s="181"/>
      <c r="E69" s="181"/>
      <c r="F69" s="201"/>
      <c r="G69" s="181"/>
      <c r="H69" s="1017"/>
      <c r="I69" s="1017"/>
      <c r="J69" s="1017"/>
      <c r="K69" s="1017"/>
      <c r="L69" s="1091"/>
      <c r="M69" s="1091"/>
      <c r="N69" s="1091"/>
      <c r="O69" s="1091"/>
      <c r="P69" s="80"/>
      <c r="Q69" s="4"/>
      <c r="R69" s="182"/>
      <c r="S69" s="182"/>
      <c r="T69" s="182"/>
      <c r="U69" s="182"/>
      <c r="V69" s="182"/>
      <c r="W69" s="182"/>
      <c r="X69" s="182"/>
      <c r="Y69" s="182"/>
      <c r="Z69" s="182"/>
      <c r="AA69" s="182"/>
      <c r="AB69" s="182"/>
      <c r="AC69" s="182"/>
      <c r="AD69" s="182"/>
      <c r="AE69" s="182"/>
      <c r="AF69" s="182"/>
      <c r="AG69" s="182"/>
      <c r="AH69" s="182"/>
      <c r="AI69" s="182"/>
      <c r="AJ69" s="182"/>
      <c r="AK69" s="182"/>
      <c r="AL69" s="182"/>
      <c r="AM69" s="182"/>
      <c r="AN69" s="182"/>
      <c r="AO69" s="182"/>
      <c r="AP69" s="4"/>
      <c r="AQ69" s="79"/>
      <c r="AR69" s="79"/>
    </row>
    <row r="70" ht="0" hidden="1" customHeight="1">
      <c r="C70" s="181"/>
      <c r="D70" s="181"/>
      <c r="E70" s="181"/>
      <c r="F70" s="201"/>
      <c r="G70" s="181"/>
      <c r="H70" s="1017"/>
      <c r="I70" s="1017"/>
      <c r="J70" s="1017"/>
      <c r="K70" s="1017"/>
      <c r="L70" s="1091"/>
      <c r="M70" s="1091"/>
      <c r="N70" s="1091"/>
      <c r="O70" s="1091"/>
      <c r="P70" s="80"/>
      <c r="Q70" s="4"/>
      <c r="R70" s="182"/>
      <c r="S70" s="182"/>
      <c r="T70" s="182"/>
      <c r="U70" s="182"/>
      <c r="V70" s="182"/>
      <c r="W70" s="182"/>
      <c r="X70" s="182"/>
      <c r="Y70" s="182"/>
      <c r="Z70" s="182"/>
      <c r="AA70" s="182"/>
      <c r="AB70" s="182"/>
      <c r="AC70" s="182"/>
      <c r="AD70" s="182"/>
      <c r="AE70" s="182"/>
      <c r="AF70" s="182"/>
      <c r="AG70" s="182"/>
      <c r="AH70" s="182"/>
      <c r="AI70" s="182"/>
      <c r="AJ70" s="182"/>
      <c r="AK70" s="182"/>
      <c r="AL70" s="182"/>
      <c r="AM70" s="182"/>
      <c r="AN70" s="182"/>
      <c r="AO70" s="182"/>
      <c r="AP70" s="4"/>
      <c r="AQ70" s="79"/>
      <c r="AR70" s="79"/>
    </row>
    <row r="71" ht="0" hidden="1" customHeight="1">
      <c r="C71" s="181"/>
      <c r="D71" s="181"/>
      <c r="E71" s="181"/>
      <c r="F71" s="201"/>
      <c r="G71" s="181"/>
      <c r="H71" s="1017"/>
      <c r="I71" s="1017"/>
      <c r="J71" s="1017"/>
      <c r="K71" s="1017"/>
      <c r="L71" s="1091"/>
      <c r="M71" s="1091"/>
      <c r="N71" s="1091"/>
      <c r="O71" s="1091"/>
      <c r="P71" s="80"/>
      <c r="Q71" s="4"/>
      <c r="R71" s="182"/>
      <c r="S71" s="182"/>
      <c r="T71" s="182"/>
      <c r="U71" s="182"/>
      <c r="V71" s="182"/>
      <c r="W71" s="182"/>
      <c r="X71" s="182"/>
      <c r="Y71" s="182"/>
      <c r="Z71" s="182"/>
      <c r="AA71" s="182"/>
      <c r="AB71" s="182"/>
      <c r="AC71" s="182"/>
      <c r="AD71" s="182"/>
      <c r="AE71" s="182"/>
      <c r="AF71" s="182"/>
      <c r="AG71" s="182"/>
      <c r="AH71" s="182"/>
      <c r="AI71" s="182"/>
      <c r="AJ71" s="182"/>
      <c r="AK71" s="182"/>
      <c r="AL71" s="182"/>
      <c r="AM71" s="182"/>
      <c r="AN71" s="182"/>
      <c r="AO71" s="182"/>
      <c r="AP71" s="4"/>
      <c r="AQ71" s="79"/>
      <c r="AR71" s="79"/>
    </row>
    <row r="72" ht="0" hidden="1" customHeight="1">
      <c r="C72" s="181"/>
      <c r="D72" s="181"/>
      <c r="E72" s="181"/>
      <c r="F72" s="201"/>
      <c r="G72" s="181"/>
      <c r="H72" s="1017"/>
      <c r="I72" s="1017"/>
      <c r="J72" s="1017"/>
      <c r="K72" s="1017"/>
      <c r="L72" s="1091"/>
      <c r="M72" s="1091"/>
      <c r="N72" s="1091"/>
      <c r="O72" s="1091"/>
      <c r="P72" s="80"/>
      <c r="Q72" s="4"/>
      <c r="R72" s="182"/>
      <c r="S72" s="182"/>
      <c r="T72" s="182"/>
      <c r="U72" s="182"/>
      <c r="V72" s="182"/>
      <c r="W72" s="182"/>
      <c r="X72" s="182"/>
      <c r="Y72" s="182"/>
      <c r="Z72" s="182"/>
      <c r="AA72" s="182"/>
      <c r="AB72" s="182"/>
      <c r="AC72" s="182"/>
      <c r="AD72" s="182"/>
      <c r="AE72" s="182"/>
      <c r="AF72" s="182"/>
      <c r="AG72" s="182"/>
      <c r="AH72" s="182"/>
      <c r="AI72" s="182"/>
      <c r="AJ72" s="182"/>
      <c r="AK72" s="182"/>
      <c r="AL72" s="182"/>
      <c r="AM72" s="182"/>
      <c r="AN72" s="182"/>
      <c r="AO72" s="182"/>
      <c r="AP72" s="4"/>
      <c r="AQ72" s="79"/>
      <c r="AR72" s="79"/>
    </row>
    <row r="73" ht="0" hidden="1" customHeight="1">
      <c r="C73" s="181"/>
      <c r="D73" s="181"/>
      <c r="E73" s="181"/>
      <c r="F73" s="201"/>
      <c r="G73" s="181"/>
      <c r="H73" s="1017"/>
      <c r="I73" s="1017"/>
      <c r="J73" s="1017"/>
      <c r="K73" s="1017"/>
      <c r="L73" s="1091"/>
      <c r="M73" s="1091"/>
      <c r="N73" s="1091"/>
      <c r="O73" s="1091"/>
      <c r="P73" s="80"/>
      <c r="Q73" s="4"/>
      <c r="R73" s="182"/>
      <c r="S73" s="182"/>
      <c r="T73" s="182"/>
      <c r="U73" s="182"/>
      <c r="V73" s="182"/>
      <c r="W73" s="182"/>
      <c r="X73" s="182"/>
      <c r="Y73" s="182"/>
      <c r="Z73" s="182"/>
      <c r="AA73" s="182"/>
      <c r="AB73" s="182"/>
      <c r="AC73" s="182"/>
      <c r="AD73" s="182"/>
      <c r="AE73" s="182"/>
      <c r="AF73" s="182"/>
      <c r="AG73" s="182"/>
      <c r="AH73" s="182"/>
      <c r="AI73" s="182"/>
      <c r="AJ73" s="182"/>
      <c r="AK73" s="182"/>
      <c r="AL73" s="182"/>
      <c r="AM73" s="182"/>
      <c r="AN73" s="182"/>
      <c r="AO73" s="182"/>
      <c r="AP73" s="4"/>
      <c r="AQ73" s="79"/>
      <c r="AR73" s="79"/>
    </row>
    <row r="74" ht="0" hidden="1" customHeight="1">
      <c r="C74" s="181"/>
      <c r="D74" s="181"/>
      <c r="E74" s="181"/>
      <c r="F74" s="201"/>
      <c r="G74" s="181"/>
      <c r="H74" s="1017"/>
      <c r="I74" s="1017"/>
      <c r="J74" s="1017"/>
      <c r="K74" s="1017"/>
      <c r="L74" s="1091"/>
      <c r="M74" s="1091"/>
      <c r="N74" s="1091"/>
      <c r="O74" s="1091"/>
      <c r="P74" s="80"/>
      <c r="Q74" s="4"/>
      <c r="R74" s="182"/>
      <c r="S74" s="182"/>
      <c r="T74" s="182"/>
      <c r="U74" s="182"/>
      <c r="V74" s="182"/>
      <c r="W74" s="182"/>
      <c r="X74" s="182"/>
      <c r="Y74" s="182"/>
      <c r="Z74" s="182"/>
      <c r="AA74" s="182"/>
      <c r="AB74" s="182"/>
      <c r="AC74" s="182"/>
      <c r="AD74" s="182"/>
      <c r="AE74" s="182"/>
      <c r="AF74" s="182"/>
      <c r="AG74" s="182"/>
      <c r="AH74" s="182"/>
      <c r="AI74" s="182"/>
      <c r="AJ74" s="182"/>
      <c r="AK74" s="182"/>
      <c r="AL74" s="182"/>
      <c r="AM74" s="182"/>
      <c r="AN74" s="182"/>
      <c r="AO74" s="182"/>
      <c r="AP74" s="4"/>
      <c r="AQ74" s="79"/>
      <c r="AR74" s="79"/>
    </row>
    <row r="75" ht="0" hidden="1" customHeight="1">
      <c r="C75" s="181"/>
      <c r="D75" s="181"/>
      <c r="E75" s="181"/>
      <c r="F75" s="201"/>
      <c r="G75" s="181"/>
      <c r="H75" s="1017"/>
      <c r="I75" s="1017"/>
      <c r="J75" s="1017"/>
      <c r="K75" s="1017"/>
      <c r="L75" s="1091"/>
      <c r="M75" s="1091"/>
      <c r="N75" s="1091"/>
      <c r="O75" s="1091"/>
      <c r="P75" s="80"/>
      <c r="Q75" s="4"/>
      <c r="R75" s="182"/>
      <c r="S75" s="182"/>
      <c r="T75" s="182"/>
      <c r="U75" s="182"/>
      <c r="V75" s="182"/>
      <c r="W75" s="182"/>
      <c r="X75" s="182"/>
      <c r="Y75" s="182"/>
      <c r="Z75" s="182"/>
      <c r="AA75" s="182"/>
      <c r="AB75" s="182"/>
      <c r="AC75" s="182"/>
      <c r="AD75" s="182"/>
      <c r="AE75" s="182"/>
      <c r="AF75" s="182"/>
      <c r="AG75" s="182"/>
      <c r="AH75" s="182"/>
      <c r="AI75" s="182"/>
      <c r="AJ75" s="182"/>
      <c r="AK75" s="182"/>
      <c r="AL75" s="182"/>
      <c r="AM75" s="182"/>
      <c r="AN75" s="182"/>
      <c r="AO75" s="182"/>
      <c r="AP75" s="4"/>
      <c r="AQ75" s="79"/>
      <c r="AR75" s="79"/>
    </row>
    <row r="76" ht="0" hidden="1" customHeight="1">
      <c r="C76" s="181"/>
      <c r="D76" s="181"/>
      <c r="E76" s="181"/>
      <c r="F76" s="201"/>
      <c r="G76" s="181"/>
      <c r="H76" s="1017"/>
      <c r="I76" s="1017"/>
      <c r="J76" s="1017"/>
      <c r="K76" s="1017"/>
      <c r="L76" s="1091"/>
      <c r="M76" s="1091"/>
      <c r="N76" s="1091"/>
      <c r="O76" s="1091"/>
      <c r="P76" s="80"/>
      <c r="Q76" s="4"/>
      <c r="R76" s="182"/>
      <c r="S76" s="182"/>
      <c r="T76" s="182"/>
      <c r="U76" s="182"/>
      <c r="V76" s="182"/>
      <c r="W76" s="182"/>
      <c r="X76" s="182"/>
      <c r="Y76" s="182"/>
      <c r="Z76" s="182"/>
      <c r="AA76" s="182"/>
      <c r="AB76" s="182"/>
      <c r="AC76" s="182"/>
      <c r="AD76" s="182"/>
      <c r="AE76" s="182"/>
      <c r="AF76" s="182"/>
      <c r="AG76" s="182"/>
      <c r="AH76" s="182"/>
      <c r="AI76" s="182"/>
      <c r="AJ76" s="182"/>
      <c r="AK76" s="182"/>
      <c r="AL76" s="182"/>
      <c r="AM76" s="182"/>
      <c r="AN76" s="182"/>
      <c r="AO76" s="182"/>
      <c r="AP76" s="4"/>
      <c r="AQ76" s="79"/>
      <c r="AR76" s="79"/>
    </row>
    <row r="77" ht="0" hidden="1" customHeight="1">
      <c r="C77" s="181"/>
      <c r="D77" s="181"/>
      <c r="E77" s="181"/>
      <c r="F77" s="201"/>
      <c r="G77" s="181"/>
      <c r="H77" s="1017"/>
      <c r="I77" s="1017"/>
      <c r="J77" s="1017"/>
      <c r="K77" s="1017"/>
      <c r="L77" s="1091"/>
      <c r="M77" s="1091"/>
      <c r="N77" s="1091"/>
      <c r="O77" s="1091"/>
      <c r="P77" s="80"/>
      <c r="Q77" s="4"/>
      <c r="R77" s="182"/>
      <c r="S77" s="182"/>
      <c r="T77" s="182"/>
      <c r="U77" s="182"/>
      <c r="V77" s="182"/>
      <c r="W77" s="182"/>
      <c r="X77" s="182"/>
      <c r="Y77" s="182"/>
      <c r="Z77" s="182"/>
      <c r="AA77" s="182"/>
      <c r="AB77" s="182"/>
      <c r="AC77" s="182"/>
      <c r="AD77" s="182"/>
      <c r="AE77" s="182"/>
      <c r="AF77" s="182"/>
      <c r="AG77" s="182"/>
      <c r="AH77" s="182"/>
      <c r="AI77" s="182"/>
      <c r="AJ77" s="182"/>
      <c r="AK77" s="182"/>
      <c r="AL77" s="182"/>
      <c r="AM77" s="182"/>
      <c r="AN77" s="182"/>
      <c r="AO77" s="182"/>
      <c r="AP77" s="4"/>
      <c r="AQ77" s="79"/>
      <c r="AR77" s="79"/>
    </row>
    <row r="78" ht="0" hidden="1" customHeight="1">
      <c r="C78" s="181"/>
      <c r="D78" s="181"/>
      <c r="E78" s="181"/>
      <c r="F78" s="201"/>
      <c r="G78" s="181"/>
      <c r="H78" s="1017"/>
      <c r="I78" s="1017"/>
      <c r="J78" s="1017"/>
      <c r="K78" s="1017"/>
      <c r="L78" s="1091"/>
      <c r="M78" s="1091"/>
      <c r="N78" s="1091"/>
      <c r="O78" s="1091"/>
      <c r="P78" s="80"/>
      <c r="Q78" s="4"/>
      <c r="R78" s="182"/>
      <c r="S78" s="182"/>
      <c r="T78" s="182"/>
      <c r="U78" s="182"/>
      <c r="V78" s="182"/>
      <c r="W78" s="182"/>
      <c r="X78" s="182"/>
      <c r="Y78" s="182"/>
      <c r="Z78" s="182"/>
      <c r="AA78" s="182"/>
      <c r="AB78" s="182"/>
      <c r="AC78" s="182"/>
      <c r="AD78" s="182"/>
      <c r="AE78" s="182"/>
      <c r="AF78" s="182"/>
      <c r="AG78" s="182"/>
      <c r="AH78" s="182"/>
      <c r="AI78" s="182"/>
      <c r="AJ78" s="182"/>
      <c r="AK78" s="182"/>
      <c r="AL78" s="182"/>
      <c r="AM78" s="182"/>
      <c r="AN78" s="182"/>
      <c r="AO78" s="182"/>
      <c r="AP78" s="4"/>
      <c r="AQ78" s="79"/>
      <c r="AR78" s="79"/>
    </row>
    <row r="79" ht="0" hidden="1" customHeight="1">
      <c r="C79" s="181"/>
      <c r="D79" s="181"/>
      <c r="E79" s="181"/>
      <c r="F79" s="201"/>
      <c r="G79" s="181"/>
      <c r="H79" s="1017"/>
      <c r="I79" s="1017"/>
      <c r="J79" s="1017"/>
      <c r="K79" s="1017"/>
      <c r="L79" s="1091"/>
      <c r="M79" s="1091"/>
      <c r="N79" s="1091"/>
      <c r="O79" s="1091"/>
      <c r="P79" s="80"/>
      <c r="Q79" s="4"/>
      <c r="R79" s="182"/>
      <c r="S79" s="182"/>
      <c r="T79" s="182"/>
      <c r="U79" s="182"/>
      <c r="V79" s="182"/>
      <c r="W79" s="182"/>
      <c r="X79" s="182"/>
      <c r="Y79" s="182"/>
      <c r="Z79" s="182"/>
      <c r="AA79" s="182"/>
      <c r="AB79" s="182"/>
      <c r="AC79" s="182"/>
      <c r="AD79" s="182"/>
      <c r="AE79" s="182"/>
      <c r="AF79" s="182"/>
      <c r="AG79" s="182"/>
      <c r="AH79" s="182"/>
      <c r="AI79" s="182"/>
      <c r="AJ79" s="182"/>
      <c r="AK79" s="182"/>
      <c r="AL79" s="182"/>
      <c r="AM79" s="182"/>
      <c r="AN79" s="182"/>
      <c r="AO79" s="182"/>
      <c r="AP79" s="4"/>
      <c r="AQ79" s="79"/>
      <c r="AR79" s="79"/>
    </row>
    <row r="80" ht="0" hidden="1" customHeight="1">
      <c r="C80" s="181"/>
      <c r="D80" s="181"/>
      <c r="E80" s="181"/>
      <c r="F80" s="201"/>
      <c r="G80" s="181"/>
      <c r="H80" s="1017"/>
      <c r="I80" s="1017"/>
      <c r="J80" s="1017"/>
      <c r="K80" s="1017"/>
      <c r="L80" s="1091"/>
      <c r="M80" s="1091"/>
      <c r="N80" s="1091"/>
      <c r="O80" s="1091"/>
      <c r="P80" s="80"/>
      <c r="Q80" s="4"/>
      <c r="R80" s="182"/>
      <c r="S80" s="182"/>
      <c r="T80" s="182"/>
      <c r="U80" s="182"/>
      <c r="V80" s="182"/>
      <c r="W80" s="182"/>
      <c r="X80" s="182"/>
      <c r="Y80" s="182"/>
      <c r="Z80" s="182"/>
      <c r="AA80" s="182"/>
      <c r="AB80" s="182"/>
      <c r="AC80" s="182"/>
      <c r="AD80" s="182"/>
      <c r="AE80" s="182"/>
      <c r="AF80" s="182"/>
      <c r="AG80" s="182"/>
      <c r="AH80" s="182"/>
      <c r="AI80" s="182"/>
      <c r="AJ80" s="182"/>
      <c r="AK80" s="182"/>
      <c r="AL80" s="182"/>
      <c r="AM80" s="182"/>
      <c r="AN80" s="182"/>
      <c r="AO80" s="182"/>
      <c r="AP80" s="4"/>
      <c r="AQ80" s="79"/>
      <c r="AR80" s="79"/>
    </row>
    <row r="81" ht="0" hidden="1" customHeight="1">
      <c r="C81" s="181"/>
      <c r="D81" s="181"/>
      <c r="E81" s="181"/>
      <c r="F81" s="201"/>
      <c r="G81" s="181"/>
      <c r="H81" s="1017"/>
      <c r="I81" s="1017"/>
      <c r="J81" s="1017"/>
      <c r="K81" s="1017"/>
      <c r="L81" s="1091"/>
      <c r="M81" s="1091"/>
      <c r="N81" s="1091"/>
      <c r="O81" s="1091"/>
      <c r="P81" s="80"/>
      <c r="Q81" s="4"/>
      <c r="R81" s="182"/>
      <c r="S81" s="182"/>
      <c r="T81" s="182"/>
      <c r="U81" s="182"/>
      <c r="V81" s="182"/>
      <c r="W81" s="182"/>
      <c r="X81" s="182"/>
      <c r="Y81" s="182"/>
      <c r="Z81" s="182"/>
      <c r="AA81" s="182"/>
      <c r="AB81" s="182"/>
      <c r="AC81" s="182"/>
      <c r="AD81" s="182"/>
      <c r="AE81" s="182"/>
      <c r="AF81" s="182"/>
      <c r="AG81" s="182"/>
      <c r="AH81" s="182"/>
      <c r="AI81" s="182"/>
      <c r="AJ81" s="182"/>
      <c r="AK81" s="182"/>
      <c r="AL81" s="182"/>
      <c r="AM81" s="182"/>
      <c r="AN81" s="182"/>
      <c r="AO81" s="182"/>
      <c r="AP81" s="4"/>
      <c r="AQ81" s="79"/>
      <c r="AR81" s="79"/>
    </row>
    <row r="82" ht="0" hidden="1" customHeight="1">
      <c r="C82" s="181"/>
      <c r="D82" s="181"/>
      <c r="E82" s="181"/>
      <c r="F82" s="201"/>
      <c r="G82" s="181"/>
      <c r="H82" s="1017"/>
      <c r="I82" s="1017"/>
      <c r="J82" s="1017"/>
      <c r="K82" s="1017"/>
      <c r="L82" s="1091"/>
      <c r="M82" s="1091"/>
      <c r="N82" s="1091"/>
      <c r="O82" s="1091"/>
      <c r="P82" s="80"/>
      <c r="Q82" s="4"/>
      <c r="R82" s="182"/>
      <c r="S82" s="182"/>
      <c r="T82" s="182"/>
      <c r="U82" s="182"/>
      <c r="V82" s="182"/>
      <c r="W82" s="182"/>
      <c r="X82" s="182"/>
      <c r="Y82" s="182"/>
      <c r="Z82" s="182"/>
      <c r="AA82" s="182"/>
      <c r="AB82" s="182"/>
      <c r="AC82" s="182"/>
      <c r="AD82" s="182"/>
      <c r="AE82" s="182"/>
      <c r="AF82" s="182"/>
      <c r="AG82" s="182"/>
      <c r="AH82" s="182"/>
      <c r="AI82" s="182"/>
      <c r="AJ82" s="182"/>
      <c r="AK82" s="182"/>
      <c r="AL82" s="182"/>
      <c r="AM82" s="182"/>
      <c r="AN82" s="182"/>
      <c r="AO82" s="182"/>
      <c r="AP82" s="4"/>
      <c r="AQ82" s="79"/>
      <c r="AR82" s="79"/>
    </row>
    <row r="83" ht="0" hidden="1" customHeight="1">
      <c r="C83" s="181"/>
      <c r="D83" s="181"/>
      <c r="E83" s="181"/>
      <c r="F83" s="201"/>
      <c r="G83" s="181"/>
      <c r="H83" s="1017"/>
      <c r="I83" s="1017"/>
      <c r="J83" s="1017"/>
      <c r="K83" s="1017"/>
      <c r="L83" s="1091"/>
      <c r="M83" s="1091"/>
      <c r="N83" s="1091"/>
      <c r="O83" s="1091"/>
      <c r="P83" s="80"/>
      <c r="Q83" s="4"/>
      <c r="R83" s="182"/>
      <c r="S83" s="182"/>
      <c r="T83" s="182"/>
      <c r="U83" s="182"/>
      <c r="V83" s="182"/>
      <c r="W83" s="182"/>
      <c r="X83" s="182"/>
      <c r="Y83" s="182"/>
      <c r="Z83" s="182"/>
      <c r="AA83" s="182"/>
      <c r="AB83" s="182"/>
      <c r="AC83" s="182"/>
      <c r="AD83" s="182"/>
      <c r="AE83" s="182"/>
      <c r="AF83" s="182"/>
      <c r="AG83" s="182"/>
      <c r="AH83" s="182"/>
      <c r="AI83" s="182"/>
      <c r="AJ83" s="182"/>
      <c r="AK83" s="182"/>
      <c r="AL83" s="182"/>
      <c r="AM83" s="182"/>
      <c r="AN83" s="182"/>
      <c r="AO83" s="182"/>
      <c r="AP83" s="4"/>
      <c r="AQ83" s="79"/>
      <c r="AR83" s="79"/>
    </row>
    <row r="84" ht="0" hidden="1" customHeight="1">
      <c r="C84" s="181"/>
      <c r="D84" s="181"/>
      <c r="E84" s="181"/>
      <c r="F84" s="201"/>
      <c r="G84" s="181"/>
      <c r="H84" s="1017"/>
      <c r="I84" s="1017"/>
      <c r="J84" s="1017"/>
      <c r="K84" s="1017"/>
      <c r="L84" s="1091"/>
      <c r="M84" s="1091"/>
      <c r="N84" s="1091"/>
      <c r="O84" s="1091"/>
      <c r="P84" s="80"/>
      <c r="Q84" s="4"/>
      <c r="R84" s="182"/>
      <c r="S84" s="182"/>
      <c r="T84" s="182"/>
      <c r="U84" s="182"/>
      <c r="V84" s="182"/>
      <c r="W84" s="182"/>
      <c r="X84" s="182"/>
      <c r="Y84" s="182"/>
      <c r="Z84" s="182"/>
      <c r="AA84" s="182"/>
      <c r="AB84" s="182"/>
      <c r="AC84" s="182"/>
      <c r="AD84" s="182"/>
      <c r="AE84" s="182"/>
      <c r="AF84" s="182"/>
      <c r="AG84" s="182"/>
      <c r="AH84" s="182"/>
      <c r="AI84" s="182"/>
      <c r="AJ84" s="182"/>
      <c r="AK84" s="182"/>
      <c r="AL84" s="182"/>
      <c r="AM84" s="182"/>
      <c r="AN84" s="182"/>
      <c r="AO84" s="182"/>
      <c r="AP84" s="4"/>
      <c r="AQ84" s="79"/>
      <c r="AR84" s="79"/>
    </row>
    <row r="85" ht="0" hidden="1" customHeight="1">
      <c r="C85" s="181"/>
      <c r="D85" s="181"/>
      <c r="E85" s="181"/>
      <c r="F85" s="201"/>
      <c r="G85" s="181"/>
      <c r="H85" s="1017"/>
      <c r="I85" s="1017"/>
      <c r="J85" s="1017"/>
      <c r="K85" s="1017"/>
      <c r="L85" s="1091"/>
      <c r="M85" s="1091"/>
      <c r="N85" s="1091"/>
      <c r="O85" s="1091"/>
      <c r="P85" s="80"/>
      <c r="Q85" s="4"/>
      <c r="R85" s="182"/>
      <c r="S85" s="182"/>
      <c r="T85" s="182"/>
      <c r="U85" s="182"/>
      <c r="V85" s="182"/>
      <c r="W85" s="182"/>
      <c r="X85" s="182"/>
      <c r="Y85" s="182"/>
      <c r="Z85" s="182"/>
      <c r="AA85" s="182"/>
      <c r="AB85" s="182"/>
      <c r="AC85" s="182"/>
      <c r="AD85" s="182"/>
      <c r="AE85" s="182"/>
      <c r="AF85" s="182"/>
      <c r="AG85" s="182"/>
      <c r="AH85" s="182"/>
      <c r="AI85" s="182"/>
      <c r="AJ85" s="182"/>
      <c r="AK85" s="182"/>
      <c r="AL85" s="182"/>
      <c r="AM85" s="182"/>
      <c r="AN85" s="182"/>
      <c r="AO85" s="182"/>
      <c r="AP85" s="4"/>
      <c r="AQ85" s="79"/>
      <c r="AR85" s="79"/>
    </row>
    <row r="86" ht="0" hidden="1" customHeight="1">
      <c r="C86" s="181"/>
      <c r="D86" s="181"/>
      <c r="E86" s="181"/>
      <c r="F86" s="201"/>
      <c r="G86" s="181"/>
      <c r="H86" s="1017"/>
      <c r="I86" s="1017"/>
      <c r="J86" s="1017"/>
      <c r="K86" s="1017"/>
      <c r="L86" s="1091"/>
      <c r="M86" s="1091"/>
      <c r="N86" s="1091"/>
      <c r="O86" s="1091"/>
      <c r="P86" s="80"/>
      <c r="Q86" s="4"/>
      <c r="R86" s="182"/>
      <c r="S86" s="182"/>
      <c r="T86" s="182"/>
      <c r="U86" s="182"/>
      <c r="V86" s="182"/>
      <c r="W86" s="182"/>
      <c r="X86" s="182"/>
      <c r="Y86" s="182"/>
      <c r="Z86" s="182"/>
      <c r="AA86" s="182"/>
      <c r="AB86" s="182"/>
      <c r="AC86" s="182"/>
      <c r="AD86" s="182"/>
      <c r="AE86" s="182"/>
      <c r="AF86" s="182"/>
      <c r="AG86" s="182"/>
      <c r="AH86" s="182"/>
      <c r="AI86" s="182"/>
      <c r="AJ86" s="182"/>
      <c r="AK86" s="182"/>
      <c r="AL86" s="182"/>
      <c r="AM86" s="182"/>
      <c r="AN86" s="182"/>
      <c r="AO86" s="182"/>
      <c r="AP86" s="4"/>
      <c r="AQ86" s="79"/>
      <c r="AR86" s="79"/>
    </row>
    <row r="87" ht="0" hidden="1" customHeight="1">
      <c r="C87" s="181"/>
      <c r="D87" s="181"/>
      <c r="E87" s="181"/>
      <c r="F87" s="201"/>
      <c r="G87" s="181"/>
      <c r="H87" s="1017"/>
      <c r="I87" s="1017"/>
      <c r="J87" s="1017"/>
      <c r="K87" s="1017"/>
      <c r="L87" s="1091"/>
      <c r="M87" s="1091"/>
      <c r="N87" s="1091"/>
      <c r="O87" s="1091"/>
      <c r="P87" s="80"/>
      <c r="Q87" s="4"/>
      <c r="R87" s="182"/>
      <c r="S87" s="182"/>
      <c r="T87" s="182"/>
      <c r="U87" s="182"/>
      <c r="V87" s="182"/>
      <c r="W87" s="182"/>
      <c r="X87" s="182"/>
      <c r="Y87" s="182"/>
      <c r="Z87" s="182"/>
      <c r="AA87" s="182"/>
      <c r="AB87" s="182"/>
      <c r="AC87" s="182"/>
      <c r="AD87" s="182"/>
      <c r="AE87" s="182"/>
      <c r="AF87" s="182"/>
      <c r="AG87" s="182"/>
      <c r="AH87" s="182"/>
      <c r="AI87" s="182"/>
      <c r="AJ87" s="182"/>
      <c r="AK87" s="182"/>
      <c r="AL87" s="182"/>
      <c r="AM87" s="182"/>
      <c r="AN87" s="182"/>
      <c r="AO87" s="182"/>
      <c r="AP87" s="4"/>
      <c r="AQ87" s="79"/>
      <c r="AR87" s="79"/>
    </row>
    <row r="88" ht="0" hidden="1" customHeight="1">
      <c r="C88" s="181"/>
      <c r="D88" s="181"/>
      <c r="E88" s="181"/>
      <c r="F88" s="201"/>
      <c r="G88" s="181"/>
      <c r="H88" s="1017"/>
      <c r="I88" s="1017"/>
      <c r="J88" s="1017"/>
      <c r="K88" s="1017"/>
      <c r="L88" s="1091"/>
      <c r="M88" s="1091"/>
      <c r="N88" s="1091"/>
      <c r="O88" s="1091"/>
      <c r="P88" s="80"/>
      <c r="Q88" s="4"/>
      <c r="R88" s="182"/>
      <c r="S88" s="182"/>
      <c r="T88" s="182"/>
      <c r="U88" s="182"/>
      <c r="V88" s="182"/>
      <c r="W88" s="182"/>
      <c r="X88" s="182"/>
      <c r="Y88" s="182"/>
      <c r="Z88" s="182"/>
      <c r="AA88" s="182"/>
      <c r="AB88" s="182"/>
      <c r="AC88" s="182"/>
      <c r="AD88" s="182"/>
      <c r="AE88" s="182"/>
      <c r="AF88" s="182"/>
      <c r="AG88" s="182"/>
      <c r="AH88" s="182"/>
      <c r="AI88" s="182"/>
      <c r="AJ88" s="182"/>
      <c r="AK88" s="182"/>
      <c r="AL88" s="182"/>
      <c r="AM88" s="182"/>
      <c r="AN88" s="182"/>
      <c r="AO88" s="182"/>
      <c r="AP88" s="4"/>
      <c r="AQ88" s="79"/>
      <c r="AR88" s="79"/>
    </row>
    <row r="89" ht="0" hidden="1" customHeight="1">
      <c r="C89" s="181"/>
      <c r="D89" s="181"/>
      <c r="E89" s="181"/>
      <c r="F89" s="201"/>
      <c r="G89" s="181"/>
      <c r="H89" s="1017"/>
      <c r="I89" s="1017"/>
      <c r="J89" s="1017"/>
      <c r="K89" s="1017"/>
      <c r="L89" s="1091"/>
      <c r="M89" s="1091"/>
      <c r="N89" s="1091"/>
      <c r="O89" s="1091"/>
      <c r="P89" s="80"/>
      <c r="Q89" s="4"/>
      <c r="R89" s="182"/>
      <c r="S89" s="182"/>
      <c r="T89" s="182"/>
      <c r="U89" s="182"/>
      <c r="V89" s="182"/>
      <c r="W89" s="182"/>
      <c r="X89" s="182"/>
      <c r="Y89" s="182"/>
      <c r="Z89" s="182"/>
      <c r="AA89" s="182"/>
      <c r="AB89" s="182"/>
      <c r="AC89" s="182"/>
      <c r="AD89" s="182"/>
      <c r="AE89" s="182"/>
      <c r="AF89" s="182"/>
      <c r="AG89" s="182"/>
      <c r="AH89" s="182"/>
      <c r="AI89" s="182"/>
      <c r="AJ89" s="182"/>
      <c r="AK89" s="182"/>
      <c r="AL89" s="182"/>
      <c r="AM89" s="182"/>
      <c r="AN89" s="182"/>
      <c r="AO89" s="182"/>
      <c r="AP89" s="4"/>
      <c r="AQ89" s="79"/>
      <c r="AR89" s="79"/>
    </row>
    <row r="90" ht="0" hidden="1" customHeight="1">
      <c r="C90" s="181"/>
      <c r="D90" s="181"/>
      <c r="E90" s="181"/>
      <c r="F90" s="201"/>
      <c r="G90" s="181"/>
      <c r="H90" s="1017"/>
      <c r="I90" s="1017"/>
      <c r="J90" s="1017"/>
      <c r="K90" s="1017"/>
      <c r="L90" s="1091"/>
      <c r="M90" s="1091"/>
      <c r="N90" s="1091"/>
      <c r="O90" s="1091"/>
      <c r="P90" s="80"/>
      <c r="Q90" s="4"/>
      <c r="R90" s="182"/>
      <c r="S90" s="182"/>
      <c r="T90" s="182"/>
      <c r="U90" s="182"/>
      <c r="V90" s="182"/>
      <c r="W90" s="182"/>
      <c r="X90" s="182"/>
      <c r="Y90" s="182"/>
      <c r="Z90" s="182"/>
      <c r="AA90" s="182"/>
      <c r="AB90" s="182"/>
      <c r="AC90" s="182"/>
      <c r="AD90" s="182"/>
      <c r="AE90" s="182"/>
      <c r="AF90" s="182"/>
      <c r="AG90" s="182"/>
      <c r="AH90" s="182"/>
      <c r="AI90" s="182"/>
      <c r="AJ90" s="182"/>
      <c r="AK90" s="182"/>
      <c r="AL90" s="182"/>
      <c r="AM90" s="182"/>
      <c r="AN90" s="182"/>
      <c r="AO90" s="182"/>
      <c r="AP90" s="4"/>
      <c r="AQ90" s="79"/>
      <c r="AR90" s="79"/>
    </row>
    <row r="91" ht="0" hidden="1" customHeight="1">
      <c r="C91" s="181"/>
      <c r="D91" s="181"/>
      <c r="E91" s="181"/>
      <c r="F91" s="201"/>
      <c r="G91" s="181"/>
      <c r="H91" s="1017"/>
      <c r="I91" s="1017"/>
      <c r="J91" s="1017"/>
      <c r="K91" s="1017"/>
      <c r="L91" s="1091"/>
      <c r="M91" s="1091"/>
      <c r="N91" s="1091"/>
      <c r="O91" s="1091"/>
      <c r="P91" s="80"/>
      <c r="Q91" s="4"/>
      <c r="R91" s="182"/>
      <c r="S91" s="182"/>
      <c r="T91" s="182"/>
      <c r="U91" s="182"/>
      <c r="V91" s="182"/>
      <c r="W91" s="182"/>
      <c r="X91" s="182"/>
      <c r="Y91" s="182"/>
      <c r="Z91" s="182"/>
      <c r="AA91" s="182"/>
      <c r="AB91" s="182"/>
      <c r="AC91" s="182"/>
      <c r="AD91" s="182"/>
      <c r="AE91" s="182"/>
      <c r="AF91" s="182"/>
      <c r="AG91" s="182"/>
      <c r="AH91" s="182"/>
      <c r="AI91" s="182"/>
      <c r="AJ91" s="182"/>
      <c r="AK91" s="182"/>
      <c r="AL91" s="182"/>
      <c r="AM91" s="182"/>
      <c r="AN91" s="182"/>
      <c r="AO91" s="182"/>
      <c r="AP91" s="4"/>
      <c r="AQ91" s="79"/>
      <c r="AR91" s="79"/>
    </row>
    <row r="92" ht="0" hidden="1" customHeight="1">
      <c r="C92" s="181"/>
      <c r="D92" s="181"/>
      <c r="E92" s="181"/>
      <c r="F92" s="201"/>
      <c r="G92" s="181"/>
      <c r="H92" s="1017"/>
      <c r="I92" s="1017"/>
      <c r="J92" s="1017"/>
      <c r="K92" s="1017"/>
      <c r="L92" s="1091"/>
      <c r="M92" s="1091"/>
      <c r="N92" s="1091"/>
      <c r="O92" s="1091"/>
      <c r="P92" s="80"/>
      <c r="Q92" s="4"/>
      <c r="R92" s="182"/>
      <c r="S92" s="182"/>
      <c r="T92" s="182"/>
      <c r="U92" s="182"/>
      <c r="V92" s="182"/>
      <c r="W92" s="182"/>
      <c r="X92" s="182"/>
      <c r="Y92" s="182"/>
      <c r="Z92" s="182"/>
      <c r="AA92" s="182"/>
      <c r="AB92" s="182"/>
      <c r="AC92" s="182"/>
      <c r="AD92" s="182"/>
      <c r="AE92" s="182"/>
      <c r="AF92" s="182"/>
      <c r="AG92" s="182"/>
      <c r="AH92" s="182"/>
      <c r="AI92" s="182"/>
      <c r="AJ92" s="182"/>
      <c r="AK92" s="182"/>
      <c r="AL92" s="182"/>
      <c r="AM92" s="182"/>
      <c r="AN92" s="182"/>
      <c r="AO92" s="182"/>
      <c r="AP92" s="4"/>
      <c r="AQ92" s="79"/>
      <c r="AR92" s="79"/>
    </row>
    <row r="93" ht="0" hidden="1" customHeight="1">
      <c r="C93" s="181"/>
      <c r="D93" s="181"/>
      <c r="E93" s="181"/>
      <c r="F93" s="201"/>
      <c r="G93" s="181"/>
      <c r="H93" s="1017"/>
      <c r="I93" s="1017"/>
      <c r="J93" s="1017"/>
      <c r="K93" s="1017"/>
      <c r="L93" s="1091"/>
      <c r="M93" s="1091"/>
      <c r="N93" s="1091"/>
      <c r="O93" s="1091"/>
      <c r="P93" s="80"/>
      <c r="Q93" s="4"/>
      <c r="R93" s="182"/>
      <c r="S93" s="182"/>
      <c r="T93" s="182"/>
      <c r="U93" s="182"/>
      <c r="V93" s="182"/>
      <c r="W93" s="182"/>
      <c r="X93" s="182"/>
      <c r="Y93" s="182"/>
      <c r="Z93" s="182"/>
      <c r="AA93" s="182"/>
      <c r="AB93" s="182"/>
      <c r="AC93" s="182"/>
      <c r="AD93" s="182"/>
      <c r="AE93" s="182"/>
      <c r="AF93" s="182"/>
      <c r="AG93" s="182"/>
      <c r="AH93" s="182"/>
      <c r="AI93" s="182"/>
      <c r="AJ93" s="182"/>
      <c r="AK93" s="182"/>
      <c r="AL93" s="182"/>
      <c r="AM93" s="182"/>
      <c r="AN93" s="182"/>
      <c r="AO93" s="182"/>
      <c r="AP93" s="4"/>
      <c r="AQ93" s="79"/>
      <c r="AR93" s="79"/>
    </row>
    <row r="94" ht="0" hidden="1" customHeight="1">
      <c r="C94" s="181"/>
      <c r="D94" s="181"/>
      <c r="E94" s="181"/>
      <c r="F94" s="201"/>
      <c r="G94" s="181"/>
      <c r="H94" s="1017"/>
      <c r="I94" s="1017"/>
      <c r="J94" s="1017"/>
      <c r="K94" s="1017"/>
      <c r="L94" s="1091"/>
      <c r="M94" s="1091"/>
      <c r="N94" s="1091"/>
      <c r="O94" s="1091"/>
      <c r="P94" s="80"/>
      <c r="Q94" s="4"/>
      <c r="R94" s="182"/>
      <c r="S94" s="182"/>
      <c r="T94" s="182"/>
      <c r="U94" s="182"/>
      <c r="V94" s="182"/>
      <c r="W94" s="182"/>
      <c r="X94" s="182"/>
      <c r="Y94" s="182"/>
      <c r="Z94" s="182"/>
      <c r="AA94" s="182"/>
      <c r="AB94" s="182"/>
      <c r="AC94" s="182"/>
      <c r="AD94" s="182"/>
      <c r="AE94" s="182"/>
      <c r="AF94" s="182"/>
      <c r="AG94" s="182"/>
      <c r="AH94" s="182"/>
      <c r="AI94" s="182"/>
      <c r="AJ94" s="182"/>
      <c r="AK94" s="182"/>
      <c r="AL94" s="182"/>
      <c r="AM94" s="182"/>
      <c r="AN94" s="182"/>
      <c r="AO94" s="182"/>
      <c r="AP94" s="4"/>
      <c r="AQ94" s="79"/>
      <c r="AR94" s="79"/>
    </row>
    <row r="95" ht="0" hidden="1" customHeight="1">
      <c r="C95" s="181"/>
      <c r="D95" s="181"/>
      <c r="E95" s="181"/>
      <c r="F95" s="201"/>
      <c r="G95" s="181"/>
      <c r="H95" s="1017"/>
      <c r="I95" s="1017"/>
      <c r="J95" s="1017"/>
      <c r="K95" s="1017"/>
      <c r="L95" s="1091"/>
      <c r="M95" s="1091"/>
      <c r="N95" s="1091"/>
      <c r="O95" s="1091"/>
      <c r="P95" s="80"/>
      <c r="Q95" s="4"/>
      <c r="R95" s="182"/>
      <c r="S95" s="182"/>
      <c r="T95" s="182"/>
      <c r="U95" s="182"/>
      <c r="V95" s="182"/>
      <c r="W95" s="182"/>
      <c r="X95" s="182"/>
      <c r="Y95" s="182"/>
      <c r="Z95" s="182"/>
      <c r="AA95" s="182"/>
      <c r="AB95" s="182"/>
      <c r="AC95" s="182"/>
      <c r="AD95" s="182"/>
      <c r="AE95" s="182"/>
      <c r="AF95" s="182"/>
      <c r="AG95" s="182"/>
      <c r="AH95" s="182"/>
      <c r="AI95" s="182"/>
      <c r="AJ95" s="182"/>
      <c r="AK95" s="182"/>
      <c r="AL95" s="182"/>
      <c r="AM95" s="182"/>
      <c r="AN95" s="182"/>
      <c r="AO95" s="182"/>
      <c r="AP95" s="4"/>
      <c r="AQ95" s="79"/>
      <c r="AR95" s="79"/>
    </row>
    <row r="96" ht="0" hidden="1" customHeight="1">
      <c r="C96" s="181"/>
      <c r="D96" s="181"/>
      <c r="E96" s="181"/>
      <c r="F96" s="201"/>
      <c r="G96" s="181"/>
      <c r="H96" s="1017"/>
      <c r="I96" s="1017"/>
      <c r="J96" s="1017"/>
      <c r="K96" s="1017"/>
      <c r="L96" s="1091"/>
      <c r="M96" s="1091"/>
      <c r="N96" s="1091"/>
      <c r="O96" s="1091"/>
      <c r="P96" s="80"/>
      <c r="Q96" s="4"/>
      <c r="R96" s="182"/>
      <c r="S96" s="182"/>
      <c r="T96" s="182"/>
      <c r="U96" s="182"/>
      <c r="V96" s="182"/>
      <c r="W96" s="182"/>
      <c r="X96" s="182"/>
      <c r="Y96" s="182"/>
      <c r="Z96" s="182"/>
      <c r="AA96" s="182"/>
      <c r="AB96" s="182"/>
      <c r="AC96" s="182"/>
      <c r="AD96" s="182"/>
      <c r="AE96" s="182"/>
      <c r="AF96" s="182"/>
      <c r="AG96" s="182"/>
      <c r="AH96" s="182"/>
      <c r="AI96" s="182"/>
      <c r="AJ96" s="182"/>
      <c r="AK96" s="182"/>
      <c r="AL96" s="182"/>
      <c r="AM96" s="182"/>
      <c r="AN96" s="182"/>
      <c r="AO96" s="182"/>
      <c r="AP96" s="4"/>
      <c r="AQ96" s="79"/>
      <c r="AR96" s="79"/>
    </row>
    <row r="97" ht="0" hidden="1" customHeight="1">
      <c r="C97" s="181"/>
      <c r="D97" s="181"/>
      <c r="E97" s="181"/>
      <c r="F97" s="201"/>
      <c r="G97" s="181"/>
      <c r="H97" s="1017"/>
      <c r="I97" s="1017"/>
      <c r="J97" s="1017"/>
      <c r="K97" s="1017"/>
      <c r="L97" s="1091"/>
      <c r="M97" s="1091"/>
      <c r="N97" s="1091"/>
      <c r="O97" s="1091"/>
      <c r="P97" s="80"/>
      <c r="Q97" s="4"/>
      <c r="R97" s="182"/>
      <c r="S97" s="182"/>
      <c r="T97" s="182"/>
      <c r="U97" s="182"/>
      <c r="V97" s="182"/>
      <c r="W97" s="182"/>
      <c r="X97" s="182"/>
      <c r="Y97" s="182"/>
      <c r="Z97" s="182"/>
      <c r="AA97" s="182"/>
      <c r="AB97" s="182"/>
      <c r="AC97" s="182"/>
      <c r="AD97" s="182"/>
      <c r="AE97" s="182"/>
      <c r="AF97" s="182"/>
      <c r="AG97" s="182"/>
      <c r="AH97" s="182"/>
      <c r="AI97" s="182"/>
      <c r="AJ97" s="182"/>
      <c r="AK97" s="182"/>
      <c r="AL97" s="182"/>
      <c r="AM97" s="182"/>
      <c r="AN97" s="182"/>
      <c r="AO97" s="182"/>
      <c r="AP97" s="4"/>
      <c r="AQ97" s="79"/>
      <c r="AR97" s="79"/>
    </row>
    <row r="98" ht="0" hidden="1" customHeight="1">
      <c r="C98" s="181"/>
      <c r="D98" s="181"/>
      <c r="E98" s="181"/>
      <c r="F98" s="201"/>
      <c r="G98" s="181"/>
      <c r="H98" s="1017"/>
      <c r="I98" s="1017"/>
      <c r="J98" s="1017"/>
      <c r="K98" s="1017"/>
      <c r="L98" s="1091"/>
      <c r="M98" s="1091"/>
      <c r="N98" s="1091"/>
      <c r="O98" s="1091"/>
      <c r="P98" s="80"/>
      <c r="Q98" s="4"/>
      <c r="R98" s="182"/>
      <c r="S98" s="182"/>
      <c r="T98" s="182"/>
      <c r="U98" s="182"/>
      <c r="V98" s="182"/>
      <c r="W98" s="182"/>
      <c r="X98" s="182"/>
      <c r="Y98" s="182"/>
      <c r="Z98" s="182"/>
      <c r="AA98" s="182"/>
      <c r="AB98" s="182"/>
      <c r="AC98" s="182"/>
      <c r="AD98" s="182"/>
      <c r="AE98" s="182"/>
      <c r="AF98" s="182"/>
      <c r="AG98" s="182"/>
      <c r="AH98" s="182"/>
      <c r="AI98" s="182"/>
      <c r="AJ98" s="182"/>
      <c r="AK98" s="182"/>
      <c r="AL98" s="182"/>
      <c r="AM98" s="182"/>
      <c r="AN98" s="182"/>
      <c r="AO98" s="182"/>
      <c r="AP98" s="4"/>
      <c r="AQ98" s="79"/>
      <c r="AR98" s="79"/>
    </row>
    <row r="99" ht="0" hidden="1" customHeight="1">
      <c r="C99" s="181"/>
      <c r="D99" s="181"/>
      <c r="E99" s="181"/>
      <c r="F99" s="201"/>
      <c r="G99" s="181"/>
      <c r="H99" s="1017"/>
      <c r="I99" s="1017"/>
      <c r="J99" s="1017"/>
      <c r="K99" s="1017"/>
      <c r="L99" s="1091"/>
      <c r="M99" s="1091"/>
      <c r="N99" s="1091"/>
      <c r="O99" s="1091"/>
      <c r="P99" s="80"/>
      <c r="Q99" s="4"/>
      <c r="R99" s="182"/>
      <c r="S99" s="182"/>
      <c r="T99" s="182"/>
      <c r="U99" s="182"/>
      <c r="V99" s="182"/>
      <c r="W99" s="182"/>
      <c r="X99" s="182"/>
      <c r="Y99" s="182"/>
      <c r="Z99" s="182"/>
      <c r="AA99" s="182"/>
      <c r="AB99" s="182"/>
      <c r="AC99" s="182"/>
      <c r="AD99" s="182"/>
      <c r="AE99" s="182"/>
      <c r="AF99" s="182"/>
      <c r="AG99" s="182"/>
      <c r="AH99" s="182"/>
      <c r="AI99" s="182"/>
      <c r="AJ99" s="182"/>
      <c r="AK99" s="182"/>
      <c r="AL99" s="182"/>
      <c r="AM99" s="182"/>
      <c r="AN99" s="182"/>
      <c r="AO99" s="182"/>
      <c r="AP99" s="4"/>
      <c r="AQ99" s="79"/>
      <c r="AR99" s="79"/>
    </row>
    <row r="100" ht="0" hidden="1" customHeight="1">
      <c r="C100" s="181"/>
      <c r="D100" s="181"/>
      <c r="E100" s="181"/>
      <c r="F100" s="201"/>
      <c r="G100" s="181"/>
      <c r="H100" s="1017"/>
      <c r="I100" s="1017"/>
      <c r="J100" s="1017"/>
      <c r="K100" s="1017"/>
      <c r="L100" s="1091"/>
      <c r="M100" s="1091"/>
      <c r="N100" s="1091"/>
      <c r="O100" s="1091"/>
      <c r="P100" s="80"/>
      <c r="Q100" s="4"/>
      <c r="R100" s="182"/>
      <c r="S100" s="182"/>
      <c r="T100" s="182"/>
      <c r="U100" s="182"/>
      <c r="V100" s="182"/>
      <c r="W100" s="182"/>
      <c r="X100" s="182"/>
      <c r="Y100" s="182"/>
      <c r="Z100" s="182"/>
      <c r="AA100" s="182"/>
      <c r="AB100" s="182"/>
      <c r="AC100" s="182"/>
      <c r="AD100" s="182"/>
      <c r="AE100" s="182"/>
      <c r="AF100" s="182"/>
      <c r="AG100" s="182"/>
      <c r="AH100" s="182"/>
      <c r="AI100" s="182"/>
      <c r="AJ100" s="182"/>
      <c r="AK100" s="182"/>
      <c r="AL100" s="182"/>
      <c r="AM100" s="182"/>
      <c r="AN100" s="182"/>
      <c r="AO100" s="182"/>
      <c r="AP100" s="4"/>
      <c r="AQ100" s="48"/>
      <c r="AR100" s="48"/>
    </row>
    <row r="101" ht="0" hidden="1" customHeight="1">
      <c r="C101" s="181"/>
      <c r="D101" s="181"/>
      <c r="E101" s="181"/>
      <c r="F101" s="201"/>
      <c r="G101" s="181"/>
      <c r="H101" s="1017"/>
      <c r="I101" s="1017"/>
      <c r="J101" s="1017"/>
      <c r="K101" s="1017"/>
      <c r="L101" s="1091"/>
      <c r="M101" s="1091"/>
      <c r="N101" s="1091"/>
      <c r="O101" s="1091"/>
      <c r="P101" s="80"/>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79"/>
      <c r="AR101" s="79"/>
    </row>
    <row r="102" ht="18" customHeight="1">
      <c r="C102" s="181"/>
      <c r="D102" s="181"/>
      <c r="E102" s="181"/>
      <c r="F102" s="201"/>
      <c r="G102" s="181"/>
      <c r="H102" s="1017"/>
      <c r="I102" s="1017"/>
      <c r="J102" s="1017"/>
      <c r="K102" s="1017"/>
      <c r="L102" s="1091"/>
      <c r="M102" s="1091"/>
      <c r="N102" s="1091"/>
      <c r="O102" s="1091"/>
      <c r="P102" s="80"/>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79"/>
      <c r="AR102" s="79"/>
    </row>
    <row r="103" ht="18" customHeight="1">
      <c r="C103" s="181"/>
      <c r="D103" s="181"/>
      <c r="E103" s="181"/>
      <c r="F103" s="201"/>
      <c r="G103" s="181"/>
      <c r="H103" s="1017"/>
      <c r="I103" s="1017"/>
      <c r="J103" s="1017"/>
      <c r="K103" s="1017"/>
      <c r="L103" s="1091"/>
      <c r="M103" s="1091"/>
      <c r="N103" s="1091"/>
      <c r="O103" s="1091"/>
      <c r="P103" s="80"/>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row>
    <row r="104" ht="9" customHeight="1">
      <c r="E104" s="81"/>
      <c r="F104" s="202"/>
      <c r="R104" s="0"/>
      <c r="S104" s="0"/>
      <c r="T104" s="0"/>
      <c r="U104" s="0"/>
      <c r="V104" s="0"/>
      <c r="W104" s="0"/>
      <c r="X104" s="0"/>
      <c r="Y104" s="0"/>
      <c r="Z104" s="87"/>
      <c r="AA104" s="0"/>
      <c r="AB104" s="0"/>
      <c r="AC104" s="5"/>
      <c r="AD104" s="5"/>
      <c r="AE104" s="5"/>
      <c r="AF104" s="67"/>
      <c r="AG104" s="0"/>
      <c r="AH104" s="0"/>
      <c r="AI104" s="0"/>
      <c r="AJ104" s="5"/>
      <c r="AK104" s="0"/>
      <c r="AL104" s="0"/>
      <c r="AM104" s="0"/>
      <c r="AN104" s="0"/>
      <c r="AO104" s="0"/>
      <c r="AP104" s="0"/>
    </row>
    <row r="105" ht="24" customHeight="1">
      <c r="B105" s="0"/>
      <c r="C105" s="1094" t="s">
        <v>138</v>
      </c>
      <c r="D105" s="1094"/>
      <c r="E105" s="1094"/>
      <c r="F105" s="1094"/>
      <c r="G105" s="1094"/>
      <c r="H105" s="1094"/>
      <c r="I105" s="1094"/>
      <c r="J105" s="1094"/>
      <c r="K105" s="1094"/>
      <c r="L105" s="1094"/>
      <c r="M105" s="1094"/>
      <c r="N105" s="1094"/>
      <c r="O105" s="1094"/>
      <c r="P105" s="1094"/>
      <c r="Q105" s="1094"/>
      <c r="R105" s="1094"/>
      <c r="S105" s="1094"/>
      <c r="T105" s="1094"/>
      <c r="U105" s="1094"/>
      <c r="V105" s="1094"/>
      <c r="W105" s="1094"/>
      <c r="X105" s="1094"/>
      <c r="Y105" s="1094"/>
      <c r="Z105" s="1094"/>
      <c r="AA105" s="1094"/>
      <c r="AB105" s="1094"/>
      <c r="AC105" s="1094"/>
      <c r="AD105" s="1094"/>
      <c r="AE105" s="1094"/>
      <c r="AF105" s="1094"/>
      <c r="AG105" s="1094"/>
      <c r="AH105" s="1094"/>
      <c r="AI105" s="1094"/>
      <c r="AJ105" s="1094"/>
      <c r="AK105" s="1094"/>
      <c r="AL105" s="1094"/>
      <c r="AM105" s="1094"/>
      <c r="AN105" s="1094"/>
      <c r="AO105" s="1094"/>
      <c r="AP105" s="234"/>
    </row>
    <row r="106" s="84" customFormat="1" ht="12" customHeight="1">
      <c r="B106" s="84"/>
      <c r="E106" s="46"/>
      <c r="F106" s="202"/>
      <c r="G106"/>
      <c r="H106"/>
      <c r="I106"/>
      <c r="J106"/>
      <c r="K106"/>
      <c r="L106"/>
      <c r="M106"/>
      <c r="N106"/>
      <c r="O106"/>
      <c r="P106"/>
      <c r="Q106"/>
      <c r="R106"/>
      <c r="S106"/>
      <c r="T106"/>
      <c r="U106"/>
      <c r="V106"/>
      <c r="W106"/>
      <c r="X106"/>
      <c r="Y106"/>
      <c r="Z106"/>
      <c r="AA106"/>
      <c r="AS106" s="237"/>
      <c r="AT106" s="237"/>
      <c r="AU106" s="237"/>
      <c r="AV106" s="237"/>
      <c r="AW106" s="237"/>
      <c r="AX106" s="237"/>
      <c r="AY106" s="237"/>
      <c r="AZ106" s="237"/>
      <c r="BA106" s="237"/>
      <c r="BB106" s="237"/>
      <c r="BC106" s="237"/>
      <c r="BD106" s="237"/>
      <c r="BE106" s="237"/>
      <c r="BF106" s="237"/>
      <c r="BG106" s="237"/>
      <c r="BH106" s="237"/>
      <c r="BI106" s="237"/>
      <c r="BJ106" s="237"/>
      <c r="BK106" s="237"/>
      <c r="BL106" s="237"/>
      <c r="BM106" s="237"/>
      <c r="BN106" s="237"/>
      <c r="BO106" s="237"/>
      <c r="BP106" s="237"/>
      <c r="BQ106" s="237"/>
      <c r="BR106" s="237"/>
      <c r="BS106" s="237"/>
      <c r="BT106" s="237"/>
      <c r="BU106" s="237"/>
      <c r="BV106" s="237"/>
      <c r="BW106" s="237"/>
    </row>
    <row r="107" s="237" customFormat="1" ht="12.75" customHeight="1">
      <c r="A107"/>
    </row>
    <row r="108" s="237" customFormat="1" ht="12.75" customHeight="1"/>
    <row r="109" s="237" customFormat="1" ht="12.75" customHeight="1"/>
    <row r="110" s="237" customFormat="1" ht="12.75" customHeight="1"/>
    <row r="111" s="237" customFormat="1" ht="12.75" customHeight="1"/>
    <row r="112" s="237" customFormat="1" ht="12.75" customHeight="1"/>
    <row r="113" s="237" customFormat="1" ht="12.75" customHeight="1"/>
    <row r="114" s="237" customFormat="1" ht="12.75" customHeight="1"/>
    <row r="115" s="237" customFormat="1" ht="12.75" customHeight="1"/>
    <row r="116" s="237" customFormat="1" ht="12.75" customHeight="1"/>
    <row r="117" s="237" customFormat="1" ht="12.75" customHeight="1"/>
    <row r="118" s="237" customFormat="1" ht="12.75" customHeight="1"/>
    <row r="119" s="237" customFormat="1" ht="12.75" customHeight="1"/>
    <row r="120" s="237" customFormat="1" ht="12.75" customHeight="1"/>
    <row r="121" s="237" customFormat="1" ht="12.75" customHeight="1"/>
    <row r="122" s="237" customFormat="1" ht="12.75" customHeight="1"/>
    <row r="123" s="237" customFormat="1" ht="12.75" customHeight="1"/>
    <row r="124" s="237" customFormat="1" ht="12.75" customHeight="1"/>
    <row r="125" s="237" customFormat="1" ht="12.75" customHeight="1"/>
    <row r="126" s="237" customFormat="1" ht="12.75" customHeight="1"/>
    <row r="127" s="237" customFormat="1" ht="12.75" customHeight="1"/>
    <row r="128" s="237" customFormat="1" ht="12.75" customHeight="1"/>
    <row r="129" s="237" customFormat="1" ht="12.75" customHeight="1"/>
    <row r="130" s="237" customFormat="1" ht="12.75" customHeight="1"/>
    <row r="131" s="237" customFormat="1" ht="12.75" customHeight="1"/>
    <row r="132" s="237" customFormat="1" ht="12.75" customHeight="1"/>
    <row r="133" s="237" customFormat="1" ht="12.75" customHeight="1"/>
    <row r="134" s="237" customFormat="1" ht="12.75" customHeight="1"/>
    <row r="135" s="237" customFormat="1" ht="12.75" customHeight="1"/>
    <row r="136" s="237" customFormat="1" ht="12.75" customHeight="1"/>
    <row r="137" s="237" customFormat="1" ht="12.75" customHeight="1"/>
    <row r="138" s="237" customFormat="1" ht="12.75" customHeight="1"/>
    <row r="139" s="237" customFormat="1" ht="12.75" customHeight="1"/>
    <row r="140" s="237" customFormat="1" ht="12.75" customHeight="1"/>
    <row r="141" s="237" customFormat="1" ht="12.75" customHeight="1"/>
    <row r="142" s="237" customFormat="1" ht="12.75" customHeight="1"/>
    <row r="143" s="237" customFormat="1" ht="12.75" customHeight="1"/>
    <row r="144" s="237" customFormat="1" ht="12.75" customHeight="1"/>
    <row r="145" s="237" customFormat="1" ht="12.75" customHeight="1"/>
    <row r="146" s="237" customFormat="1" ht="12.75" customHeight="1"/>
    <row r="147" s="237" customFormat="1" ht="12.75" customHeight="1"/>
    <row r="148" s="237" customFormat="1" ht="12.75" customHeight="1"/>
    <row r="149" s="237" customFormat="1" ht="12.75" customHeight="1"/>
    <row r="150" s="237" customFormat="1" ht="12.75" customHeight="1"/>
    <row r="151" s="237" customFormat="1" ht="12.75" customHeight="1"/>
    <row r="152" s="237" customFormat="1" ht="12.75" customHeight="1"/>
    <row r="153" s="237" customFormat="1" ht="12.75" customHeight="1"/>
  </sheetData>
  <mergeCells count="273">
    <mergeCell ref="H88:K88"/>
    <mergeCell ref="L88:O88"/>
    <mergeCell ref="H89:K89"/>
    <mergeCell ref="L89:O89"/>
    <mergeCell ref="H94:K94"/>
    <mergeCell ref="L94:O94"/>
    <mergeCell ref="H95:K95"/>
    <mergeCell ref="L95:O95"/>
    <mergeCell ref="H92:K92"/>
    <mergeCell ref="L92:O92"/>
    <mergeCell ref="H93:K93"/>
    <mergeCell ref="L93:O93"/>
    <mergeCell ref="H90:K90"/>
    <mergeCell ref="L90:O90"/>
    <mergeCell ref="H98:K98"/>
    <mergeCell ref="L98:O98"/>
    <mergeCell ref="H96:K96"/>
    <mergeCell ref="L96:O96"/>
    <mergeCell ref="H97:K97"/>
    <mergeCell ref="L97:O97"/>
    <mergeCell ref="H91:K91"/>
    <mergeCell ref="L91:O91"/>
    <mergeCell ref="H76:K76"/>
    <mergeCell ref="L76:O76"/>
    <mergeCell ref="H77:K77"/>
    <mergeCell ref="L77:O77"/>
    <mergeCell ref="H86:K86"/>
    <mergeCell ref="L86:O86"/>
    <mergeCell ref="H87:K87"/>
    <mergeCell ref="L87:O87"/>
    <mergeCell ref="H84:K84"/>
    <mergeCell ref="L84:O84"/>
    <mergeCell ref="H85:K85"/>
    <mergeCell ref="L85:O85"/>
    <mergeCell ref="H82:K82"/>
    <mergeCell ref="L82:O82"/>
    <mergeCell ref="H83:K83"/>
    <mergeCell ref="L83:O83"/>
    <mergeCell ref="C2:AP2"/>
    <mergeCell ref="H55:K55"/>
    <mergeCell ref="L55:O55"/>
    <mergeCell ref="H31:K31"/>
    <mergeCell ref="H52:K52"/>
    <mergeCell ref="H53:K53"/>
    <mergeCell ref="H54:K54"/>
    <mergeCell ref="H24:K24"/>
    <mergeCell ref="R12:S12"/>
    <mergeCell ref="C4:AP4"/>
    <mergeCell ref="C3:AP3"/>
    <mergeCell ref="T13:U13"/>
    <mergeCell ref="T12:U12"/>
    <mergeCell ref="AL12:AM12"/>
    <mergeCell ref="P10:Q10"/>
    <mergeCell ref="J12:K12"/>
    <mergeCell ref="Z11:AA11"/>
    <mergeCell ref="H50:K50"/>
    <mergeCell ref="H51:K51"/>
    <mergeCell ref="H32:K32"/>
    <mergeCell ref="L47:O47"/>
    <mergeCell ref="L52:O52"/>
    <mergeCell ref="H49:K49"/>
    <mergeCell ref="H42:K42"/>
    <mergeCell ref="H103:K103"/>
    <mergeCell ref="L103:O103"/>
    <mergeCell ref="L99:O99"/>
    <mergeCell ref="H100:K100"/>
    <mergeCell ref="L100:O100"/>
    <mergeCell ref="H101:K101"/>
    <mergeCell ref="L101:O101"/>
    <mergeCell ref="H99:K99"/>
    <mergeCell ref="H102:K102"/>
    <mergeCell ref="L102:O102"/>
    <mergeCell ref="H72:K72"/>
    <mergeCell ref="L72:O72"/>
    <mergeCell ref="L69:O69"/>
    <mergeCell ref="L81:O81"/>
    <mergeCell ref="H70:K70"/>
    <mergeCell ref="L70:O70"/>
    <mergeCell ref="H71:K71"/>
    <mergeCell ref="L71:O71"/>
    <mergeCell ref="H65:K65"/>
    <mergeCell ref="L65:O65"/>
    <mergeCell ref="H75:K75"/>
    <mergeCell ref="L75:O75"/>
    <mergeCell ref="H73:K73"/>
    <mergeCell ref="L73:O73"/>
    <mergeCell ref="H74:K74"/>
    <mergeCell ref="L74:O74"/>
    <mergeCell ref="H80:K80"/>
    <mergeCell ref="L80:O80"/>
    <mergeCell ref="H81:K81"/>
    <mergeCell ref="H78:K78"/>
    <mergeCell ref="L78:O78"/>
    <mergeCell ref="H79:K79"/>
    <mergeCell ref="L79:O79"/>
    <mergeCell ref="H69:K69"/>
    <mergeCell ref="L53:O53"/>
    <mergeCell ref="L54:O54"/>
    <mergeCell ref="H64:K64"/>
    <mergeCell ref="H67:K67"/>
    <mergeCell ref="L67:O67"/>
    <mergeCell ref="H68:K68"/>
    <mergeCell ref="L68:O68"/>
    <mergeCell ref="H60:K60"/>
    <mergeCell ref="L61:O61"/>
    <mergeCell ref="H66:K66"/>
    <mergeCell ref="L56:O56"/>
    <mergeCell ref="L57:O57"/>
    <mergeCell ref="H56:K56"/>
    <mergeCell ref="H57:K57"/>
    <mergeCell ref="L66:O66"/>
    <mergeCell ref="L63:O63"/>
    <mergeCell ref="H62:K62"/>
    <mergeCell ref="L62:O62"/>
    <mergeCell ref="H61:K61"/>
    <mergeCell ref="L64:O64"/>
    <mergeCell ref="L58:O58"/>
    <mergeCell ref="H58:K58"/>
    <mergeCell ref="H59:K59"/>
    <mergeCell ref="L60:O60"/>
    <mergeCell ref="L59:O59"/>
    <mergeCell ref="H63:K63"/>
    <mergeCell ref="AH12:AI12"/>
    <mergeCell ref="AJ12:AK12"/>
    <mergeCell ref="L24:O24"/>
    <mergeCell ref="AF13:AG13"/>
    <mergeCell ref="AB13:AC13"/>
    <mergeCell ref="AD13:AE13"/>
    <mergeCell ref="P15:V15"/>
    <mergeCell ref="X15:AD15"/>
    <mergeCell ref="AH13:AI13"/>
    <mergeCell ref="AF15:AL15"/>
    <mergeCell ref="AL13:AM13"/>
    <mergeCell ref="N13:O13"/>
    <mergeCell ref="P13:Q13"/>
    <mergeCell ref="L44:O44"/>
    <mergeCell ref="L48:O48"/>
    <mergeCell ref="L50:O50"/>
    <mergeCell ref="L51:O51"/>
    <mergeCell ref="H36:K36"/>
    <mergeCell ref="L36:O36"/>
    <mergeCell ref="H45:K45"/>
    <mergeCell ref="L45:O45"/>
    <mergeCell ref="H46:K46"/>
    <mergeCell ref="L46:O46"/>
    <mergeCell ref="H47:K47"/>
    <mergeCell ref="L41:O41"/>
    <mergeCell ref="H44:K44"/>
    <mergeCell ref="H48:K48"/>
    <mergeCell ref="L42:O42"/>
    <mergeCell ref="L49:O49"/>
    <mergeCell ref="H33:K33"/>
    <mergeCell ref="L33:O33"/>
    <mergeCell ref="H34:K34"/>
    <mergeCell ref="L34:O34"/>
    <mergeCell ref="AJ13:AK13"/>
    <mergeCell ref="H37:K37"/>
    <mergeCell ref="L37:O37"/>
    <mergeCell ref="L30:O30"/>
    <mergeCell ref="H28:K28"/>
    <mergeCell ref="H29:K29"/>
    <mergeCell ref="Z13:AA13"/>
    <mergeCell ref="H22:K22"/>
    <mergeCell ref="H35:K35"/>
    <mergeCell ref="L35:O35"/>
    <mergeCell ref="L29:O29"/>
    <mergeCell ref="L22:O22"/>
    <mergeCell ref="L23:O23"/>
    <mergeCell ref="L32:O32"/>
    <mergeCell ref="H25:K25"/>
    <mergeCell ref="L25:O25"/>
    <mergeCell ref="H26:K26"/>
    <mergeCell ref="L31:O31"/>
    <mergeCell ref="H27:K27"/>
    <mergeCell ref="L27:O27"/>
    <mergeCell ref="L28:O28"/>
    <mergeCell ref="R13:S13"/>
    <mergeCell ref="L26:O26"/>
    <mergeCell ref="L12:M12"/>
    <mergeCell ref="P12:Q12"/>
    <mergeCell ref="L11:M11"/>
    <mergeCell ref="H12:I12"/>
    <mergeCell ref="H13:I13"/>
    <mergeCell ref="J13:K13"/>
    <mergeCell ref="N12:O12"/>
    <mergeCell ref="L13:M13"/>
    <mergeCell ref="P11:Q11"/>
    <mergeCell ref="R11:S11"/>
    <mergeCell ref="H23:K23"/>
    <mergeCell ref="H6:U6"/>
    <mergeCell ref="T8:U8"/>
    <mergeCell ref="R8:S8"/>
    <mergeCell ref="P8:Q8"/>
    <mergeCell ref="N8:O8"/>
    <mergeCell ref="L8:M8"/>
    <mergeCell ref="J8:K8"/>
    <mergeCell ref="H8:I8"/>
    <mergeCell ref="T7:U7"/>
    <mergeCell ref="R7:S7"/>
    <mergeCell ref="L10:M10"/>
    <mergeCell ref="H10:I10"/>
    <mergeCell ref="H11:I11"/>
    <mergeCell ref="L9:M9"/>
    <mergeCell ref="J9:K9"/>
    <mergeCell ref="J11:K11"/>
    <mergeCell ref="J7:K7"/>
    <mergeCell ref="H7:I7"/>
    <mergeCell ref="P7:Q7"/>
    <mergeCell ref="N7:O7"/>
    <mergeCell ref="L7:M7"/>
    <mergeCell ref="J10:K10"/>
    <mergeCell ref="H9:I9"/>
    <mergeCell ref="T9:U9"/>
    <mergeCell ref="R9:S9"/>
    <mergeCell ref="T11:U11"/>
    <mergeCell ref="T10:U10"/>
    <mergeCell ref="R10:S10"/>
    <mergeCell ref="Z8:AA8"/>
    <mergeCell ref="AB8:AC8"/>
    <mergeCell ref="AL7:AM7"/>
    <mergeCell ref="N9:O9"/>
    <mergeCell ref="Z10:AA10"/>
    <mergeCell ref="P9:Q9"/>
    <mergeCell ref="AD8:AE8"/>
    <mergeCell ref="AF8:AG8"/>
    <mergeCell ref="AH8:AI8"/>
    <mergeCell ref="AF11:AG11"/>
    <mergeCell ref="AB11:AC11"/>
    <mergeCell ref="AD11:AE11"/>
    <mergeCell ref="AB9:AC9"/>
    <mergeCell ref="AD9:AE9"/>
    <mergeCell ref="AF9:AG9"/>
    <mergeCell ref="N11:O11"/>
    <mergeCell ref="N10:O10"/>
    <mergeCell ref="AJ8:AK8"/>
    <mergeCell ref="AL8:AM8"/>
    <mergeCell ref="AJ9:AK9"/>
    <mergeCell ref="AH9:AI9"/>
    <mergeCell ref="Z6:AM6"/>
    <mergeCell ref="Z7:AA7"/>
    <mergeCell ref="AB7:AC7"/>
    <mergeCell ref="AD7:AE7"/>
    <mergeCell ref="AF7:AG7"/>
    <mergeCell ref="AH7:AI7"/>
    <mergeCell ref="AJ7:AK7"/>
    <mergeCell ref="Z9:AA9"/>
    <mergeCell ref="C105:AO105"/>
    <mergeCell ref="AL9:AM9"/>
    <mergeCell ref="H43:K43"/>
    <mergeCell ref="L43:O43"/>
    <mergeCell ref="H38:K38"/>
    <mergeCell ref="L38:O38"/>
    <mergeCell ref="H39:K39"/>
    <mergeCell ref="L39:O39"/>
    <mergeCell ref="H40:K40"/>
    <mergeCell ref="L40:O40"/>
    <mergeCell ref="H41:K41"/>
    <mergeCell ref="AL10:AM10"/>
    <mergeCell ref="AH11:AI11"/>
    <mergeCell ref="AJ11:AK11"/>
    <mergeCell ref="AB10:AC10"/>
    <mergeCell ref="AD10:AE10"/>
    <mergeCell ref="AD12:AE12"/>
    <mergeCell ref="AF12:AG12"/>
    <mergeCell ref="AB12:AC12"/>
    <mergeCell ref="AF10:AG10"/>
    <mergeCell ref="AL11:AM11"/>
    <mergeCell ref="AH10:AI10"/>
    <mergeCell ref="AJ10:AK10"/>
    <mergeCell ref="Z12:AA12"/>
    <mergeCell ref="R21:AC21"/>
    <mergeCell ref="AD21:AO21"/>
    <mergeCell ref="H30:K30"/>
  </mergeCells>
  <phoneticPr fontId="0" type="noConversion"/>
  <printOptions horizontalCentered="1" verticalCentered="1"/>
  <pageMargins left="0.25" right="0.25" top="0.25" bottom="0.25" header="0" footer="0"/>
  <pageSetup scale="31" fitToWidth="1" fitToHeight="1" orientation="landscape" r:id="rId1"/>
  <headerFooter alignWithMargins="0">
    <oddHeader/>
    <oddFooter/>
  </headerFooter>
  <rowBreaks count="1" manualBreakCount="1">
    <brk id="107" max="16383" man="1"/>
  </rowBreaks>
  <colBreaks count="1" manualBreakCount="1">
    <brk id="45" max="1048575" man="1"/>
  </colBreaks>
  <drawing r:id="rId72"/>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Manager>5571175</Manager>
  <Company>33</Company>
  <Pages>0</Pages>
  <Words>0</Words>
  <Characters>0</Characters>
  <Lines>0</Lines>
  <Paragraphs>0</Paragraphs>
  <Slides>0</Slides>
  <Notes>0</Notes>
  <TotalTime>0</TotalTime>
  <HiddenSlides>0</HiddenSlides>
  <MMClips>0</MMClips>
  <ScaleCrop>0</ScaleCrop>
  <HeadingPairs>
    <vt:vector baseType="variant" size="4">
      <vt:variant>
        <vt:lpstr>Worksheets</vt:lpstr>
      </vt:variant>
      <vt:variant>
        <vt:i4>26</vt:i4>
      </vt:variant>
      <vt:variant>
        <vt:lpstr>Named Ranges</vt:lpstr>
      </vt:variant>
      <vt:variant>
        <vt:i4>26</vt:i4>
      </vt:variant>
    </vt:vector>
  </HeadingPairs>
  <TitlesOfParts>
    <vt:vector baseType="lpstr" size="52">
      <vt:lpstr>Table of Contents</vt:lpstr>
      <vt:lpstr>Glance</vt:lpstr>
      <vt:lpstr>Summary</vt:lpstr>
      <vt:lpstr>Trend</vt:lpstr>
      <vt:lpstr>Trend Ind</vt:lpstr>
      <vt:lpstr>Raw Data</vt:lpstr>
      <vt:lpstr>Day of Week</vt:lpstr>
      <vt:lpstr>Day of Week Rank</vt:lpstr>
      <vt:lpstr>Daily by Month</vt:lpstr>
      <vt:lpstr>Daily by Month Rk</vt:lpstr>
      <vt:lpstr>Daily by DOW</vt:lpstr>
      <vt:lpstr>Plus Summary</vt:lpstr>
      <vt:lpstr>Occ Plus</vt:lpstr>
      <vt:lpstr>ADR Plus</vt:lpstr>
      <vt:lpstr>RevPAR Plus</vt:lpstr>
      <vt:lpstr>Plus Indexes</vt:lpstr>
      <vt:lpstr>Plus Ranking</vt:lpstr>
      <vt:lpstr>Plus DOW Month</vt:lpstr>
      <vt:lpstr>Segmentation DOW YTD_copy</vt:lpstr>
      <vt:lpstr>Add Rev ADR</vt:lpstr>
      <vt:lpstr>Add Rev RevPAR</vt:lpstr>
      <vt:lpstr>Additional Revenue obsolete</vt:lpstr>
      <vt:lpstr>Response</vt:lpstr>
      <vt:lpstr>Plus Response</vt:lpstr>
      <vt:lpstr>Hyatt Glance</vt:lpstr>
      <vt:lpstr>Help</vt:lpstr>
      <vt:lpstr>'Add Rev ADR'!Print_Area</vt:lpstr>
      <vt:lpstr>'Add Rev RevPAR'!Print_Area</vt:lpstr>
      <vt:lpstr>'Additional Revenue obsolete'!Print_Area</vt:lpstr>
      <vt:lpstr>'ADR Plus'!Print_Area</vt:lpstr>
      <vt:lpstr>'Daily by DOW'!Print_Area</vt:lpstr>
      <vt:lpstr>'Daily by Month'!Print_Area</vt:lpstr>
      <vt:lpstr>'Daily by Month Rk'!Print_Area</vt:lpstr>
      <vt:lpstr>'Day of Week'!Print_Area</vt:lpstr>
      <vt:lpstr>'Day of Week Rank'!Print_Area</vt:lpstr>
      <vt:lpstr>Glance!Print_Area</vt:lpstr>
      <vt:lpstr>Help!Print_Area</vt:lpstr>
      <vt:lpstr>'Hyatt Glance'!Print_Area</vt:lpstr>
      <vt:lpstr>'Occ Plus'!Print_Area</vt:lpstr>
      <vt:lpstr>'Plus DOW Month'!Print_Area</vt:lpstr>
      <vt:lpstr>'Plus Indexes'!Print_Area</vt:lpstr>
      <vt:lpstr>'Plus Ranking'!Print_Area</vt:lpstr>
      <vt:lpstr>'Plus Response'!Print_Area</vt:lpstr>
      <vt:lpstr>'Plus Summary'!Print_Area</vt:lpstr>
      <vt:lpstr>'Raw Data'!Print_Area</vt:lpstr>
      <vt:lpstr>Response!Print_Area</vt:lpstr>
      <vt:lpstr>'RevPAR Plus'!Print_Area</vt:lpstr>
      <vt:lpstr>'Segmentation DOW YTD_copy'!Print_Area</vt:lpstr>
      <vt:lpstr>Summary!Print_Area</vt:lpstr>
      <vt:lpstr>'Table of Contents'!Print_Area</vt:lpstr>
      <vt:lpstr>Trend!Print_Area</vt:lpstr>
      <vt:lpstr>'Trend Ind'!Print_Area</vt:lpstr>
    </vt:vector>
  </TitlesOfParts>
  <LinksUpToDate>0</LinksUpToDate>
  <CharactersWithSpaces>0</CharactersWithSpaces>
  <SharedDoc>0</SharedDoc>
  <HyperlinksChanged>0</HyperlinksChanged>
  <Application>Microsoft Excel</Application>
  <AppVersion>15.0300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796,752,812,800,805,837,749,809,806,838,750,810</cp:category>
  <dcterms:created xsi:type="dcterms:W3CDTF">2003-06-11T18:24:11Z</dcterms:created>
  <dc:creator>STR, Inc.</dc:creator>
  <cp:keywords>56387</cp:keywords>
  <cp:lastModifiedBy>Eric Reid</cp:lastModifiedBy>
  <cp:lastPrinted>2016-02-11T20:47:50Z</cp:lastPrinted>
  <dcterms:modified xsi:type="dcterms:W3CDTF">2019-11-20T14:08:11Z</dcterms:modified>
  <dc:subject>56387</dc:subject>
  <dc:title>eSTAR</dc:title>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