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k3386/Dropbox/WORK/NewTFPNews/Code/ReplicationCode/KurmannSims_Part2/"/>
    </mc:Choice>
  </mc:AlternateContent>
  <xr:revisionPtr revIDLastSave="0" documentId="13_ncr:1_{9BC13BBF-AE73-4949-BEAB-DDD0858A9C16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LevelstoMatlab" sheetId="3" r:id="rId1"/>
    <sheet name="QuarterlyData" sheetId="2" r:id="rId2"/>
    <sheet name="Alexopoulos" sheetId="4" r:id="rId3"/>
    <sheet name="NSF R&amp;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3" l="1"/>
  <c r="I66" i="3"/>
  <c r="K11" i="3"/>
  <c r="L11" i="3"/>
  <c r="K12" i="3"/>
  <c r="L12" i="3"/>
  <c r="K13" i="3"/>
  <c r="L13" i="3"/>
  <c r="K14" i="3"/>
  <c r="L14" i="3"/>
  <c r="K15" i="3"/>
  <c r="L15" i="3"/>
  <c r="G13" i="3"/>
  <c r="H11" i="3"/>
  <c r="F10" i="3"/>
  <c r="G8" i="3"/>
  <c r="F7" i="3"/>
  <c r="H5" i="3"/>
  <c r="K1" i="3"/>
  <c r="L1" i="3" s="1"/>
  <c r="M1" i="3" s="1"/>
  <c r="N1" i="3" s="1"/>
  <c r="O1" i="3" s="1"/>
  <c r="P1" i="3" s="1"/>
  <c r="Q1" i="3" s="1"/>
  <c r="R1" i="3" s="1"/>
  <c r="F4" i="3"/>
  <c r="B65" i="3"/>
  <c r="B61" i="3"/>
  <c r="B57" i="3"/>
  <c r="B53" i="3"/>
  <c r="B52" i="3"/>
  <c r="B50" i="3"/>
  <c r="B48" i="3"/>
  <c r="B46" i="3"/>
  <c r="B44" i="3"/>
  <c r="B42" i="3"/>
  <c r="B40" i="3"/>
  <c r="B38" i="3"/>
  <c r="B36" i="3"/>
  <c r="B33" i="3"/>
  <c r="B29" i="3"/>
  <c r="B25" i="3"/>
  <c r="B21" i="3"/>
  <c r="B20" i="3"/>
  <c r="B18" i="3"/>
  <c r="B16" i="3"/>
  <c r="B14" i="3"/>
  <c r="B12" i="3"/>
  <c r="B10" i="3"/>
  <c r="B8" i="3"/>
  <c r="B6" i="3"/>
  <c r="T73" i="2"/>
  <c r="G66" i="3" s="1"/>
  <c r="S73" i="2"/>
  <c r="F66" i="3" s="1"/>
  <c r="T72" i="2"/>
  <c r="G65" i="3" s="1"/>
  <c r="S72" i="2"/>
  <c r="F65" i="3" s="1"/>
  <c r="T71" i="2"/>
  <c r="G64" i="3" s="1"/>
  <c r="S71" i="2"/>
  <c r="F64" i="3" s="1"/>
  <c r="T70" i="2"/>
  <c r="G63" i="3" s="1"/>
  <c r="S70" i="2"/>
  <c r="F63" i="3" s="1"/>
  <c r="T69" i="2"/>
  <c r="G62" i="3" s="1"/>
  <c r="S69" i="2"/>
  <c r="F62" i="3" s="1"/>
  <c r="T68" i="2"/>
  <c r="G61" i="3" s="1"/>
  <c r="S68" i="2"/>
  <c r="F61" i="3" s="1"/>
  <c r="T67" i="2"/>
  <c r="G60" i="3" s="1"/>
  <c r="S67" i="2"/>
  <c r="F60" i="3" s="1"/>
  <c r="T66" i="2"/>
  <c r="G59" i="3" s="1"/>
  <c r="S66" i="2"/>
  <c r="F59" i="3" s="1"/>
  <c r="T65" i="2"/>
  <c r="G58" i="3" s="1"/>
  <c r="S65" i="2"/>
  <c r="F58" i="3" s="1"/>
  <c r="T64" i="2"/>
  <c r="G57" i="3" s="1"/>
  <c r="S64" i="2"/>
  <c r="F57" i="3" s="1"/>
  <c r="T63" i="2"/>
  <c r="G56" i="3" s="1"/>
  <c r="S63" i="2"/>
  <c r="F56" i="3" s="1"/>
  <c r="T62" i="2"/>
  <c r="G55" i="3" s="1"/>
  <c r="S62" i="2"/>
  <c r="F55" i="3" s="1"/>
  <c r="T61" i="2"/>
  <c r="G54" i="3" s="1"/>
  <c r="S61" i="2"/>
  <c r="F54" i="3" s="1"/>
  <c r="T60" i="2"/>
  <c r="G53" i="3" s="1"/>
  <c r="S60" i="2"/>
  <c r="F53" i="3" s="1"/>
  <c r="T59" i="2"/>
  <c r="G52" i="3" s="1"/>
  <c r="S59" i="2"/>
  <c r="F52" i="3" s="1"/>
  <c r="T58" i="2"/>
  <c r="G51" i="3" s="1"/>
  <c r="S58" i="2"/>
  <c r="F51" i="3" s="1"/>
  <c r="T57" i="2"/>
  <c r="G50" i="3" s="1"/>
  <c r="S57" i="2"/>
  <c r="F50" i="3" s="1"/>
  <c r="T56" i="2"/>
  <c r="G49" i="3" s="1"/>
  <c r="S56" i="2"/>
  <c r="F49" i="3" s="1"/>
  <c r="T55" i="2"/>
  <c r="G48" i="3" s="1"/>
  <c r="S55" i="2"/>
  <c r="F48" i="3" s="1"/>
  <c r="T54" i="2"/>
  <c r="G47" i="3" s="1"/>
  <c r="S54" i="2"/>
  <c r="F47" i="3" s="1"/>
  <c r="T53" i="2"/>
  <c r="G46" i="3" s="1"/>
  <c r="S53" i="2"/>
  <c r="F46" i="3" s="1"/>
  <c r="T52" i="2"/>
  <c r="G45" i="3" s="1"/>
  <c r="S52" i="2"/>
  <c r="F45" i="3" s="1"/>
  <c r="T51" i="2"/>
  <c r="G44" i="3" s="1"/>
  <c r="S51" i="2"/>
  <c r="F44" i="3" s="1"/>
  <c r="T50" i="2"/>
  <c r="G43" i="3" s="1"/>
  <c r="S50" i="2"/>
  <c r="F43" i="3" s="1"/>
  <c r="T49" i="2"/>
  <c r="G42" i="3" s="1"/>
  <c r="S49" i="2"/>
  <c r="F42" i="3" s="1"/>
  <c r="T48" i="2"/>
  <c r="G41" i="3" s="1"/>
  <c r="S48" i="2"/>
  <c r="F41" i="3" s="1"/>
  <c r="T47" i="2"/>
  <c r="G40" i="3" s="1"/>
  <c r="S47" i="2"/>
  <c r="F40" i="3" s="1"/>
  <c r="T46" i="2"/>
  <c r="G39" i="3" s="1"/>
  <c r="S46" i="2"/>
  <c r="F39" i="3" s="1"/>
  <c r="T45" i="2"/>
  <c r="G38" i="3" s="1"/>
  <c r="S45" i="2"/>
  <c r="F38" i="3" s="1"/>
  <c r="T44" i="2"/>
  <c r="G37" i="3" s="1"/>
  <c r="S44" i="2"/>
  <c r="F37" i="3" s="1"/>
  <c r="T43" i="2"/>
  <c r="G36" i="3" s="1"/>
  <c r="S43" i="2"/>
  <c r="F36" i="3" s="1"/>
  <c r="T42" i="2"/>
  <c r="G35" i="3" s="1"/>
  <c r="S42" i="2"/>
  <c r="F35" i="3" s="1"/>
  <c r="T41" i="2"/>
  <c r="G34" i="3" s="1"/>
  <c r="S41" i="2"/>
  <c r="F34" i="3" s="1"/>
  <c r="T40" i="2"/>
  <c r="G33" i="3" s="1"/>
  <c r="S40" i="2"/>
  <c r="F33" i="3" s="1"/>
  <c r="T39" i="2"/>
  <c r="G32" i="3" s="1"/>
  <c r="S39" i="2"/>
  <c r="F32" i="3" s="1"/>
  <c r="T38" i="2"/>
  <c r="G31" i="3" s="1"/>
  <c r="S38" i="2"/>
  <c r="F31" i="3" s="1"/>
  <c r="T37" i="2"/>
  <c r="G30" i="3" s="1"/>
  <c r="S37" i="2"/>
  <c r="F30" i="3" s="1"/>
  <c r="T36" i="2"/>
  <c r="G29" i="3" s="1"/>
  <c r="S36" i="2"/>
  <c r="F29" i="3" s="1"/>
  <c r="T35" i="2"/>
  <c r="G28" i="3" s="1"/>
  <c r="S35" i="2"/>
  <c r="F28" i="3" s="1"/>
  <c r="T34" i="2"/>
  <c r="G27" i="3" s="1"/>
  <c r="S34" i="2"/>
  <c r="F27" i="3" s="1"/>
  <c r="T33" i="2"/>
  <c r="G26" i="3" s="1"/>
  <c r="S33" i="2"/>
  <c r="F26" i="3" s="1"/>
  <c r="T32" i="2"/>
  <c r="G25" i="3" s="1"/>
  <c r="S32" i="2"/>
  <c r="F25" i="3" s="1"/>
  <c r="T31" i="2"/>
  <c r="G24" i="3" s="1"/>
  <c r="S31" i="2"/>
  <c r="F24" i="3" s="1"/>
  <c r="T30" i="2"/>
  <c r="G23" i="3" s="1"/>
  <c r="S30" i="2"/>
  <c r="F23" i="3" s="1"/>
  <c r="T29" i="2"/>
  <c r="G22" i="3" s="1"/>
  <c r="S29" i="2"/>
  <c r="F22" i="3" s="1"/>
  <c r="T28" i="2"/>
  <c r="G21" i="3" s="1"/>
  <c r="S28" i="2"/>
  <c r="F21" i="3" s="1"/>
  <c r="T27" i="2"/>
  <c r="G20" i="3" s="1"/>
  <c r="S27" i="2"/>
  <c r="F20" i="3" s="1"/>
  <c r="T26" i="2"/>
  <c r="G19" i="3" s="1"/>
  <c r="S26" i="2"/>
  <c r="F19" i="3" s="1"/>
  <c r="T25" i="2"/>
  <c r="G18" i="3" s="1"/>
  <c r="S25" i="2"/>
  <c r="F18" i="3" s="1"/>
  <c r="T24" i="2"/>
  <c r="G17" i="3" s="1"/>
  <c r="S24" i="2"/>
  <c r="F17" i="3" s="1"/>
  <c r="T23" i="2"/>
  <c r="G16" i="3" s="1"/>
  <c r="S23" i="2"/>
  <c r="F16" i="3" s="1"/>
  <c r="T22" i="2"/>
  <c r="G15" i="3" s="1"/>
  <c r="S22" i="2"/>
  <c r="F15" i="3" s="1"/>
  <c r="T21" i="2"/>
  <c r="G14" i="3" s="1"/>
  <c r="S21" i="2"/>
  <c r="F14" i="3" s="1"/>
  <c r="T20" i="2"/>
  <c r="S20" i="2"/>
  <c r="F13" i="3" s="1"/>
  <c r="T19" i="2"/>
  <c r="G12" i="3" s="1"/>
  <c r="S19" i="2"/>
  <c r="F12" i="3" s="1"/>
  <c r="T18" i="2"/>
  <c r="G11" i="3" s="1"/>
  <c r="S18" i="2"/>
  <c r="F11" i="3" s="1"/>
  <c r="T17" i="2"/>
  <c r="G10" i="3" s="1"/>
  <c r="S17" i="2"/>
  <c r="T16" i="2"/>
  <c r="G9" i="3" s="1"/>
  <c r="S16" i="2"/>
  <c r="F9" i="3" s="1"/>
  <c r="T15" i="2"/>
  <c r="S15" i="2"/>
  <c r="F8" i="3" s="1"/>
  <c r="T14" i="2"/>
  <c r="G7" i="3" s="1"/>
  <c r="S14" i="2"/>
  <c r="T13" i="2"/>
  <c r="G6" i="3" s="1"/>
  <c r="S13" i="2"/>
  <c r="F6" i="3" s="1"/>
  <c r="T12" i="2"/>
  <c r="G5" i="3" s="1"/>
  <c r="S12" i="2"/>
  <c r="F5" i="3" s="1"/>
  <c r="T11" i="2"/>
  <c r="G4" i="3" s="1"/>
  <c r="S11" i="2"/>
  <c r="P11" i="2"/>
  <c r="D4" i="3" s="1"/>
  <c r="R11" i="2"/>
  <c r="O11" i="2"/>
  <c r="C4" i="3"/>
  <c r="R73" i="2"/>
  <c r="R72" i="2"/>
  <c r="R71" i="2"/>
  <c r="R70" i="2"/>
  <c r="R63" i="3" s="1"/>
  <c r="R69" i="2"/>
  <c r="R62" i="3" s="1"/>
  <c r="R68" i="2"/>
  <c r="R61" i="3" s="1"/>
  <c r="R67" i="2"/>
  <c r="R60" i="3" s="1"/>
  <c r="R66" i="2"/>
  <c r="R59" i="3" s="1"/>
  <c r="R65" i="2"/>
  <c r="R58" i="3" s="1"/>
  <c r="R64" i="2"/>
  <c r="R57" i="3" s="1"/>
  <c r="R63" i="2"/>
  <c r="R56" i="3" s="1"/>
  <c r="R62" i="2"/>
  <c r="R55" i="3" s="1"/>
  <c r="R61" i="2"/>
  <c r="R54" i="3" s="1"/>
  <c r="R60" i="2"/>
  <c r="R53" i="3" s="1"/>
  <c r="N59" i="2"/>
  <c r="R58" i="2"/>
  <c r="R51" i="3" s="1"/>
  <c r="R57" i="2"/>
  <c r="R50" i="3" s="1"/>
  <c r="R56" i="2"/>
  <c r="R49" i="3" s="1"/>
  <c r="R55" i="2"/>
  <c r="R48" i="3" s="1"/>
  <c r="R54" i="2"/>
  <c r="R47" i="3" s="1"/>
  <c r="R53" i="2"/>
  <c r="R46" i="3" s="1"/>
  <c r="R52" i="2"/>
  <c r="R45" i="3" s="1"/>
  <c r="R51" i="2"/>
  <c r="R44" i="3" s="1"/>
  <c r="R50" i="2"/>
  <c r="R43" i="3" s="1"/>
  <c r="R49" i="2"/>
  <c r="R42" i="3" s="1"/>
  <c r="R48" i="2"/>
  <c r="R41" i="3" s="1"/>
  <c r="R47" i="2"/>
  <c r="R40" i="3" s="1"/>
  <c r="R46" i="2"/>
  <c r="R39" i="3" s="1"/>
  <c r="R45" i="2"/>
  <c r="R38" i="3" s="1"/>
  <c r="R44" i="2"/>
  <c r="R37" i="3" s="1"/>
  <c r="N43" i="2"/>
  <c r="R42" i="2"/>
  <c r="R35" i="3" s="1"/>
  <c r="R41" i="2"/>
  <c r="R34" i="3" s="1"/>
  <c r="R40" i="2"/>
  <c r="R33" i="3" s="1"/>
  <c r="R39" i="2"/>
  <c r="R32" i="3" s="1"/>
  <c r="R38" i="2"/>
  <c r="R31" i="3" s="1"/>
  <c r="R37" i="2"/>
  <c r="R30" i="3" s="1"/>
  <c r="R36" i="2"/>
  <c r="R29" i="3" s="1"/>
  <c r="R35" i="2"/>
  <c r="R28" i="3" s="1"/>
  <c r="R34" i="2"/>
  <c r="R27" i="3" s="1"/>
  <c r="R33" i="2"/>
  <c r="R26" i="3" s="1"/>
  <c r="R32" i="2"/>
  <c r="R25" i="3" s="1"/>
  <c r="R31" i="2"/>
  <c r="R24" i="3" s="1"/>
  <c r="R30" i="2"/>
  <c r="R23" i="3" s="1"/>
  <c r="R29" i="2"/>
  <c r="R22" i="3" s="1"/>
  <c r="R28" i="2"/>
  <c r="R21" i="3" s="1"/>
  <c r="N27" i="2"/>
  <c r="R26" i="2"/>
  <c r="R19" i="3" s="1"/>
  <c r="R25" i="2"/>
  <c r="R18" i="3" s="1"/>
  <c r="R24" i="2"/>
  <c r="R17" i="3" s="1"/>
  <c r="R23" i="2"/>
  <c r="R16" i="3" s="1"/>
  <c r="R22" i="2"/>
  <c r="R15" i="3" s="1"/>
  <c r="R21" i="2"/>
  <c r="R14" i="3" s="1"/>
  <c r="R20" i="2"/>
  <c r="R13" i="3" s="1"/>
  <c r="R19" i="2"/>
  <c r="R12" i="3" s="1"/>
  <c r="R18" i="2"/>
  <c r="R11" i="3" s="1"/>
  <c r="R17" i="2"/>
  <c r="R10" i="3" s="1"/>
  <c r="R16" i="2"/>
  <c r="R9" i="3" s="1"/>
  <c r="R15" i="2"/>
  <c r="R14" i="2"/>
  <c r="R13" i="2"/>
  <c r="R12" i="2"/>
  <c r="U73" i="2"/>
  <c r="H66" i="3" s="1"/>
  <c r="Q73" i="2"/>
  <c r="E66" i="3" s="1"/>
  <c r="P73" i="2"/>
  <c r="D66" i="3" s="1"/>
  <c r="O73" i="2"/>
  <c r="C66" i="3" s="1"/>
  <c r="W72" i="2"/>
  <c r="J65" i="3" s="1"/>
  <c r="V72" i="2"/>
  <c r="I65" i="3" s="1"/>
  <c r="U72" i="2"/>
  <c r="H65" i="3" s="1"/>
  <c r="Q72" i="2"/>
  <c r="E65" i="3" s="1"/>
  <c r="P72" i="2"/>
  <c r="D65" i="3" s="1"/>
  <c r="O72" i="2"/>
  <c r="C65" i="3" s="1"/>
  <c r="W71" i="2"/>
  <c r="J64" i="3" s="1"/>
  <c r="V71" i="2"/>
  <c r="I64" i="3" s="1"/>
  <c r="U71" i="2"/>
  <c r="H64" i="3" s="1"/>
  <c r="Q71" i="2"/>
  <c r="E64" i="3" s="1"/>
  <c r="P71" i="2"/>
  <c r="D64" i="3" s="1"/>
  <c r="O71" i="2"/>
  <c r="C64" i="3" s="1"/>
  <c r="W70" i="2"/>
  <c r="J63" i="3" s="1"/>
  <c r="V70" i="2"/>
  <c r="I63" i="3" s="1"/>
  <c r="U70" i="2"/>
  <c r="H63" i="3" s="1"/>
  <c r="Q70" i="2"/>
  <c r="P70" i="2"/>
  <c r="O70" i="2"/>
  <c r="C63" i="3" s="1"/>
  <c r="W69" i="2"/>
  <c r="J62" i="3" s="1"/>
  <c r="V69" i="2"/>
  <c r="I62" i="3" s="1"/>
  <c r="U69" i="2"/>
  <c r="H62" i="3" s="1"/>
  <c r="Q69" i="2"/>
  <c r="E62" i="3" s="1"/>
  <c r="P69" i="2"/>
  <c r="D62" i="3" s="1"/>
  <c r="O69" i="2"/>
  <c r="C62" i="3" s="1"/>
  <c r="W68" i="2"/>
  <c r="J61" i="3" s="1"/>
  <c r="V68" i="2"/>
  <c r="I61" i="3" s="1"/>
  <c r="U68" i="2"/>
  <c r="H61" i="3" s="1"/>
  <c r="Q68" i="2"/>
  <c r="E61" i="3" s="1"/>
  <c r="P68" i="2"/>
  <c r="D61" i="3" s="1"/>
  <c r="O68" i="2"/>
  <c r="C61" i="3" s="1"/>
  <c r="W67" i="2"/>
  <c r="J60" i="3" s="1"/>
  <c r="V67" i="2"/>
  <c r="I60" i="3" s="1"/>
  <c r="U67" i="2"/>
  <c r="H60" i="3" s="1"/>
  <c r="Q67" i="2"/>
  <c r="E60" i="3" s="1"/>
  <c r="P67" i="2"/>
  <c r="D60" i="3" s="1"/>
  <c r="O67" i="2"/>
  <c r="C60" i="3" s="1"/>
  <c r="W66" i="2"/>
  <c r="J59" i="3" s="1"/>
  <c r="V66" i="2"/>
  <c r="I59" i="3" s="1"/>
  <c r="U66" i="2"/>
  <c r="H59" i="3" s="1"/>
  <c r="Q66" i="2"/>
  <c r="P66" i="2"/>
  <c r="O66" i="2"/>
  <c r="C59" i="3" s="1"/>
  <c r="W65" i="2"/>
  <c r="J58" i="3" s="1"/>
  <c r="V65" i="2"/>
  <c r="I58" i="3" s="1"/>
  <c r="U65" i="2"/>
  <c r="H58" i="3" s="1"/>
  <c r="Q65" i="2"/>
  <c r="E58" i="3" s="1"/>
  <c r="P65" i="2"/>
  <c r="D58" i="3" s="1"/>
  <c r="O65" i="2"/>
  <c r="C58" i="3" s="1"/>
  <c r="W64" i="2"/>
  <c r="J57" i="3" s="1"/>
  <c r="V64" i="2"/>
  <c r="I57" i="3" s="1"/>
  <c r="U64" i="2"/>
  <c r="H57" i="3" s="1"/>
  <c r="Q64" i="2"/>
  <c r="E57" i="3" s="1"/>
  <c r="P64" i="2"/>
  <c r="D57" i="3" s="1"/>
  <c r="O64" i="2"/>
  <c r="C57" i="3" s="1"/>
  <c r="W63" i="2"/>
  <c r="J56" i="3" s="1"/>
  <c r="V63" i="2"/>
  <c r="I56" i="3" s="1"/>
  <c r="U63" i="2"/>
  <c r="H56" i="3" s="1"/>
  <c r="Q63" i="2"/>
  <c r="E56" i="3" s="1"/>
  <c r="P63" i="2"/>
  <c r="D56" i="3" s="1"/>
  <c r="O63" i="2"/>
  <c r="C56" i="3" s="1"/>
  <c r="W62" i="2"/>
  <c r="J55" i="3" s="1"/>
  <c r="V62" i="2"/>
  <c r="I55" i="3" s="1"/>
  <c r="U62" i="2"/>
  <c r="H55" i="3" s="1"/>
  <c r="Q62" i="2"/>
  <c r="P62" i="2"/>
  <c r="O62" i="2"/>
  <c r="C55" i="3" s="1"/>
  <c r="W61" i="2"/>
  <c r="J54" i="3" s="1"/>
  <c r="V61" i="2"/>
  <c r="I54" i="3" s="1"/>
  <c r="U61" i="2"/>
  <c r="H54" i="3" s="1"/>
  <c r="Q61" i="2"/>
  <c r="E54" i="3" s="1"/>
  <c r="P61" i="2"/>
  <c r="D54" i="3" s="1"/>
  <c r="O61" i="2"/>
  <c r="C54" i="3" s="1"/>
  <c r="W60" i="2"/>
  <c r="J53" i="3" s="1"/>
  <c r="V60" i="2"/>
  <c r="I53" i="3" s="1"/>
  <c r="U60" i="2"/>
  <c r="H53" i="3" s="1"/>
  <c r="Q60" i="2"/>
  <c r="E53" i="3" s="1"/>
  <c r="P60" i="2"/>
  <c r="D53" i="3" s="1"/>
  <c r="O60" i="2"/>
  <c r="C53" i="3" s="1"/>
  <c r="W59" i="2"/>
  <c r="J52" i="3" s="1"/>
  <c r="V59" i="2"/>
  <c r="I52" i="3" s="1"/>
  <c r="U59" i="2"/>
  <c r="H52" i="3" s="1"/>
  <c r="R59" i="2"/>
  <c r="R52" i="3" s="1"/>
  <c r="Q59" i="2"/>
  <c r="E52" i="3" s="1"/>
  <c r="P59" i="2"/>
  <c r="D52" i="3" s="1"/>
  <c r="O59" i="2"/>
  <c r="C52" i="3" s="1"/>
  <c r="W58" i="2"/>
  <c r="J51" i="3" s="1"/>
  <c r="V58" i="2"/>
  <c r="I51" i="3" s="1"/>
  <c r="U58" i="2"/>
  <c r="H51" i="3" s="1"/>
  <c r="Q58" i="2"/>
  <c r="P58" i="2"/>
  <c r="D51" i="3" s="1"/>
  <c r="O58" i="2"/>
  <c r="W57" i="2"/>
  <c r="J50" i="3" s="1"/>
  <c r="V57" i="2"/>
  <c r="I50" i="3" s="1"/>
  <c r="U57" i="2"/>
  <c r="H50" i="3" s="1"/>
  <c r="Q57" i="2"/>
  <c r="E50" i="3" s="1"/>
  <c r="P57" i="2"/>
  <c r="D50" i="3" s="1"/>
  <c r="O57" i="2"/>
  <c r="C50" i="3" s="1"/>
  <c r="W56" i="2"/>
  <c r="J49" i="3" s="1"/>
  <c r="V56" i="2"/>
  <c r="I49" i="3" s="1"/>
  <c r="U56" i="2"/>
  <c r="H49" i="3" s="1"/>
  <c r="Q56" i="2"/>
  <c r="E49" i="3" s="1"/>
  <c r="P56" i="2"/>
  <c r="D49" i="3" s="1"/>
  <c r="O56" i="2"/>
  <c r="C49" i="3" s="1"/>
  <c r="W55" i="2"/>
  <c r="J48" i="3" s="1"/>
  <c r="V55" i="2"/>
  <c r="I48" i="3" s="1"/>
  <c r="U55" i="2"/>
  <c r="H48" i="3" s="1"/>
  <c r="Q55" i="2"/>
  <c r="E48" i="3" s="1"/>
  <c r="P55" i="2"/>
  <c r="D48" i="3" s="1"/>
  <c r="O55" i="2"/>
  <c r="C48" i="3" s="1"/>
  <c r="W54" i="2"/>
  <c r="J47" i="3" s="1"/>
  <c r="V54" i="2"/>
  <c r="I47" i="3" s="1"/>
  <c r="U54" i="2"/>
  <c r="H47" i="3" s="1"/>
  <c r="Q54" i="2"/>
  <c r="P54" i="2"/>
  <c r="D47" i="3" s="1"/>
  <c r="O54" i="2"/>
  <c r="W53" i="2"/>
  <c r="J46" i="3" s="1"/>
  <c r="V53" i="2"/>
  <c r="I46" i="3" s="1"/>
  <c r="U53" i="2"/>
  <c r="H46" i="3" s="1"/>
  <c r="Q53" i="2"/>
  <c r="E46" i="3" s="1"/>
  <c r="P53" i="2"/>
  <c r="D46" i="3" s="1"/>
  <c r="O53" i="2"/>
  <c r="C46" i="3" s="1"/>
  <c r="W52" i="2"/>
  <c r="J45" i="3" s="1"/>
  <c r="V52" i="2"/>
  <c r="I45" i="3" s="1"/>
  <c r="U52" i="2"/>
  <c r="H45" i="3" s="1"/>
  <c r="Q52" i="2"/>
  <c r="E45" i="3" s="1"/>
  <c r="P52" i="2"/>
  <c r="D45" i="3" s="1"/>
  <c r="O52" i="2"/>
  <c r="C45" i="3" s="1"/>
  <c r="W51" i="2"/>
  <c r="J44" i="3" s="1"/>
  <c r="V51" i="2"/>
  <c r="I44" i="3" s="1"/>
  <c r="U51" i="2"/>
  <c r="H44" i="3" s="1"/>
  <c r="Q51" i="2"/>
  <c r="E44" i="3" s="1"/>
  <c r="P51" i="2"/>
  <c r="D44" i="3" s="1"/>
  <c r="O51" i="2"/>
  <c r="C44" i="3" s="1"/>
  <c r="W50" i="2"/>
  <c r="J43" i="3" s="1"/>
  <c r="V50" i="2"/>
  <c r="I43" i="3" s="1"/>
  <c r="U50" i="2"/>
  <c r="H43" i="3" s="1"/>
  <c r="Q50" i="2"/>
  <c r="P50" i="2"/>
  <c r="D43" i="3" s="1"/>
  <c r="O50" i="2"/>
  <c r="W49" i="2"/>
  <c r="J42" i="3" s="1"/>
  <c r="V49" i="2"/>
  <c r="I42" i="3" s="1"/>
  <c r="U49" i="2"/>
  <c r="H42" i="3" s="1"/>
  <c r="Q49" i="2"/>
  <c r="E42" i="3" s="1"/>
  <c r="P49" i="2"/>
  <c r="D42" i="3" s="1"/>
  <c r="O49" i="2"/>
  <c r="C42" i="3" s="1"/>
  <c r="W48" i="2"/>
  <c r="J41" i="3" s="1"/>
  <c r="V48" i="2"/>
  <c r="I41" i="3" s="1"/>
  <c r="U48" i="2"/>
  <c r="H41" i="3" s="1"/>
  <c r="Q48" i="2"/>
  <c r="E41" i="3" s="1"/>
  <c r="P48" i="2"/>
  <c r="D41" i="3" s="1"/>
  <c r="O48" i="2"/>
  <c r="C41" i="3" s="1"/>
  <c r="W47" i="2"/>
  <c r="J40" i="3" s="1"/>
  <c r="V47" i="2"/>
  <c r="I40" i="3" s="1"/>
  <c r="U47" i="2"/>
  <c r="H40" i="3" s="1"/>
  <c r="Q47" i="2"/>
  <c r="E40" i="3" s="1"/>
  <c r="P47" i="2"/>
  <c r="D40" i="3" s="1"/>
  <c r="O47" i="2"/>
  <c r="C40" i="3" s="1"/>
  <c r="W46" i="2"/>
  <c r="J39" i="3" s="1"/>
  <c r="V46" i="2"/>
  <c r="I39" i="3" s="1"/>
  <c r="U46" i="2"/>
  <c r="H39" i="3" s="1"/>
  <c r="Q46" i="2"/>
  <c r="P46" i="2"/>
  <c r="D39" i="3" s="1"/>
  <c r="O46" i="2"/>
  <c r="W45" i="2"/>
  <c r="J38" i="3" s="1"/>
  <c r="V45" i="2"/>
  <c r="I38" i="3" s="1"/>
  <c r="U45" i="2"/>
  <c r="H38" i="3" s="1"/>
  <c r="Q45" i="2"/>
  <c r="E38" i="3" s="1"/>
  <c r="P45" i="2"/>
  <c r="D38" i="3" s="1"/>
  <c r="O45" i="2"/>
  <c r="C38" i="3" s="1"/>
  <c r="W44" i="2"/>
  <c r="J37" i="3" s="1"/>
  <c r="V44" i="2"/>
  <c r="I37" i="3" s="1"/>
  <c r="U44" i="2"/>
  <c r="H37" i="3" s="1"/>
  <c r="Q44" i="2"/>
  <c r="E37" i="3" s="1"/>
  <c r="P44" i="2"/>
  <c r="D37" i="3" s="1"/>
  <c r="O44" i="2"/>
  <c r="C37" i="3" s="1"/>
  <c r="W43" i="2"/>
  <c r="J36" i="3" s="1"/>
  <c r="V43" i="2"/>
  <c r="I36" i="3" s="1"/>
  <c r="U43" i="2"/>
  <c r="H36" i="3" s="1"/>
  <c r="R43" i="2"/>
  <c r="R36" i="3" s="1"/>
  <c r="Q43" i="2"/>
  <c r="E36" i="3" s="1"/>
  <c r="P43" i="2"/>
  <c r="D36" i="3" s="1"/>
  <c r="O43" i="2"/>
  <c r="C36" i="3" s="1"/>
  <c r="W42" i="2"/>
  <c r="J35" i="3" s="1"/>
  <c r="V42" i="2"/>
  <c r="I35" i="3" s="1"/>
  <c r="U42" i="2"/>
  <c r="H35" i="3" s="1"/>
  <c r="Q42" i="2"/>
  <c r="E35" i="3" s="1"/>
  <c r="P42" i="2"/>
  <c r="O42" i="2"/>
  <c r="W41" i="2"/>
  <c r="J34" i="3" s="1"/>
  <c r="V41" i="2"/>
  <c r="I34" i="3" s="1"/>
  <c r="U41" i="2"/>
  <c r="H34" i="3" s="1"/>
  <c r="Q41" i="2"/>
  <c r="E34" i="3" s="1"/>
  <c r="P41" i="2"/>
  <c r="D34" i="3" s="1"/>
  <c r="O41" i="2"/>
  <c r="C34" i="3" s="1"/>
  <c r="W40" i="2"/>
  <c r="J33" i="3" s="1"/>
  <c r="V40" i="2"/>
  <c r="I33" i="3" s="1"/>
  <c r="U40" i="2"/>
  <c r="H33" i="3" s="1"/>
  <c r="Q40" i="2"/>
  <c r="E33" i="3" s="1"/>
  <c r="P40" i="2"/>
  <c r="D33" i="3" s="1"/>
  <c r="O40" i="2"/>
  <c r="C33" i="3" s="1"/>
  <c r="W39" i="2"/>
  <c r="J32" i="3" s="1"/>
  <c r="V39" i="2"/>
  <c r="I32" i="3" s="1"/>
  <c r="U39" i="2"/>
  <c r="H32" i="3" s="1"/>
  <c r="Q39" i="2"/>
  <c r="E32" i="3" s="1"/>
  <c r="P39" i="2"/>
  <c r="D32" i="3" s="1"/>
  <c r="O39" i="2"/>
  <c r="C32" i="3" s="1"/>
  <c r="W38" i="2"/>
  <c r="J31" i="3" s="1"/>
  <c r="V38" i="2"/>
  <c r="I31" i="3" s="1"/>
  <c r="U38" i="2"/>
  <c r="H31" i="3" s="1"/>
  <c r="Q38" i="2"/>
  <c r="E31" i="3" s="1"/>
  <c r="P38" i="2"/>
  <c r="O38" i="2"/>
  <c r="W37" i="2"/>
  <c r="J30" i="3" s="1"/>
  <c r="V37" i="2"/>
  <c r="I30" i="3" s="1"/>
  <c r="U37" i="2"/>
  <c r="H30" i="3" s="1"/>
  <c r="Q37" i="2"/>
  <c r="E30" i="3" s="1"/>
  <c r="P37" i="2"/>
  <c r="D30" i="3" s="1"/>
  <c r="O37" i="2"/>
  <c r="C30" i="3" s="1"/>
  <c r="W36" i="2"/>
  <c r="J29" i="3" s="1"/>
  <c r="V36" i="2"/>
  <c r="I29" i="3" s="1"/>
  <c r="U36" i="2"/>
  <c r="H29" i="3" s="1"/>
  <c r="Q36" i="2"/>
  <c r="E29" i="3" s="1"/>
  <c r="P36" i="2"/>
  <c r="D29" i="3" s="1"/>
  <c r="O36" i="2"/>
  <c r="C29" i="3" s="1"/>
  <c r="W35" i="2"/>
  <c r="J28" i="3" s="1"/>
  <c r="V35" i="2"/>
  <c r="I28" i="3" s="1"/>
  <c r="U35" i="2"/>
  <c r="H28" i="3" s="1"/>
  <c r="Q35" i="2"/>
  <c r="E28" i="3" s="1"/>
  <c r="P35" i="2"/>
  <c r="D28" i="3" s="1"/>
  <c r="O35" i="2"/>
  <c r="C28" i="3" s="1"/>
  <c r="W34" i="2"/>
  <c r="J27" i="3" s="1"/>
  <c r="V34" i="2"/>
  <c r="I27" i="3" s="1"/>
  <c r="U34" i="2"/>
  <c r="H27" i="3" s="1"/>
  <c r="Q34" i="2"/>
  <c r="E27" i="3" s="1"/>
  <c r="P34" i="2"/>
  <c r="O34" i="2"/>
  <c r="W33" i="2"/>
  <c r="J26" i="3" s="1"/>
  <c r="V33" i="2"/>
  <c r="I26" i="3" s="1"/>
  <c r="U33" i="2"/>
  <c r="H26" i="3" s="1"/>
  <c r="Q33" i="2"/>
  <c r="E26" i="3" s="1"/>
  <c r="P33" i="2"/>
  <c r="D26" i="3" s="1"/>
  <c r="O33" i="2"/>
  <c r="C26" i="3" s="1"/>
  <c r="W32" i="2"/>
  <c r="J25" i="3" s="1"/>
  <c r="V32" i="2"/>
  <c r="I25" i="3" s="1"/>
  <c r="U32" i="2"/>
  <c r="H25" i="3" s="1"/>
  <c r="Q32" i="2"/>
  <c r="E25" i="3" s="1"/>
  <c r="P32" i="2"/>
  <c r="D25" i="3" s="1"/>
  <c r="O32" i="2"/>
  <c r="C25" i="3" s="1"/>
  <c r="W31" i="2"/>
  <c r="J24" i="3" s="1"/>
  <c r="V31" i="2"/>
  <c r="I24" i="3" s="1"/>
  <c r="U31" i="2"/>
  <c r="H24" i="3" s="1"/>
  <c r="Q31" i="2"/>
  <c r="E24" i="3" s="1"/>
  <c r="P31" i="2"/>
  <c r="D24" i="3" s="1"/>
  <c r="O31" i="2"/>
  <c r="C24" i="3" s="1"/>
  <c r="W30" i="2"/>
  <c r="J23" i="3" s="1"/>
  <c r="V30" i="2"/>
  <c r="I23" i="3" s="1"/>
  <c r="U30" i="2"/>
  <c r="H23" i="3" s="1"/>
  <c r="Q30" i="2"/>
  <c r="E23" i="3" s="1"/>
  <c r="P30" i="2"/>
  <c r="O30" i="2"/>
  <c r="W29" i="2"/>
  <c r="J22" i="3" s="1"/>
  <c r="V29" i="2"/>
  <c r="I22" i="3" s="1"/>
  <c r="U29" i="2"/>
  <c r="H22" i="3" s="1"/>
  <c r="Q29" i="2"/>
  <c r="E22" i="3" s="1"/>
  <c r="P29" i="2"/>
  <c r="D22" i="3" s="1"/>
  <c r="O29" i="2"/>
  <c r="C22" i="3" s="1"/>
  <c r="W28" i="2"/>
  <c r="J21" i="3" s="1"/>
  <c r="V28" i="2"/>
  <c r="I21" i="3" s="1"/>
  <c r="U28" i="2"/>
  <c r="H21" i="3" s="1"/>
  <c r="Q28" i="2"/>
  <c r="E21" i="3" s="1"/>
  <c r="P28" i="2"/>
  <c r="D21" i="3" s="1"/>
  <c r="O28" i="2"/>
  <c r="C21" i="3" s="1"/>
  <c r="W27" i="2"/>
  <c r="J20" i="3" s="1"/>
  <c r="V27" i="2"/>
  <c r="I20" i="3" s="1"/>
  <c r="U27" i="2"/>
  <c r="H20" i="3" s="1"/>
  <c r="R27" i="2"/>
  <c r="R20" i="3" s="1"/>
  <c r="Q27" i="2"/>
  <c r="E20" i="3" s="1"/>
  <c r="P27" i="2"/>
  <c r="D20" i="3" s="1"/>
  <c r="O27" i="2"/>
  <c r="C20" i="3" s="1"/>
  <c r="W26" i="2"/>
  <c r="J19" i="3" s="1"/>
  <c r="V26" i="2"/>
  <c r="I19" i="3" s="1"/>
  <c r="U26" i="2"/>
  <c r="H19" i="3" s="1"/>
  <c r="Q26" i="2"/>
  <c r="P26" i="2"/>
  <c r="O26" i="2"/>
  <c r="W25" i="2"/>
  <c r="J18" i="3" s="1"/>
  <c r="V25" i="2"/>
  <c r="I18" i="3" s="1"/>
  <c r="U25" i="2"/>
  <c r="H18" i="3" s="1"/>
  <c r="Q25" i="2"/>
  <c r="E18" i="3" s="1"/>
  <c r="P25" i="2"/>
  <c r="D18" i="3" s="1"/>
  <c r="O25" i="2"/>
  <c r="C18" i="3" s="1"/>
  <c r="W24" i="2"/>
  <c r="J17" i="3" s="1"/>
  <c r="V24" i="2"/>
  <c r="I17" i="3" s="1"/>
  <c r="U24" i="2"/>
  <c r="H17" i="3" s="1"/>
  <c r="Q24" i="2"/>
  <c r="E17" i="3" s="1"/>
  <c r="P24" i="2"/>
  <c r="D17" i="3" s="1"/>
  <c r="O24" i="2"/>
  <c r="C17" i="3" s="1"/>
  <c r="W23" i="2"/>
  <c r="J16" i="3" s="1"/>
  <c r="V23" i="2"/>
  <c r="I16" i="3" s="1"/>
  <c r="U23" i="2"/>
  <c r="H16" i="3" s="1"/>
  <c r="Q23" i="2"/>
  <c r="E16" i="3" s="1"/>
  <c r="P23" i="2"/>
  <c r="D16" i="3" s="1"/>
  <c r="O23" i="2"/>
  <c r="C16" i="3" s="1"/>
  <c r="W22" i="2"/>
  <c r="J15" i="3" s="1"/>
  <c r="V22" i="2"/>
  <c r="I15" i="3" s="1"/>
  <c r="U22" i="2"/>
  <c r="H15" i="3" s="1"/>
  <c r="Q22" i="2"/>
  <c r="P22" i="2"/>
  <c r="O22" i="2"/>
  <c r="W21" i="2"/>
  <c r="J14" i="3" s="1"/>
  <c r="U21" i="2"/>
  <c r="H14" i="3" s="1"/>
  <c r="Q21" i="2"/>
  <c r="E14" i="3" s="1"/>
  <c r="P21" i="2"/>
  <c r="D14" i="3" s="1"/>
  <c r="O21" i="2"/>
  <c r="C14" i="3" s="1"/>
  <c r="W20" i="2"/>
  <c r="J13" i="3" s="1"/>
  <c r="U20" i="2"/>
  <c r="H13" i="3" s="1"/>
  <c r="Q20" i="2"/>
  <c r="E13" i="3" s="1"/>
  <c r="P20" i="2"/>
  <c r="D13" i="3" s="1"/>
  <c r="O20" i="2"/>
  <c r="C13" i="3" s="1"/>
  <c r="W19" i="2"/>
  <c r="J12" i="3" s="1"/>
  <c r="U19" i="2"/>
  <c r="H12" i="3" s="1"/>
  <c r="Q19" i="2"/>
  <c r="E12" i="3" s="1"/>
  <c r="P19" i="2"/>
  <c r="D12" i="3" s="1"/>
  <c r="O19" i="2"/>
  <c r="C12" i="3" s="1"/>
  <c r="W18" i="2"/>
  <c r="J11" i="3" s="1"/>
  <c r="U18" i="2"/>
  <c r="Q18" i="2"/>
  <c r="P18" i="2"/>
  <c r="O18" i="2"/>
  <c r="W17" i="2"/>
  <c r="J10" i="3" s="1"/>
  <c r="U17" i="2"/>
  <c r="H10" i="3" s="1"/>
  <c r="Q17" i="2"/>
  <c r="E10" i="3" s="1"/>
  <c r="P17" i="2"/>
  <c r="D10" i="3" s="1"/>
  <c r="O17" i="2"/>
  <c r="C10" i="3" s="1"/>
  <c r="W16" i="2"/>
  <c r="J9" i="3" s="1"/>
  <c r="U16" i="2"/>
  <c r="H9" i="3" s="1"/>
  <c r="Q16" i="2"/>
  <c r="E9" i="3" s="1"/>
  <c r="P16" i="2"/>
  <c r="D9" i="3" s="1"/>
  <c r="O16" i="2"/>
  <c r="C9" i="3" s="1"/>
  <c r="W15" i="2"/>
  <c r="J8" i="3" s="1"/>
  <c r="U15" i="2"/>
  <c r="H8" i="3" s="1"/>
  <c r="Q15" i="2"/>
  <c r="E8" i="3" s="1"/>
  <c r="P15" i="2"/>
  <c r="D8" i="3" s="1"/>
  <c r="O15" i="2"/>
  <c r="C8" i="3" s="1"/>
  <c r="W14" i="2"/>
  <c r="J7" i="3" s="1"/>
  <c r="U14" i="2"/>
  <c r="H7" i="3" s="1"/>
  <c r="Q14" i="2"/>
  <c r="P14" i="2"/>
  <c r="O14" i="2"/>
  <c r="W13" i="2"/>
  <c r="J6" i="3" s="1"/>
  <c r="U13" i="2"/>
  <c r="H6" i="3" s="1"/>
  <c r="Q13" i="2"/>
  <c r="E6" i="3" s="1"/>
  <c r="P13" i="2"/>
  <c r="D6" i="3" s="1"/>
  <c r="O13" i="2"/>
  <c r="C6" i="3" s="1"/>
  <c r="W12" i="2"/>
  <c r="J5" i="3" s="1"/>
  <c r="U12" i="2"/>
  <c r="Q12" i="2"/>
  <c r="E5" i="3" s="1"/>
  <c r="P12" i="2"/>
  <c r="D5" i="3" s="1"/>
  <c r="O12" i="2"/>
  <c r="C5" i="3" s="1"/>
  <c r="W11" i="2"/>
  <c r="J4" i="3" s="1"/>
  <c r="U11" i="2"/>
  <c r="H4" i="3" s="1"/>
  <c r="Q11" i="2"/>
  <c r="E4" i="3" s="1"/>
  <c r="C1" i="3"/>
  <c r="D1" i="3" s="1"/>
  <c r="N73" i="2"/>
  <c r="B66" i="3" s="1"/>
  <c r="N72" i="2"/>
  <c r="N71" i="2"/>
  <c r="B64" i="3" s="1"/>
  <c r="N70" i="2"/>
  <c r="N69" i="2"/>
  <c r="B62" i="3" s="1"/>
  <c r="N68" i="2"/>
  <c r="N67" i="2"/>
  <c r="B60" i="3" s="1"/>
  <c r="N66" i="2"/>
  <c r="N65" i="2"/>
  <c r="B58" i="3" s="1"/>
  <c r="N64" i="2"/>
  <c r="N63" i="2"/>
  <c r="B56" i="3" s="1"/>
  <c r="N62" i="2"/>
  <c r="N61" i="2"/>
  <c r="B54" i="3" s="1"/>
  <c r="N60" i="2"/>
  <c r="N58" i="2"/>
  <c r="N57" i="2"/>
  <c r="N56" i="2"/>
  <c r="B49" i="3" s="1"/>
  <c r="N55" i="2"/>
  <c r="N54" i="2"/>
  <c r="N53" i="2"/>
  <c r="N52" i="2"/>
  <c r="B45" i="3" s="1"/>
  <c r="N51" i="2"/>
  <c r="N50" i="2"/>
  <c r="N49" i="2"/>
  <c r="N48" i="2"/>
  <c r="B41" i="3" s="1"/>
  <c r="N47" i="2"/>
  <c r="N46" i="2"/>
  <c r="N45" i="2"/>
  <c r="N44" i="2"/>
  <c r="B37" i="3" s="1"/>
  <c r="N42" i="2"/>
  <c r="N41" i="2"/>
  <c r="B34" i="3" s="1"/>
  <c r="N40" i="2"/>
  <c r="N39" i="2"/>
  <c r="B32" i="3" s="1"/>
  <c r="N38" i="2"/>
  <c r="N37" i="2"/>
  <c r="B30" i="3" s="1"/>
  <c r="N36" i="2"/>
  <c r="N35" i="2"/>
  <c r="B28" i="3" s="1"/>
  <c r="N34" i="2"/>
  <c r="N33" i="2"/>
  <c r="B26" i="3" s="1"/>
  <c r="N32" i="2"/>
  <c r="N31" i="2"/>
  <c r="B24" i="3" s="1"/>
  <c r="N30" i="2"/>
  <c r="N29" i="2"/>
  <c r="B22" i="3" s="1"/>
  <c r="N28" i="2"/>
  <c r="N26" i="2"/>
  <c r="B19" i="3" s="1"/>
  <c r="N25" i="2"/>
  <c r="N24" i="2"/>
  <c r="B17" i="3" s="1"/>
  <c r="N23" i="2"/>
  <c r="N22" i="2"/>
  <c r="B15" i="3" s="1"/>
  <c r="N21" i="2"/>
  <c r="N20" i="2"/>
  <c r="B13" i="3" s="1"/>
  <c r="N19" i="2"/>
  <c r="N18" i="2"/>
  <c r="B11" i="3" s="1"/>
  <c r="N17" i="2"/>
  <c r="N16" i="2"/>
  <c r="B9" i="3" s="1"/>
  <c r="N15" i="2"/>
  <c r="N14" i="2"/>
  <c r="B7" i="3" s="1"/>
  <c r="N13" i="2"/>
  <c r="N12" i="2"/>
  <c r="B5" i="3" s="1"/>
  <c r="N11" i="2"/>
  <c r="B4" i="3" s="1"/>
  <c r="M12" i="2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Q53" i="3"/>
  <c r="P53" i="3"/>
  <c r="O53" i="3"/>
  <c r="N53" i="3"/>
  <c r="M53" i="3"/>
  <c r="L53" i="3"/>
  <c r="K53" i="3"/>
  <c r="Q52" i="3"/>
  <c r="P52" i="3"/>
  <c r="O52" i="3"/>
  <c r="N52" i="3"/>
  <c r="M52" i="3"/>
  <c r="L52" i="3"/>
  <c r="K52" i="3"/>
  <c r="Q51" i="3"/>
  <c r="P51" i="3"/>
  <c r="O51" i="3"/>
  <c r="N51" i="3"/>
  <c r="M51" i="3"/>
  <c r="L51" i="3"/>
  <c r="K51" i="3"/>
  <c r="Q50" i="3"/>
  <c r="P50" i="3"/>
  <c r="O50" i="3"/>
  <c r="N50" i="3"/>
  <c r="M50" i="3"/>
  <c r="L50" i="3"/>
  <c r="K50" i="3"/>
  <c r="Q49" i="3"/>
  <c r="P49" i="3"/>
  <c r="O49" i="3"/>
  <c r="N49" i="3"/>
  <c r="M49" i="3"/>
  <c r="L49" i="3"/>
  <c r="K49" i="3"/>
  <c r="Q48" i="3"/>
  <c r="P48" i="3"/>
  <c r="O48" i="3"/>
  <c r="N48" i="3"/>
  <c r="M48" i="3"/>
  <c r="L48" i="3"/>
  <c r="K48" i="3"/>
  <c r="Q47" i="3"/>
  <c r="P47" i="3"/>
  <c r="O47" i="3"/>
  <c r="N47" i="3"/>
  <c r="M47" i="3"/>
  <c r="L47" i="3"/>
  <c r="K47" i="3"/>
  <c r="Q46" i="3"/>
  <c r="P46" i="3"/>
  <c r="O46" i="3"/>
  <c r="N46" i="3"/>
  <c r="M46" i="3"/>
  <c r="L46" i="3"/>
  <c r="K46" i="3"/>
  <c r="Q45" i="3"/>
  <c r="P45" i="3"/>
  <c r="O45" i="3"/>
  <c r="N45" i="3"/>
  <c r="M45" i="3"/>
  <c r="L45" i="3"/>
  <c r="K45" i="3"/>
  <c r="Q44" i="3"/>
  <c r="P44" i="3"/>
  <c r="O44" i="3"/>
  <c r="N44" i="3"/>
  <c r="M44" i="3"/>
  <c r="L44" i="3"/>
  <c r="K44" i="3"/>
  <c r="Q43" i="3"/>
  <c r="P43" i="3"/>
  <c r="O43" i="3"/>
  <c r="N43" i="3"/>
  <c r="M43" i="3"/>
  <c r="L43" i="3"/>
  <c r="K43" i="3"/>
  <c r="Q42" i="3"/>
  <c r="P42" i="3"/>
  <c r="O42" i="3"/>
  <c r="N42" i="3"/>
  <c r="M42" i="3"/>
  <c r="L42" i="3"/>
  <c r="K42" i="3"/>
  <c r="Q41" i="3"/>
  <c r="P41" i="3"/>
  <c r="O41" i="3"/>
  <c r="N41" i="3"/>
  <c r="M41" i="3"/>
  <c r="L41" i="3"/>
  <c r="K41" i="3"/>
  <c r="Q40" i="3"/>
  <c r="P40" i="3"/>
  <c r="O40" i="3"/>
  <c r="N40" i="3"/>
  <c r="M40" i="3"/>
  <c r="L40" i="3"/>
  <c r="K40" i="3"/>
  <c r="Q39" i="3"/>
  <c r="P39" i="3"/>
  <c r="O39" i="3"/>
  <c r="N39" i="3"/>
  <c r="M39" i="3"/>
  <c r="L39" i="3"/>
  <c r="K39" i="3"/>
  <c r="Q38" i="3"/>
  <c r="P38" i="3"/>
  <c r="O38" i="3"/>
  <c r="N38" i="3"/>
  <c r="M38" i="3"/>
  <c r="L38" i="3"/>
  <c r="K38" i="3"/>
  <c r="Q37" i="3"/>
  <c r="P37" i="3"/>
  <c r="O37" i="3"/>
  <c r="N37" i="3"/>
  <c r="M37" i="3"/>
  <c r="L37" i="3"/>
  <c r="K37" i="3"/>
  <c r="Q36" i="3"/>
  <c r="P36" i="3"/>
  <c r="O36" i="3"/>
  <c r="N36" i="3"/>
  <c r="M36" i="3"/>
  <c r="L36" i="3"/>
  <c r="K36" i="3"/>
  <c r="Q35" i="3"/>
  <c r="P35" i="3"/>
  <c r="O35" i="3"/>
  <c r="N35" i="3"/>
  <c r="M35" i="3"/>
  <c r="L35" i="3"/>
  <c r="K35" i="3"/>
  <c r="Q34" i="3"/>
  <c r="P34" i="3"/>
  <c r="O34" i="3"/>
  <c r="N34" i="3"/>
  <c r="M34" i="3"/>
  <c r="L34" i="3"/>
  <c r="K34" i="3"/>
  <c r="Q33" i="3"/>
  <c r="P33" i="3"/>
  <c r="O33" i="3"/>
  <c r="N33" i="3"/>
  <c r="M33" i="3"/>
  <c r="L33" i="3"/>
  <c r="K33" i="3"/>
  <c r="Q32" i="3"/>
  <c r="P32" i="3"/>
  <c r="O32" i="3"/>
  <c r="N32" i="3"/>
  <c r="M32" i="3"/>
  <c r="L32" i="3"/>
  <c r="K32" i="3"/>
  <c r="Q31" i="3"/>
  <c r="P31" i="3"/>
  <c r="O31" i="3"/>
  <c r="N31" i="3"/>
  <c r="M31" i="3"/>
  <c r="L31" i="3"/>
  <c r="K31" i="3"/>
  <c r="Q30" i="3"/>
  <c r="P30" i="3"/>
  <c r="O30" i="3"/>
  <c r="N30" i="3"/>
  <c r="M30" i="3"/>
  <c r="L30" i="3"/>
  <c r="K30" i="3"/>
  <c r="Q29" i="3"/>
  <c r="P29" i="3"/>
  <c r="O29" i="3"/>
  <c r="N29" i="3"/>
  <c r="M29" i="3"/>
  <c r="L29" i="3"/>
  <c r="K29" i="3"/>
  <c r="Q28" i="3"/>
  <c r="P28" i="3"/>
  <c r="O28" i="3"/>
  <c r="N28" i="3"/>
  <c r="M28" i="3"/>
  <c r="L28" i="3"/>
  <c r="K28" i="3"/>
  <c r="Q27" i="3"/>
  <c r="P27" i="3"/>
  <c r="O27" i="3"/>
  <c r="N27" i="3"/>
  <c r="M27" i="3"/>
  <c r="L27" i="3"/>
  <c r="K27" i="3"/>
  <c r="Q26" i="3"/>
  <c r="P26" i="3"/>
  <c r="O26" i="3"/>
  <c r="N26" i="3"/>
  <c r="M26" i="3"/>
  <c r="L26" i="3"/>
  <c r="K26" i="3"/>
  <c r="Q25" i="3"/>
  <c r="P25" i="3"/>
  <c r="O25" i="3"/>
  <c r="N25" i="3"/>
  <c r="M25" i="3"/>
  <c r="L25" i="3"/>
  <c r="K25" i="3"/>
  <c r="Q24" i="3"/>
  <c r="P24" i="3"/>
  <c r="O24" i="3"/>
  <c r="N24" i="3"/>
  <c r="M24" i="3"/>
  <c r="L24" i="3"/>
  <c r="K24" i="3"/>
  <c r="Q23" i="3"/>
  <c r="P23" i="3"/>
  <c r="O23" i="3"/>
  <c r="N23" i="3"/>
  <c r="M23" i="3"/>
  <c r="L23" i="3"/>
  <c r="K23" i="3"/>
  <c r="Q22" i="3"/>
  <c r="P22" i="3"/>
  <c r="O22" i="3"/>
  <c r="N22" i="3"/>
  <c r="M22" i="3"/>
  <c r="L22" i="3"/>
  <c r="K22" i="3"/>
  <c r="Q21" i="3"/>
  <c r="P21" i="3"/>
  <c r="O21" i="3"/>
  <c r="N21" i="3"/>
  <c r="M21" i="3"/>
  <c r="L21" i="3"/>
  <c r="K21" i="3"/>
  <c r="Q20" i="3"/>
  <c r="P20" i="3"/>
  <c r="O20" i="3"/>
  <c r="N20" i="3"/>
  <c r="M20" i="3"/>
  <c r="L20" i="3"/>
  <c r="K20" i="3"/>
  <c r="Q19" i="3"/>
  <c r="P19" i="3"/>
  <c r="O19" i="3"/>
  <c r="N19" i="3"/>
  <c r="M19" i="3"/>
  <c r="L19" i="3"/>
  <c r="K19" i="3"/>
  <c r="Q18" i="3"/>
  <c r="P18" i="3"/>
  <c r="O18" i="3"/>
  <c r="N18" i="3"/>
  <c r="M18" i="3"/>
  <c r="L18" i="3"/>
  <c r="K18" i="3"/>
  <c r="Q17" i="3"/>
  <c r="P17" i="3"/>
  <c r="O17" i="3"/>
  <c r="N17" i="3"/>
  <c r="M17" i="3"/>
  <c r="L17" i="3"/>
  <c r="K17" i="3"/>
  <c r="Q16" i="3"/>
  <c r="P16" i="3"/>
  <c r="O16" i="3"/>
  <c r="N16" i="3"/>
  <c r="M16" i="3"/>
  <c r="L16" i="3"/>
  <c r="K16" i="3"/>
  <c r="Q15" i="3"/>
  <c r="P15" i="3"/>
  <c r="O15" i="3"/>
  <c r="N15" i="3"/>
  <c r="M15" i="3"/>
  <c r="Q14" i="3"/>
  <c r="P14" i="3"/>
  <c r="O14" i="3"/>
  <c r="N14" i="3"/>
  <c r="M14" i="3"/>
  <c r="Q13" i="3"/>
  <c r="P13" i="3"/>
  <c r="O13" i="3"/>
  <c r="N13" i="3"/>
  <c r="M13" i="3"/>
  <c r="Q12" i="3"/>
  <c r="P12" i="3"/>
  <c r="O12" i="3"/>
  <c r="N12" i="3"/>
  <c r="M12" i="3"/>
  <c r="Q11" i="3"/>
  <c r="P11" i="3"/>
  <c r="O11" i="3"/>
  <c r="N11" i="3"/>
  <c r="M11" i="3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B23" i="3" l="1"/>
  <c r="B27" i="3"/>
  <c r="B35" i="3"/>
  <c r="B43" i="3"/>
  <c r="B55" i="3"/>
  <c r="B59" i="3"/>
  <c r="C7" i="3"/>
  <c r="C11" i="3"/>
  <c r="C19" i="3"/>
  <c r="D7" i="3"/>
  <c r="D11" i="3"/>
  <c r="D15" i="3"/>
  <c r="D19" i="3"/>
  <c r="C23" i="3"/>
  <c r="C27" i="3"/>
  <c r="C31" i="3"/>
  <c r="C35" i="3"/>
  <c r="E55" i="3"/>
  <c r="E59" i="3"/>
  <c r="E63" i="3"/>
  <c r="E7" i="3"/>
  <c r="E11" i="3"/>
  <c r="E15" i="3"/>
  <c r="E19" i="3"/>
  <c r="D23" i="3"/>
  <c r="D27" i="3"/>
  <c r="D31" i="3"/>
  <c r="D35" i="3"/>
  <c r="C39" i="3"/>
  <c r="C43" i="3"/>
  <c r="C47" i="3"/>
  <c r="C51" i="3"/>
  <c r="B31" i="3"/>
  <c r="B39" i="3"/>
  <c r="B47" i="3"/>
  <c r="B51" i="3"/>
  <c r="B63" i="3"/>
  <c r="C15" i="3"/>
  <c r="E39" i="3"/>
  <c r="E43" i="3"/>
  <c r="E47" i="3"/>
  <c r="E51" i="3"/>
  <c r="D55" i="3"/>
  <c r="D59" i="3"/>
  <c r="D6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82" authorId="0" shapeId="0" xr:uid="{00000000-0006-0000-0100-000001000000}">
      <text>
        <r>
          <rPr>
            <sz val="11"/>
            <color indexed="8"/>
            <rFont val="Calibri"/>
            <family val="2"/>
          </rPr>
          <t xml:space="preserve">*  revised
</t>
        </r>
      </text>
    </comment>
    <comment ref="E283" authorId="0" shapeId="0" xr:uid="{00000000-0006-0000-0100-000002000000}">
      <text>
        <r>
          <rPr>
            <sz val="11"/>
            <color indexed="8"/>
            <rFont val="Calibri"/>
            <family val="2"/>
          </rPr>
          <t xml:space="preserve">*  revised
</t>
        </r>
      </text>
    </comment>
  </commentList>
</comments>
</file>

<file path=xl/sharedStrings.xml><?xml version="1.0" encoding="utf-8"?>
<sst xmlns="http://schemas.openxmlformats.org/spreadsheetml/2006/main" count="530" uniqueCount="338">
  <si>
    <t>All higher frequency series have been averaged to annual series</t>
  </si>
  <si>
    <t>real GDP</t>
  </si>
  <si>
    <t>Alex TECH</t>
  </si>
  <si>
    <t>Alex TECH2</t>
  </si>
  <si>
    <t>Alex COMP</t>
  </si>
  <si>
    <t>Alex COMP2</t>
  </si>
  <si>
    <t>Alex TEL</t>
  </si>
  <si>
    <t>Alex HIS</t>
  </si>
  <si>
    <t>Alex SCI</t>
  </si>
  <si>
    <t>5yr-ffr</t>
  </si>
  <si>
    <t>GDP inflation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</si>
  <si>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</si>
  <si>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</si>
  <si>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</si>
  <si>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</si>
  <si>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</si>
  <si>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</si>
  <si>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</si>
  <si>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</si>
  <si>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</si>
  <si>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</si>
  <si>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</si>
  <si>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</si>
  <si>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</si>
  <si>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</si>
  <si>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</si>
  <si>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</si>
  <si>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</si>
  <si>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</si>
  <si>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</si>
  <si>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</si>
  <si>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</si>
  <si>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</si>
  <si>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</si>
  <si>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</si>
  <si>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</si>
  <si>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</si>
  <si>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</si>
  <si>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</si>
  <si>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</si>
  <si>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</si>
  <si>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</si>
  <si>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</si>
  <si>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</si>
  <si>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</si>
  <si>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</si>
  <si>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</si>
  <si>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</si>
  <si>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</si>
  <si>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</si>
  <si>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</si>
  <si>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</si>
  <si>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</si>
  <si>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</si>
  <si>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</si>
  <si>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</si>
  <si>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</si>
  <si>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</si>
  <si>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</si>
  <si>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</si>
  <si>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</si>
  <si>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</si>
  <si>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</si>
  <si>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</si>
  <si>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</si>
  <si>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</si>
  <si>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</si>
  <si>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</si>
  <si>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</si>
  <si>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</si>
  <si>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</si>
  <si>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</si>
  <si>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</si>
  <si>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</si>
  <si>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</si>
  <si>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</si>
  <si>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</si>
  <si>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</si>
  <si>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</si>
  <si>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</si>
  <si>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</si>
  <si>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</si>
  <si>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</si>
  <si>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</si>
  <si>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</si>
  <si>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</si>
  <si>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</si>
  <si>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</si>
  <si>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</si>
  <si>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</si>
  <si>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</si>
  <si>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</si>
  <si>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</si>
  <si>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</si>
  <si>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</si>
  <si>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</si>
  <si>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</si>
  <si>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</si>
  <si>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</si>
  <si>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</si>
  <si>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</si>
  <si>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</si>
  <si>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</si>
  <si>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</si>
  <si>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</si>
  <si>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</si>
  <si>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</si>
  <si>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</si>
  <si>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</si>
  <si>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</si>
  <si>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</si>
  <si>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</si>
  <si>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</si>
  <si>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</si>
  <si>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</si>
  <si>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</si>
  <si>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</si>
  <si>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</si>
  <si>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</si>
  <si>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</si>
  <si>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</si>
  <si>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</si>
  <si>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</si>
  <si>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</si>
  <si>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</si>
  <si>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</si>
  <si>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</si>
  <si>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</si>
  <si>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</si>
  <si>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</si>
  <si>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</si>
  <si>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</si>
  <si>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</si>
  <si>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</si>
  <si>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</si>
  <si>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</si>
  <si>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</si>
  <si>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</si>
  <si>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</si>
  <si>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</si>
  <si>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</si>
  <si>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</si>
  <si>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</si>
  <si>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</si>
  <si>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</si>
  <si>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</si>
  <si>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</si>
  <si>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</si>
  <si>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</si>
  <si>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</si>
  <si>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</si>
  <si>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</si>
  <si>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</si>
  <si>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</si>
  <si>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</si>
  <si>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</si>
  <si>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</si>
  <si>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</si>
  <si>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</si>
  <si>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</si>
  <si>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</si>
  <si>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</si>
  <si>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</si>
  <si>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</si>
  <si>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</si>
  <si>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</si>
  <si>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</si>
  <si>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</si>
  <si>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</si>
  <si>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</si>
  <si>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</si>
  <si>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</si>
  <si>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</si>
  <si>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</si>
  <si>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</si>
  <si>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</si>
  <si>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</si>
  <si>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</si>
  <si>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</si>
  <si>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</si>
  <si>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</si>
  <si>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</si>
  <si>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</si>
  <si>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</si>
  <si>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</si>
  <si>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</si>
  <si>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</si>
  <si>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</si>
  <si>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</si>
  <si>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</si>
  <si>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</si>
  <si>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</si>
  <si>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</si>
  <si>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</si>
  <si>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</si>
  <si>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</si>
  <si>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</si>
  <si>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</si>
  <si>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</si>
  <si>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</si>
  <si>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</si>
  <si>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</si>
  <si>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</si>
  <si>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</si>
  <si>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</si>
  <si>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</si>
  <si>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</si>
  <si>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</si>
  <si>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</si>
  <si>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</si>
  <si>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</si>
  <si>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</si>
  <si>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</si>
  <si>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</si>
  <si>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</si>
  <si>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</si>
  <si>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</si>
  <si>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</si>
  <si>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</si>
  <si>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</si>
  <si>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</si>
  <si>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</si>
  <si>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</si>
  <si>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</si>
  <si>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</si>
  <si>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</si>
  <si>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</si>
  <si>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</si>
  <si>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</si>
  <si>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</si>
  <si>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</si>
  <si>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</si>
  <si>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</si>
  <si>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</si>
  <si>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</si>
  <si>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</si>
  <si>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</si>
  <si>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</si>
  <si>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</si>
  <si>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</si>
  <si>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</si>
  <si>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</si>
  <si>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</si>
  <si>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</si>
  <si>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</si>
  <si>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</si>
  <si>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</si>
  <si>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</si>
  <si>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</si>
  <si>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</si>
  <si>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</si>
  <si>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</si>
  <si>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</si>
  <si>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</si>
  <si>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</si>
  <si>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</si>
  <si>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</si>
  <si>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</si>
  <si>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</si>
  <si>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</si>
  <si>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</si>
  <si>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</si>
  <si>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</si>
  <si>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</si>
  <si>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</si>
  <si>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</si>
  <si>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</si>
  <si>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</si>
  <si>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</si>
  <si>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</si>
  <si>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</si>
  <si>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</si>
  <si>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</si>
  <si>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</si>
  <si>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year</t>
  </si>
  <si>
    <t>TECH</t>
  </si>
  <si>
    <t>TECH2</t>
  </si>
  <si>
    <t>COMP</t>
  </si>
  <si>
    <t>COMP2</t>
  </si>
  <si>
    <t>TEL</t>
  </si>
  <si>
    <t>HIS</t>
  </si>
  <si>
    <t>SCI</t>
  </si>
  <si>
    <t>NaN</t>
  </si>
  <si>
    <t>Annual</t>
  </si>
  <si>
    <t>real C</t>
  </si>
  <si>
    <t>TABLE 32.  Industrial R&amp;D performed in the United States, by source of funds: 1953–2007</t>
  </si>
  <si>
    <t>(Millions of current and constant 2000 dollars)</t>
  </si>
  <si>
    <t>All sources</t>
  </si>
  <si>
    <t>Federal</t>
  </si>
  <si>
    <t>Company and other</t>
  </si>
  <si>
    <t>Year</t>
  </si>
  <si>
    <t>Current $</t>
  </si>
  <si>
    <t>Constant $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</si>
  <si>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</si>
  <si>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</si>
  <si>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</si>
  <si>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</si>
  <si>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</si>
  <si>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</si>
  <si>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</si>
  <si>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</si>
  <si>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</si>
  <si>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</si>
  <si>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</si>
  <si>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</si>
  <si>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</si>
  <si>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</si>
  <si>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</si>
  <si>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</si>
  <si>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r</t>
  </si>
  <si>
    <t>r = data significantly revised; replaces previously published data.</t>
  </si>
  <si>
    <t xml:space="preserve">NOTES:  Beginning with 2001, excludes federally funded research and development centers. Gross domestic product implicit price deflators were used to </t>
  </si>
  <si>
    <t xml:space="preserve">convert current dollars to constant 2000 dollars. The R&amp;D in this table is the industrial R&amp;D performed within company facilities funded from all sources. The </t>
  </si>
  <si>
    <t xml:space="preserve">funds are the company's own; funds from outside sources, such as other companies, research institutions, universities and colleges, nonprofit organizations, </t>
  </si>
  <si>
    <t xml:space="preserve">and state governments; and funds from the federal government. Excludes R&amp;D performed outside of the company (e.g., R&amp;D performed by other organizations) </t>
  </si>
  <si>
    <t xml:space="preserve">and R&amp;D performed outside of the 50 U.S. states and DC (e.g., R&amp;D not performed on U.S. soil by foreign subsidiaries or other foreign organizations). </t>
  </si>
  <si>
    <t>For definitions and more information about year-to-year comparability of the statistics, see technical notes and survey methodology.</t>
  </si>
  <si>
    <t>SOURCE:  National Science Foundation/Division of Science Resources Statistics, Survey of Industrial Research and Development:  2007.</t>
  </si>
  <si>
    <t>http://www.nsf.gov/statistics/iris/search_hist.cfm?indx=1</t>
  </si>
  <si>
    <t xml:space="preserve">real R&amp;D </t>
  </si>
  <si>
    <t>Shiller's s&amp;p comp index, CPI deflated and per capita</t>
  </si>
  <si>
    <t xml:space="preserve">Data sources: </t>
  </si>
  <si>
    <t xml:space="preserve">macro aggregates: macrodata_q_june2016.xls </t>
  </si>
  <si>
    <t>stock price index: ShillerStockData.xls</t>
  </si>
  <si>
    <t>real I</t>
  </si>
  <si>
    <t>Total hours index</t>
  </si>
  <si>
    <t>p16</t>
  </si>
  <si>
    <t>GDP inflation (log diff in GDP deflator *400)</t>
  </si>
  <si>
    <t>5yr-ffr spread: YieldData.xls</t>
  </si>
  <si>
    <t>TFPu 2007</t>
  </si>
  <si>
    <t>TFPu 2016</t>
  </si>
  <si>
    <t>real C per capita</t>
  </si>
  <si>
    <t>real GDP per capita</t>
  </si>
  <si>
    <t>Total hrs per capita</t>
  </si>
  <si>
    <t>All series are in natural log levels, except inflation and interest rate spread which are in annual %. Real aggregates are in per capita terms.</t>
  </si>
  <si>
    <t>5yr-ffr spread</t>
  </si>
  <si>
    <t>real S&amp;P500 index</t>
  </si>
  <si>
    <t>real I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</si>
</sst>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"/>
    <numFmt numFmtId="166" formatCode="#,##0;[Red]#,##0"/>
    <numFmt numFmtId="167" formatCode="0.00000_)"/>
    <numFmt numFmtId="168" formatCode="0.00000"/>
    <numFmt numFmtId="169" formatCode="#,##0.00000"/>
    <numFmt numFmtId="170" formatCode="0.0"/>
    <numFmt numFmtId="171" formatCode="#0.000"/>
    <numFmt numFmtId="172" formatCode="#,##0.0000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sz val="8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3" fillId="0" borderId="0" xfId="0" applyFont="1" applyBorder="1" applyAlignment="1">
      <alignment horizontal="left"/>
    </xf>
    <xf numFmtId="0" fontId="0" fillId="0" borderId="0" xfId="0" applyAlignment="1">
      <alignment wrapText="1"/>
    </xf>
    <xf numFmtId="0" fontId="4" fillId="0" borderId="0" xfId="0" applyFont="1"/>
    <xf numFmtId="0" fontId="4" fillId="0" borderId="1" xfId="0" quotePrefix="1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2" xfId="0" applyFont="1" applyBorder="1" applyAlignment="1">
      <alignment horizontal="centerContinuous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3" fontId="4" fillId="0" borderId="0" xfId="0" applyNumberFormat="1" applyFont="1"/>
    <xf numFmtId="166" fontId="4" fillId="0" borderId="0" xfId="0" applyNumberFormat="1" applyFont="1" applyBorder="1" applyAlignment="1" applyProtection="1">
      <alignment horizontal="right"/>
    </xf>
    <xf numFmtId="167" fontId="4" fillId="0" borderId="0" xfId="0" applyNumberFormat="1" applyFont="1" applyProtection="1"/>
    <xf numFmtId="0" fontId="4" fillId="0" borderId="0" xfId="0" quotePrefix="1" applyFont="1" applyBorder="1" applyAlignment="1">
      <alignment horizontal="left"/>
    </xf>
    <xf numFmtId="168" fontId="4" fillId="0" borderId="0" xfId="0" applyNumberFormat="1" applyFont="1"/>
    <xf numFmtId="166" fontId="4" fillId="0" borderId="0" xfId="0" applyNumberFormat="1" applyFont="1" applyBorder="1" applyAlignment="1" applyProtection="1">
      <alignment horizontal="left"/>
    </xf>
    <xf numFmtId="169" fontId="4" fillId="0" borderId="0" xfId="0" applyNumberFormat="1" applyFont="1"/>
    <xf numFmtId="0" fontId="4" fillId="0" borderId="0" xfId="0" applyFont="1" applyBorder="1" applyAlignment="1" applyProtection="1">
      <alignment horizontal="center"/>
    </xf>
    <xf numFmtId="3" fontId="4" fillId="0" borderId="0" xfId="0" applyNumberFormat="1" applyFont="1" applyAlignment="1">
      <alignment horizontal="right"/>
    </xf>
    <xf numFmtId="3" fontId="4" fillId="0" borderId="0" xfId="2" applyNumberFormat="1" applyFont="1"/>
    <xf numFmtId="3" fontId="4" fillId="0" borderId="1" xfId="0" applyNumberFormat="1" applyFont="1" applyBorder="1" applyAlignment="1" applyProtection="1">
      <alignment horizontal="center"/>
    </xf>
    <xf numFmtId="166" fontId="4" fillId="0" borderId="1" xfId="0" applyNumberFormat="1" applyFont="1" applyBorder="1" applyAlignment="1" applyProtection="1">
      <alignment horizontal="center"/>
    </xf>
    <xf numFmtId="3" fontId="4" fillId="0" borderId="0" xfId="0" applyNumberFormat="1" applyFont="1" applyBorder="1" applyAlignment="1" applyProtection="1">
      <alignment horizontal="center"/>
    </xf>
    <xf numFmtId="166" fontId="4" fillId="0" borderId="0" xfId="0" applyNumberFormat="1" applyFont="1" applyBorder="1" applyAlignment="1" applyProtection="1">
      <alignment horizontal="center"/>
    </xf>
    <xf numFmtId="3" fontId="4" fillId="0" borderId="0" xfId="0" applyNumberFormat="1" applyFont="1" applyAlignment="1">
      <alignment horizontal="left"/>
    </xf>
    <xf numFmtId="3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Border="1" applyAlignment="1">
      <alignment horizontal="left"/>
    </xf>
    <xf numFmtId="3" fontId="4" fillId="0" borderId="0" xfId="0" applyNumberFormat="1" applyFont="1" applyAlignme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3" fillId="0" borderId="0" xfId="0" applyFont="1"/>
    <xf numFmtId="0" fontId="4" fillId="0" borderId="0" xfId="0" quotePrefix="1" applyFont="1" applyAlignment="1">
      <alignment horizontal="left"/>
    </xf>
    <xf numFmtId="170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71" fontId="7" fillId="0" borderId="0" xfId="0" applyNumberFormat="1" applyFont="1" applyFill="1" applyAlignment="1">
      <alignment horizontal="right"/>
    </xf>
    <xf numFmtId="1" fontId="0" fillId="0" borderId="0" xfId="0" applyNumberFormat="1" applyFont="1" applyFill="1" applyBorder="1" applyAlignment="1" applyProtection="1"/>
    <xf numFmtId="172" fontId="0" fillId="0" borderId="0" xfId="0" applyNumberFormat="1"/>
    <xf numFmtId="0" fontId="4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5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2" xfId="1" xr:uid="{00000000-0005-0000-0000-000035000000}"/>
    <cellStyle name="Normal_Table 28" xfId="2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8" max="18" width="17.33203125" bestFit="1" customWidth="1"/>
  </cols>
  <sheetData>
    <row r="1" spans="1:21" x14ac:dyDescent="0.2">
      <c r="A1">
        <v>0</v>
      </c>
      <c r="B1">
        <v>1</v>
      </c>
      <c r="C1">
        <f>B1+1</f>
        <v>2</v>
      </c>
      <c r="D1">
        <f t="shared" ref="D1:R1" si="0">C1+1</f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f>J1+1</f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U1" s="1" t="s">
        <v>334</v>
      </c>
    </row>
    <row r="2" spans="1:21" x14ac:dyDescent="0.2">
      <c r="A2" t="s">
        <v>274</v>
      </c>
      <c r="B2" t="s">
        <v>332</v>
      </c>
      <c r="C2" t="s">
        <v>331</v>
      </c>
      <c r="D2" t="s">
        <v>337</v>
      </c>
      <c r="E2" t="s">
        <v>333</v>
      </c>
      <c r="F2" t="s">
        <v>329</v>
      </c>
      <c r="G2" t="s">
        <v>330</v>
      </c>
      <c r="H2" t="s">
        <v>10</v>
      </c>
      <c r="I2" t="s">
        <v>335</v>
      </c>
      <c r="J2" t="s">
        <v>336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319</v>
      </c>
      <c r="U2" t="s">
        <v>0</v>
      </c>
    </row>
    <row r="3" spans="1:21" x14ac:dyDescent="0.2">
      <c r="A3">
        <v>1947</v>
      </c>
      <c r="B3" t="s">
        <v>282</v>
      </c>
      <c r="C3" t="s">
        <v>282</v>
      </c>
      <c r="D3" t="s">
        <v>282</v>
      </c>
      <c r="E3" t="s">
        <v>282</v>
      </c>
      <c r="F3" t="s">
        <v>282</v>
      </c>
      <c r="G3" t="s">
        <v>282</v>
      </c>
      <c r="H3" t="s">
        <v>282</v>
      </c>
      <c r="I3" t="s">
        <v>282</v>
      </c>
      <c r="J3" t="s">
        <v>282</v>
      </c>
      <c r="K3" t="s">
        <v>282</v>
      </c>
      <c r="L3" t="s">
        <v>282</v>
      </c>
      <c r="M3" t="s">
        <v>282</v>
      </c>
      <c r="N3" t="s">
        <v>282</v>
      </c>
      <c r="O3" t="s">
        <v>282</v>
      </c>
      <c r="P3" t="s">
        <v>282</v>
      </c>
      <c r="Q3" t="s">
        <v>282</v>
      </c>
      <c r="R3" t="s">
        <v>282</v>
      </c>
    </row>
    <row r="4" spans="1:21" x14ac:dyDescent="0.2">
      <c r="A4">
        <f>A3+1</f>
        <v>1948</v>
      </c>
      <c r="B4">
        <f>LN(QuarterlyData!N11)-LN(QuarterlyData!R11)</f>
        <v>-3.9412504740524676</v>
      </c>
      <c r="C4">
        <f>LN(QuarterlyData!O11)-LN(QuarterlyData!R11)</f>
        <v>-4.4260840039175893</v>
      </c>
      <c r="D4">
        <f>LN(QuarterlyData!P11)-LN(QuarterlyData!R11)</f>
        <v>-5.9430541692655057</v>
      </c>
      <c r="E4">
        <f>LN(QuarterlyData!Q11)-LN(QuarterlyData!R11)</f>
        <v>-7.655501368615675</v>
      </c>
      <c r="F4">
        <f>QuarterlyData!S11</f>
        <v>6.0663213262453275E-2</v>
      </c>
      <c r="G4">
        <f>QuarterlyData!T11</f>
        <v>4.4983044952297692E-2</v>
      </c>
      <c r="H4">
        <f>QuarterlyData!U11</f>
        <v>3.791327900187591</v>
      </c>
      <c r="I4" t="s">
        <v>282</v>
      </c>
      <c r="J4">
        <f>QuarterlyData!W11</f>
        <v>1.3361686204868544E-3</v>
      </c>
      <c r="K4" t="s">
        <v>282</v>
      </c>
      <c r="L4" t="s">
        <v>282</v>
      </c>
      <c r="M4" t="s">
        <v>282</v>
      </c>
      <c r="N4" t="s">
        <v>282</v>
      </c>
      <c r="O4" t="s">
        <v>282</v>
      </c>
      <c r="P4" t="s">
        <v>282</v>
      </c>
      <c r="Q4" t="s">
        <v>282</v>
      </c>
      <c r="R4" t="s">
        <v>282</v>
      </c>
    </row>
    <row r="5" spans="1:21" x14ac:dyDescent="0.2">
      <c r="A5">
        <f t="shared" ref="A5:A63" si="1">A4+1</f>
        <v>1949</v>
      </c>
      <c r="B5">
        <f>LN(QuarterlyData!N12)-LN(QuarterlyData!R12)</f>
        <v>-3.9563076756287598</v>
      </c>
      <c r="C5">
        <f>LN(QuarterlyData!O12)-LN(QuarterlyData!R12)</f>
        <v>-4.4082714664935843</v>
      </c>
      <c r="D5">
        <f>LN(QuarterlyData!P12)-LN(QuarterlyData!R12)</f>
        <v>-6.2104475491500679</v>
      </c>
      <c r="E5">
        <f>LN(QuarterlyData!Q12)-LN(QuarterlyData!R12)</f>
        <v>-7.7044991163413341</v>
      </c>
      <c r="F5">
        <f>QuarterlyData!S12</f>
        <v>9.4530794017035152E-2</v>
      </c>
      <c r="G5">
        <f>QuarterlyData!T12</f>
        <v>6.8008318893030315E-2</v>
      </c>
      <c r="H5">
        <f>QuarterlyData!U12</f>
        <v>-1.9849042181441678</v>
      </c>
      <c r="I5" t="s">
        <v>282</v>
      </c>
      <c r="J5">
        <f>QuarterlyData!W12</f>
        <v>1.3117233791375799E-3</v>
      </c>
      <c r="K5" t="s">
        <v>282</v>
      </c>
      <c r="L5" t="s">
        <v>282</v>
      </c>
      <c r="M5" t="s">
        <v>282</v>
      </c>
      <c r="N5" t="s">
        <v>282</v>
      </c>
      <c r="O5" t="s">
        <v>282</v>
      </c>
      <c r="P5" t="s">
        <v>282</v>
      </c>
      <c r="Q5" t="s">
        <v>282</v>
      </c>
      <c r="R5" t="s">
        <v>282</v>
      </c>
    </row>
    <row r="6" spans="1:21" x14ac:dyDescent="0.2">
      <c r="A6">
        <f t="shared" si="1"/>
        <v>1950</v>
      </c>
      <c r="B6">
        <f>LN(QuarterlyData!N13)-LN(QuarterlyData!R13)</f>
        <v>-3.8691981862326754</v>
      </c>
      <c r="C6">
        <f>LN(QuarterlyData!O13)-LN(QuarterlyData!R13)</f>
        <v>-4.3425223406402109</v>
      </c>
      <c r="D6">
        <f>LN(QuarterlyData!P13)-LN(QuarterlyData!R13)</f>
        <v>-5.8754028833796212</v>
      </c>
      <c r="E6">
        <f>LN(QuarterlyData!Q13)-LN(QuarterlyData!R13)</f>
        <v>-7.6693571446086795</v>
      </c>
      <c r="F6">
        <f>QuarterlyData!S13</f>
        <v>0.12841143702779506</v>
      </c>
      <c r="G6">
        <f>QuarterlyData!T13</f>
        <v>9.5474454522001012E-2</v>
      </c>
      <c r="H6">
        <f>QuarterlyData!U13</f>
        <v>4.1443195232426344</v>
      </c>
      <c r="I6" t="s">
        <v>282</v>
      </c>
      <c r="J6">
        <f>QuarterlyData!W13</f>
        <v>1.5518371158088262E-3</v>
      </c>
      <c r="K6" t="s">
        <v>282</v>
      </c>
      <c r="L6" t="s">
        <v>282</v>
      </c>
      <c r="M6" t="s">
        <v>282</v>
      </c>
      <c r="N6" t="s">
        <v>282</v>
      </c>
      <c r="O6" t="s">
        <v>282</v>
      </c>
      <c r="P6" t="s">
        <v>282</v>
      </c>
      <c r="Q6" t="s">
        <v>282</v>
      </c>
      <c r="R6" t="s">
        <v>282</v>
      </c>
    </row>
    <row r="7" spans="1:21" x14ac:dyDescent="0.2">
      <c r="A7">
        <f t="shared" si="1"/>
        <v>1951</v>
      </c>
      <c r="B7">
        <f>LN(QuarterlyData!N14)-LN(QuarterlyData!R14)</f>
        <v>-3.797487901953053</v>
      </c>
      <c r="C7">
        <f>LN(QuarterlyData!O14)-LN(QuarterlyData!R14)</f>
        <v>-4.3328062091445787</v>
      </c>
      <c r="D7">
        <f>LN(QuarterlyData!P14)-LN(QuarterlyData!R14)</f>
        <v>-5.8787782050040764</v>
      </c>
      <c r="E7">
        <f>LN(QuarterlyData!Q14)-LN(QuarterlyData!R14)</f>
        <v>-7.6291366018961035</v>
      </c>
      <c r="F7">
        <f>QuarterlyData!S14</f>
        <v>0.15534901978280752</v>
      </c>
      <c r="G7">
        <f>QuarterlyData!T14</f>
        <v>9.7184934481016283E-2</v>
      </c>
      <c r="H7">
        <f>QuarterlyData!U14</f>
        <v>5.3813182804497206</v>
      </c>
      <c r="I7" t="s">
        <v>282</v>
      </c>
      <c r="J7">
        <f>QuarterlyData!W14</f>
        <v>1.7534015718670562E-3</v>
      </c>
      <c r="K7" t="s">
        <v>282</v>
      </c>
      <c r="L7" t="s">
        <v>282</v>
      </c>
      <c r="M7" t="s">
        <v>282</v>
      </c>
      <c r="N7" t="s">
        <v>282</v>
      </c>
      <c r="O7" t="s">
        <v>282</v>
      </c>
      <c r="P7" t="s">
        <v>282</v>
      </c>
      <c r="Q7" t="s">
        <v>282</v>
      </c>
      <c r="R7" t="s">
        <v>282</v>
      </c>
    </row>
    <row r="8" spans="1:21" x14ac:dyDescent="0.2">
      <c r="A8">
        <f t="shared" si="1"/>
        <v>1952</v>
      </c>
      <c r="B8">
        <f>LN(QuarterlyData!N15)-LN(QuarterlyData!R15)</f>
        <v>-3.7747578163359172</v>
      </c>
      <c r="C8">
        <f>LN(QuarterlyData!O15)-LN(QuarterlyData!R15)</f>
        <v>-4.3189428631991369</v>
      </c>
      <c r="D8">
        <f>LN(QuarterlyData!P15)-LN(QuarterlyData!R15)</f>
        <v>-5.9811901085825765</v>
      </c>
      <c r="E8">
        <f>LN(QuarterlyData!Q15)-LN(QuarterlyData!R15)</f>
        <v>-7.6353791307884062</v>
      </c>
      <c r="F8">
        <f>QuarterlyData!S15</f>
        <v>0.1776311068248311</v>
      </c>
      <c r="G8">
        <f>QuarterlyData!T15</f>
        <v>0.10570012815087239</v>
      </c>
      <c r="H8">
        <f>QuarterlyData!U15</f>
        <v>1.482003092132711</v>
      </c>
      <c r="I8" t="s">
        <v>282</v>
      </c>
      <c r="J8">
        <f>QuarterlyData!W15</f>
        <v>1.8695197515901805E-3</v>
      </c>
      <c r="K8" t="s">
        <v>282</v>
      </c>
      <c r="L8" t="s">
        <v>282</v>
      </c>
      <c r="M8" t="s">
        <v>282</v>
      </c>
      <c r="N8" t="s">
        <v>282</v>
      </c>
      <c r="O8" t="s">
        <v>282</v>
      </c>
      <c r="P8" t="s">
        <v>282</v>
      </c>
      <c r="Q8" t="s">
        <v>282</v>
      </c>
      <c r="R8" t="s">
        <v>282</v>
      </c>
    </row>
    <row r="9" spans="1:21" x14ac:dyDescent="0.2">
      <c r="A9">
        <f t="shared" si="1"/>
        <v>1953</v>
      </c>
      <c r="B9">
        <f>LN(QuarterlyData!N16)-LN(QuarterlyData!R16)</f>
        <v>-3.7406462354010817</v>
      </c>
      <c r="C9">
        <f>LN(QuarterlyData!O16)-LN(QuarterlyData!R16)</f>
        <v>-4.2840915556830224</v>
      </c>
      <c r="D9">
        <f>LN(QuarterlyData!P16)-LN(QuarterlyData!R16)</f>
        <v>-5.9382562801913705</v>
      </c>
      <c r="E9">
        <f>LN(QuarterlyData!Q16)-LN(QuarterlyData!R16)</f>
        <v>-7.6221639505609708</v>
      </c>
      <c r="F9">
        <f>QuarterlyData!S16</f>
        <v>0.21599453505473371</v>
      </c>
      <c r="G9">
        <f>QuarterlyData!T16</f>
        <v>0.14543210804026696</v>
      </c>
      <c r="H9">
        <f>QuarterlyData!U16</f>
        <v>0.84461076162494209</v>
      </c>
      <c r="I9" t="s">
        <v>282</v>
      </c>
      <c r="J9">
        <f>QuarterlyData!W16</f>
        <v>1.8409743137887233E-3</v>
      </c>
      <c r="K9" t="s">
        <v>282</v>
      </c>
      <c r="L9" t="s">
        <v>282</v>
      </c>
      <c r="M9" t="s">
        <v>282</v>
      </c>
      <c r="N9" t="s">
        <v>282</v>
      </c>
      <c r="O9" t="s">
        <v>282</v>
      </c>
      <c r="P9" t="s">
        <v>282</v>
      </c>
      <c r="Q9" t="s">
        <v>282</v>
      </c>
      <c r="R9" s="46">
        <f>LN('NSF R&amp;D'!D7)-LN(QuarterlyData!R16)</f>
        <v>-1.6945780265679886</v>
      </c>
    </row>
    <row r="10" spans="1:21" x14ac:dyDescent="0.2">
      <c r="A10">
        <f t="shared" si="1"/>
        <v>1954</v>
      </c>
      <c r="B10">
        <f>LN(QuarterlyData!N17)-LN(QuarterlyData!R17)</f>
        <v>-3.7588229136655444</v>
      </c>
      <c r="C10">
        <f>LN(QuarterlyData!O17)-LN(QuarterlyData!R17)</f>
        <v>-4.2757848798292741</v>
      </c>
      <c r="D10">
        <f>LN(QuarterlyData!P17)-LN(QuarterlyData!R17)</f>
        <v>-5.9908730196054414</v>
      </c>
      <c r="E10">
        <f>LN(QuarterlyData!Q17)-LN(QuarterlyData!R17)</f>
        <v>-7.6692241439695295</v>
      </c>
      <c r="F10">
        <f>QuarterlyData!S17</f>
        <v>0.24371297874301179</v>
      </c>
      <c r="G10">
        <f>QuarterlyData!T17</f>
        <v>0.18392516076374477</v>
      </c>
      <c r="H10">
        <f>QuarterlyData!U17</f>
        <v>0.81146967104062107</v>
      </c>
      <c r="I10" t="s">
        <v>282</v>
      </c>
      <c r="J10">
        <f>QuarterlyData!W17</f>
        <v>2.1765197086892861E-3</v>
      </c>
      <c r="K10" t="s">
        <v>282</v>
      </c>
      <c r="L10" t="s">
        <v>282</v>
      </c>
      <c r="M10" t="s">
        <v>282</v>
      </c>
      <c r="N10" t="s">
        <v>282</v>
      </c>
      <c r="O10" t="s">
        <v>282</v>
      </c>
      <c r="P10" t="s">
        <v>282</v>
      </c>
      <c r="Q10" t="s">
        <v>282</v>
      </c>
      <c r="R10" s="46">
        <f>LN('NSF R&amp;D'!D8)-LN(QuarterlyData!R17)</f>
        <v>-1.6021118390677884</v>
      </c>
    </row>
    <row r="11" spans="1:21" x14ac:dyDescent="0.2">
      <c r="A11">
        <f t="shared" si="1"/>
        <v>1955</v>
      </c>
      <c r="B11">
        <f>LN(QuarterlyData!N18)-LN(QuarterlyData!R18)</f>
        <v>-3.701502302864137</v>
      </c>
      <c r="C11">
        <f>LN(QuarterlyData!O18)-LN(QuarterlyData!R18)</f>
        <v>-4.2160801733097495</v>
      </c>
      <c r="D11">
        <f>LN(QuarterlyData!P18)-LN(QuarterlyData!R18)</f>
        <v>-5.7947152412287322</v>
      </c>
      <c r="E11">
        <f>LN(QuarterlyData!Q18)-LN(QuarterlyData!R18)</f>
        <v>-7.6412983162256438</v>
      </c>
      <c r="F11">
        <f>QuarterlyData!S18</f>
        <v>0.24822292763810497</v>
      </c>
      <c r="G11">
        <f>QuarterlyData!T18</f>
        <v>0.19007592839554688</v>
      </c>
      <c r="H11">
        <f>QuarterlyData!U18</f>
        <v>2.5736478069422919</v>
      </c>
      <c r="I11" t="s">
        <v>282</v>
      </c>
      <c r="J11">
        <f>QuarterlyData!W18</f>
        <v>2.9388441343481154E-3</v>
      </c>
      <c r="K11">
        <f>LN(Alexopoulos!B5)</f>
        <v>5.872117789475416</v>
      </c>
      <c r="L11">
        <f>LN(Alexopoulos!C5)</f>
        <v>6.9127428204931762</v>
      </c>
      <c r="M11">
        <f>LN(Alexopoulos!D5)</f>
        <v>1.791759469228055</v>
      </c>
      <c r="N11">
        <f>LN(Alexopoulos!E5)</f>
        <v>1.791759469228055</v>
      </c>
      <c r="O11">
        <f>LN(Alexopoulos!F5)</f>
        <v>3.6109179126442243</v>
      </c>
      <c r="P11">
        <f>LN(Alexopoulos!G5)</f>
        <v>6.3491389913797978</v>
      </c>
      <c r="Q11">
        <f>LN(Alexopoulos!H5)</f>
        <v>6.4345465187874531</v>
      </c>
      <c r="R11" s="46">
        <f>LN('NSF R&amp;D'!D9)-LN(QuarterlyData!R18)</f>
        <v>-1.5001667540256758</v>
      </c>
    </row>
    <row r="12" spans="1:21" x14ac:dyDescent="0.2">
      <c r="A12">
        <f t="shared" si="1"/>
        <v>1956</v>
      </c>
      <c r="B12">
        <f>LN(QuarterlyData!N19)-LN(QuarterlyData!R19)</f>
        <v>-3.6921672505289918</v>
      </c>
      <c r="C12">
        <f>LN(QuarterlyData!O19)-LN(QuarterlyData!R19)</f>
        <v>-4.1990416924977154</v>
      </c>
      <c r="D12">
        <f>LN(QuarterlyData!P19)-LN(QuarterlyData!R19)</f>
        <v>-5.8092409771304254</v>
      </c>
      <c r="E12">
        <f>LN(QuarterlyData!Q19)-LN(QuarterlyData!R19)</f>
        <v>-7.628642944517833</v>
      </c>
      <c r="F12">
        <f>QuarterlyData!S19</f>
        <v>0.23891485813148328</v>
      </c>
      <c r="G12">
        <f>QuarterlyData!T19</f>
        <v>0.19774342162034284</v>
      </c>
      <c r="H12">
        <f>QuarterlyData!U19</f>
        <v>3.2558254293553635</v>
      </c>
      <c r="I12" t="s">
        <v>282</v>
      </c>
      <c r="J12">
        <f>QuarterlyData!W19</f>
        <v>3.2965107033648016E-3</v>
      </c>
      <c r="K12">
        <f>LN(Alexopoulos!B6)</f>
        <v>6.0014148779611505</v>
      </c>
      <c r="L12">
        <f>LN(Alexopoulos!C6)</f>
        <v>6.8741984954532942</v>
      </c>
      <c r="M12">
        <f>LN(Alexopoulos!D6)</f>
        <v>1.6094379124341003</v>
      </c>
      <c r="N12">
        <f>LN(Alexopoulos!E6)</f>
        <v>1.6094379124341003</v>
      </c>
      <c r="O12">
        <f>LN(Alexopoulos!F6)</f>
        <v>3.4339872044851463</v>
      </c>
      <c r="P12">
        <f>LN(Alexopoulos!G6)</f>
        <v>6.2557500417533669</v>
      </c>
      <c r="Q12">
        <f>LN(Alexopoulos!H6)</f>
        <v>6.2747620212419388</v>
      </c>
      <c r="R12" s="46">
        <f>LN('NSF R&amp;D'!D10)-LN(QuarterlyData!R19)</f>
        <v>-1.1928603731962237</v>
      </c>
    </row>
    <row r="13" spans="1:21" x14ac:dyDescent="0.2">
      <c r="A13">
        <f t="shared" si="1"/>
        <v>1957</v>
      </c>
      <c r="B13">
        <f>LN(QuarterlyData!N20)-LN(QuarterlyData!R20)</f>
        <v>-3.6842670829179314</v>
      </c>
      <c r="C13">
        <f>LN(QuarterlyData!O20)-LN(QuarterlyData!R20)</f>
        <v>-4.1875356295913635</v>
      </c>
      <c r="D13">
        <f>LN(QuarterlyData!P20)-LN(QuarterlyData!R20)</f>
        <v>-5.8602978014012335</v>
      </c>
      <c r="E13">
        <f>LN(QuarterlyData!Q20)-LN(QuarterlyData!R20)</f>
        <v>-7.647178075039669</v>
      </c>
      <c r="F13">
        <f>QuarterlyData!S20</f>
        <v>0.27296011854878782</v>
      </c>
      <c r="G13">
        <f>QuarterlyData!T20</f>
        <v>0.23559760941506983</v>
      </c>
      <c r="H13">
        <f>QuarterlyData!U20</f>
        <v>2.7113108895199911</v>
      </c>
      <c r="I13" t="s">
        <v>282</v>
      </c>
      <c r="J13">
        <f>QuarterlyData!W20</f>
        <v>3.0021109392393483E-3</v>
      </c>
      <c r="K13">
        <f>LN(Alexopoulos!B7)</f>
        <v>5.7557422135869123</v>
      </c>
      <c r="L13">
        <f>LN(Alexopoulos!C7)</f>
        <v>6.8741984954532942</v>
      </c>
      <c r="M13">
        <f>LN(Alexopoulos!D7)</f>
        <v>1.0986122886681098</v>
      </c>
      <c r="N13">
        <f>LN(Alexopoulos!E7)</f>
        <v>1.0986122886681098</v>
      </c>
      <c r="O13">
        <f>LN(Alexopoulos!F7)</f>
        <v>3.2958368660043291</v>
      </c>
      <c r="P13">
        <f>LN(Alexopoulos!G7)</f>
        <v>6.6502790485874224</v>
      </c>
      <c r="Q13">
        <f>LN(Alexopoulos!H7)</f>
        <v>6.5467854107605241</v>
      </c>
      <c r="R13" s="46">
        <f>LN('NSF R&amp;D'!D11)-LN(QuarterlyData!R20)</f>
        <v>-1.0810167312707577</v>
      </c>
    </row>
    <row r="14" spans="1:21" x14ac:dyDescent="0.2">
      <c r="A14">
        <f t="shared" si="1"/>
        <v>1958</v>
      </c>
      <c r="B14">
        <f>LN(QuarterlyData!N21)-LN(QuarterlyData!R21)</f>
        <v>-3.7056365332641885</v>
      </c>
      <c r="C14">
        <f>LN(QuarterlyData!O21)-LN(QuarterlyData!R21)</f>
        <v>-4.1929402718582622</v>
      </c>
      <c r="D14">
        <f>LN(QuarterlyData!P21)-LN(QuarterlyData!R21)</f>
        <v>-5.9496328527178566</v>
      </c>
      <c r="E14">
        <f>LN(QuarterlyData!Q21)-LN(QuarterlyData!R21)</f>
        <v>-7.7039818042558297</v>
      </c>
      <c r="F14">
        <f>QuarterlyData!S21</f>
        <v>0.29083431142678151</v>
      </c>
      <c r="G14">
        <f>QuarterlyData!T21</f>
        <v>0.26640378903885792</v>
      </c>
      <c r="H14">
        <f>QuarterlyData!U21</f>
        <v>2.4355403785588869</v>
      </c>
      <c r="I14" t="s">
        <v>282</v>
      </c>
      <c r="J14">
        <f>QuarterlyData!W21</f>
        <v>3.0027582306451001E-3</v>
      </c>
      <c r="K14">
        <f>LN(Alexopoulos!B8)</f>
        <v>6.0935697700451357</v>
      </c>
      <c r="L14">
        <f>LN(Alexopoulos!C8)</f>
        <v>6.9902565004938806</v>
      </c>
      <c r="M14">
        <f>LN(Alexopoulos!D8)</f>
        <v>2.3978952727983707</v>
      </c>
      <c r="N14">
        <f>LN(Alexopoulos!E8)</f>
        <v>2.3978952727983707</v>
      </c>
      <c r="O14">
        <f>LN(Alexopoulos!F8)</f>
        <v>3.3322045101752038</v>
      </c>
      <c r="P14">
        <f>LN(Alexopoulos!G8)</f>
        <v>6.620073206530356</v>
      </c>
      <c r="Q14">
        <f>LN(Alexopoulos!H8)</f>
        <v>6.6605751498396861</v>
      </c>
      <c r="R14" s="46">
        <f>LN('NSF R&amp;D'!D12)-LN(QuarterlyData!R21)</f>
        <v>-1.0360607963566668</v>
      </c>
    </row>
    <row r="15" spans="1:21" x14ac:dyDescent="0.2">
      <c r="A15">
        <f t="shared" si="1"/>
        <v>1959</v>
      </c>
      <c r="B15">
        <f>LN(QuarterlyData!N22)-LN(QuarterlyData!R22)</f>
        <v>-3.6553896607601413</v>
      </c>
      <c r="C15">
        <f>LN(QuarterlyData!O22)-LN(QuarterlyData!R22)</f>
        <v>-4.1542556555567831</v>
      </c>
      <c r="D15">
        <f>LN(QuarterlyData!P22)-LN(QuarterlyData!R22)</f>
        <v>-5.7903755456518473</v>
      </c>
      <c r="E15">
        <f>LN(QuarterlyData!Q22)-LN(QuarterlyData!R22)</f>
        <v>-7.67509638296149</v>
      </c>
      <c r="F15">
        <f>QuarterlyData!S22</f>
        <v>0.29325545150908777</v>
      </c>
      <c r="G15">
        <f>QuarterlyData!T22</f>
        <v>0.26490084405511288</v>
      </c>
      <c r="H15">
        <f>QuarterlyData!U22</f>
        <v>1.1785674461114226</v>
      </c>
      <c r="I15">
        <f>QuarterlyData!V22</f>
        <v>1.0223333333333349</v>
      </c>
      <c r="J15">
        <f>QuarterlyData!W22</f>
        <v>3.6393035964695911E-3</v>
      </c>
      <c r="K15">
        <f>LN(Alexopoulos!B9)</f>
        <v>6.3716118472318568</v>
      </c>
      <c r="L15">
        <f>LN(Alexopoulos!C9)</f>
        <v>7.1861443045223252</v>
      </c>
      <c r="M15">
        <f>LN(Alexopoulos!D9)</f>
        <v>2.9957322735539909</v>
      </c>
      <c r="N15">
        <f>LN(Alexopoulos!E9)</f>
        <v>2.9957322735539909</v>
      </c>
      <c r="O15">
        <f>LN(Alexopoulos!F9)</f>
        <v>3.2188758248682006</v>
      </c>
      <c r="P15">
        <f>LN(Alexopoulos!G9)</f>
        <v>6.620073206530356</v>
      </c>
      <c r="Q15">
        <f>LN(Alexopoulos!H9)</f>
        <v>6.70196036600254</v>
      </c>
      <c r="R15" s="46">
        <f>LN('NSF R&amp;D'!D13)-LN(QuarterlyData!R22)</f>
        <v>-0.92806604568778006</v>
      </c>
    </row>
    <row r="16" spans="1:21" x14ac:dyDescent="0.2">
      <c r="A16">
        <f t="shared" si="1"/>
        <v>1960</v>
      </c>
      <c r="B16">
        <f>LN(QuarterlyData!N23)-LN(QuarterlyData!R23)</f>
        <v>-3.6429782804068882</v>
      </c>
      <c r="C16">
        <f>LN(QuarterlyData!O23)-LN(QuarterlyData!R23)</f>
        <v>-4.1401116064023187</v>
      </c>
      <c r="D16">
        <f>LN(QuarterlyData!P23)-LN(QuarterlyData!R23)</f>
        <v>-5.7996265375128591</v>
      </c>
      <c r="E16">
        <f>LN(QuarterlyData!Q23)-LN(QuarterlyData!R23)</f>
        <v>-7.6823560971168217</v>
      </c>
      <c r="F16">
        <f>QuarterlyData!S23</f>
        <v>0.32971339337768002</v>
      </c>
      <c r="G16">
        <f>QuarterlyData!T23</f>
        <v>0.29461574010685515</v>
      </c>
      <c r="H16">
        <f>QuarterlyData!U23</f>
        <v>1.3415324739022072</v>
      </c>
      <c r="I16">
        <f>QuarterlyData!V23</f>
        <v>0.69716666666666771</v>
      </c>
      <c r="J16">
        <f>QuarterlyData!W23</f>
        <v>3.4350232301585256E-3</v>
      </c>
      <c r="K16">
        <f>LN(Alexopoulos!B10)</f>
        <v>6.3526293963195668</v>
      </c>
      <c r="L16">
        <f>LN(Alexopoulos!C10)</f>
        <v>7.180069874302796</v>
      </c>
      <c r="M16">
        <f>LN(Alexopoulos!D10)</f>
        <v>3.0910424533583161</v>
      </c>
      <c r="N16">
        <f>LN(Alexopoulos!E10)</f>
        <v>3.0910424533583161</v>
      </c>
      <c r="O16">
        <f>LN(Alexopoulos!F10)</f>
        <v>3.6888794541139363</v>
      </c>
      <c r="P16">
        <f>LN(Alexopoulos!G10)</f>
        <v>6.543911845564792</v>
      </c>
      <c r="Q16">
        <f>LN(Alexopoulos!H10)</f>
        <v>6.7250336421668431</v>
      </c>
      <c r="R16" s="46">
        <f>LN('NSF R&amp;D'!D14)-LN(QuarterlyData!R23)</f>
        <v>-0.8662485328846774</v>
      </c>
    </row>
    <row r="17" spans="1:18" x14ac:dyDescent="0.2">
      <c r="A17">
        <f t="shared" si="1"/>
        <v>1961</v>
      </c>
      <c r="B17">
        <f>LN(QuarterlyData!N24)-LN(QuarterlyData!R24)</f>
        <v>-3.6293329609647227</v>
      </c>
      <c r="C17">
        <f>LN(QuarterlyData!O24)-LN(QuarterlyData!R24)</f>
        <v>-4.1312847886016826</v>
      </c>
      <c r="D17">
        <f>LN(QuarterlyData!P24)-LN(QuarterlyData!R24)</f>
        <v>-5.8080075835979592</v>
      </c>
      <c r="E17">
        <f>LN(QuarterlyData!Q24)-LN(QuarterlyData!R24)</f>
        <v>-7.7046108932290558</v>
      </c>
      <c r="F17">
        <f>QuarterlyData!S24</f>
        <v>0.34942420194651919</v>
      </c>
      <c r="G17">
        <f>QuarterlyData!T24</f>
        <v>0.30699004039784283</v>
      </c>
      <c r="H17">
        <f>QuarterlyData!U24</f>
        <v>1.048019789148924</v>
      </c>
      <c r="I17">
        <f>QuarterlyData!V24</f>
        <v>1.6534166666666674</v>
      </c>
      <c r="J17">
        <f>QuarterlyData!W24</f>
        <v>3.9797618121200518E-3</v>
      </c>
      <c r="K17">
        <f>LN(Alexopoulos!B11)</f>
        <v>6.4997870406558542</v>
      </c>
      <c r="L17">
        <f>LN(Alexopoulos!C11)</f>
        <v>7.1869010204116313</v>
      </c>
      <c r="M17">
        <f>LN(Alexopoulos!D11)</f>
        <v>3.2958368660043291</v>
      </c>
      <c r="N17">
        <f>LN(Alexopoulos!E11)</f>
        <v>3.2958368660043291</v>
      </c>
      <c r="O17">
        <f>LN(Alexopoulos!F11)</f>
        <v>3.6888794541139363</v>
      </c>
      <c r="P17">
        <f>LN(Alexopoulos!G11)</f>
        <v>6.6795991858443831</v>
      </c>
      <c r="Q17">
        <f>LN(Alexopoulos!H11)</f>
        <v>7.0842264220979159</v>
      </c>
      <c r="R17" s="46">
        <f>LN('NSF R&amp;D'!D15)-LN(QuarterlyData!R24)</f>
        <v>-0.85173816624206466</v>
      </c>
    </row>
    <row r="18" spans="1:18" x14ac:dyDescent="0.2">
      <c r="A18">
        <f t="shared" si="1"/>
        <v>1962</v>
      </c>
      <c r="B18">
        <f>LN(QuarterlyData!N25)-LN(QuarterlyData!R25)</f>
        <v>-3.5886441056898466</v>
      </c>
      <c r="C18">
        <f>LN(QuarterlyData!O25)-LN(QuarterlyData!R25)</f>
        <v>-4.1016619529985148</v>
      </c>
      <c r="D18">
        <f>LN(QuarterlyData!P25)-LN(QuarterlyData!R25)</f>
        <v>-5.7143582292628237</v>
      </c>
      <c r="E18">
        <f>LN(QuarterlyData!Q25)-LN(QuarterlyData!R25)</f>
        <v>-7.7015574698065077</v>
      </c>
      <c r="F18">
        <f>QuarterlyData!S25</f>
        <v>0.3773279580479062</v>
      </c>
      <c r="G18">
        <f>QuarterlyData!T25</f>
        <v>0.32072713397117003</v>
      </c>
      <c r="H18">
        <f>QuarterlyData!U25</f>
        <v>1.0817581597351467</v>
      </c>
      <c r="I18">
        <f>QuarterlyData!V25</f>
        <v>0.92666666666666653</v>
      </c>
      <c r="J18">
        <f>QuarterlyData!W25</f>
        <v>3.6623858590719453E-3</v>
      </c>
      <c r="K18">
        <f>LN(Alexopoulos!B12)</f>
        <v>6.6592939196836376</v>
      </c>
      <c r="L18">
        <f>LN(Alexopoulos!C12)</f>
        <v>7.3258075025957732</v>
      </c>
      <c r="M18">
        <f>LN(Alexopoulos!D12)</f>
        <v>3.8286413964890951</v>
      </c>
      <c r="N18">
        <f>LN(Alexopoulos!E12)</f>
        <v>3.8712010109078911</v>
      </c>
      <c r="O18">
        <f>LN(Alexopoulos!F12)</f>
        <v>3.9512437185814275</v>
      </c>
      <c r="P18">
        <f>LN(Alexopoulos!G12)</f>
        <v>6.6995003401616779</v>
      </c>
      <c r="Q18">
        <f>LN(Alexopoulos!H12)</f>
        <v>7.1770187659099003</v>
      </c>
      <c r="R18" s="46">
        <f>LN('NSF R&amp;D'!D16)-LN(QuarterlyData!R25)</f>
        <v>-0.83423580425661292</v>
      </c>
    </row>
    <row r="19" spans="1:18" x14ac:dyDescent="0.2">
      <c r="A19">
        <f t="shared" si="1"/>
        <v>1963</v>
      </c>
      <c r="B19">
        <f>LN(QuarterlyData!N26)-LN(QuarterlyData!R26)</f>
        <v>-3.5627649581437328</v>
      </c>
      <c r="C19">
        <f>LN(QuarterlyData!O26)-LN(QuarterlyData!R26)</f>
        <v>-4.0780404432305266</v>
      </c>
      <c r="D19">
        <f>LN(QuarterlyData!P26)-LN(QuarterlyData!R26)</f>
        <v>-5.6654348938992189</v>
      </c>
      <c r="E19">
        <f>LN(QuarterlyData!Q26)-LN(QuarterlyData!R26)</f>
        <v>-7.7070958648089327</v>
      </c>
      <c r="F19">
        <f>QuarterlyData!S26</f>
        <v>0.41379118823450511</v>
      </c>
      <c r="G19">
        <f>QuarterlyData!T26</f>
        <v>0.34043797573345208</v>
      </c>
      <c r="H19">
        <f>QuarterlyData!U26</f>
        <v>1.5378961065627195</v>
      </c>
      <c r="I19">
        <f>QuarterlyData!V26</f>
        <v>0.62883333333333336</v>
      </c>
      <c r="J19">
        <f>QuarterlyData!W26</f>
        <v>3.9726596289162653E-3</v>
      </c>
      <c r="K19">
        <f>LN(Alexopoulos!B13)</f>
        <v>6.866933284461882</v>
      </c>
      <c r="L19">
        <f>LN(Alexopoulos!C13)</f>
        <v>7.3460102099132927</v>
      </c>
      <c r="M19">
        <f>LN(Alexopoulos!D13)</f>
        <v>3.8501476017100584</v>
      </c>
      <c r="N19">
        <f>LN(Alexopoulos!E13)</f>
        <v>3.8501476017100584</v>
      </c>
      <c r="O19">
        <f>LN(Alexopoulos!F13)</f>
        <v>4.0604430105464191</v>
      </c>
      <c r="P19">
        <f>LN(Alexopoulos!G13)</f>
        <v>6.7417006946520548</v>
      </c>
      <c r="Q19">
        <f>LN(Alexopoulos!H13)</f>
        <v>7.4073177104694174</v>
      </c>
      <c r="R19" s="46">
        <f>LN('NSF R&amp;D'!D17)-LN(QuarterlyData!R26)</f>
        <v>-0.76467167606056208</v>
      </c>
    </row>
    <row r="20" spans="1:18" x14ac:dyDescent="0.2">
      <c r="A20">
        <f t="shared" si="1"/>
        <v>1964</v>
      </c>
      <c r="B20">
        <f>LN(QuarterlyData!N27)-LN(QuarterlyData!R27)</f>
        <v>-3.5228536102695376</v>
      </c>
      <c r="C20">
        <f>LN(QuarterlyData!O27)-LN(QuarterlyData!R27)</f>
        <v>-4.0363743101165745</v>
      </c>
      <c r="D20">
        <f>LN(QuarterlyData!P27)-LN(QuarterlyData!R27)</f>
        <v>-5.6056843464258863</v>
      </c>
      <c r="E20">
        <f>LN(QuarterlyData!Q27)-LN(QuarterlyData!R27)</f>
        <v>-7.6872585324558909</v>
      </c>
      <c r="F20">
        <f>QuarterlyData!S27</f>
        <v>0.44563816672704581</v>
      </c>
      <c r="G20">
        <f>QuarterlyData!T27</f>
        <v>0.36089748002273941</v>
      </c>
      <c r="H20">
        <f>QuarterlyData!U27</f>
        <v>1.4172263806920604</v>
      </c>
      <c r="I20">
        <f>QuarterlyData!V27</f>
        <v>0.5259999999999998</v>
      </c>
      <c r="J20">
        <f>QuarterlyData!W27</f>
        <v>4.492868369284868E-3</v>
      </c>
      <c r="K20">
        <f>LN(Alexopoulos!B14)</f>
        <v>6.8448154792082629</v>
      </c>
      <c r="L20">
        <f>LN(Alexopoulos!C14)</f>
        <v>7.4460014983241196</v>
      </c>
      <c r="M20">
        <f>LN(Alexopoulos!D14)</f>
        <v>3.9512437185814275</v>
      </c>
      <c r="N20">
        <f>LN(Alexopoulos!E14)</f>
        <v>3.9512437185814275</v>
      </c>
      <c r="O20">
        <f>LN(Alexopoulos!F14)</f>
        <v>3.8286413964890951</v>
      </c>
      <c r="P20">
        <f>LN(Alexopoulos!G14)</f>
        <v>6.7262334023587469</v>
      </c>
      <c r="Q20">
        <f>LN(Alexopoulos!H14)</f>
        <v>7.5616417455887799</v>
      </c>
      <c r="R20" s="46">
        <f>LN('NSF R&amp;D'!D18)-LN(QuarterlyData!R27)</f>
        <v>-0.72855556993958359</v>
      </c>
    </row>
    <row r="21" spans="1:18" x14ac:dyDescent="0.2">
      <c r="A21">
        <f t="shared" si="1"/>
        <v>1965</v>
      </c>
      <c r="B21">
        <f>LN(QuarterlyData!N28)-LN(QuarterlyData!R28)</f>
        <v>-3.4720352910502505</v>
      </c>
      <c r="C21">
        <f>LN(QuarterlyData!O28)-LN(QuarterlyData!R28)</f>
        <v>-3.9870524107166228</v>
      </c>
      <c r="D21">
        <f>LN(QuarterlyData!P28)-LN(QuarterlyData!R28)</f>
        <v>-5.4881953329637607</v>
      </c>
      <c r="E21">
        <f>LN(QuarterlyData!Q28)-LN(QuarterlyData!R28)</f>
        <v>-7.661435330090284</v>
      </c>
      <c r="F21">
        <f>QuarterlyData!S28</f>
        <v>0.46533537221168064</v>
      </c>
      <c r="G21">
        <f>QuarterlyData!T28</f>
        <v>0.37487420906572688</v>
      </c>
      <c r="H21">
        <f>QuarterlyData!U28</f>
        <v>2.0199459856087287</v>
      </c>
      <c r="I21">
        <f>QuarterlyData!V28</f>
        <v>0.14741666666666628</v>
      </c>
      <c r="J21">
        <f>QuarterlyData!W28</f>
        <v>4.7162358356501854E-3</v>
      </c>
      <c r="K21">
        <f>LN(Alexopoulos!B15)</f>
        <v>6.8480052745763631</v>
      </c>
      <c r="L21">
        <f>LN(Alexopoulos!C15)</f>
        <v>7.5553819442402732</v>
      </c>
      <c r="M21">
        <f>LN(Alexopoulos!D15)</f>
        <v>3.8286413964890951</v>
      </c>
      <c r="N21">
        <f>LN(Alexopoulos!E15)</f>
        <v>3.8286413964890951</v>
      </c>
      <c r="O21">
        <f>LN(Alexopoulos!F15)</f>
        <v>3.9512437185814275</v>
      </c>
      <c r="P21">
        <f>LN(Alexopoulos!G15)</f>
        <v>6.8123450941774788</v>
      </c>
      <c r="Q21">
        <f>LN(Alexopoulos!H15)</f>
        <v>7.5229409180723703</v>
      </c>
      <c r="R21" s="46">
        <f>LN('NSF R&amp;D'!D19)-LN(QuarterlyData!R28)</f>
        <v>-0.7101723453085711</v>
      </c>
    </row>
    <row r="22" spans="1:18" x14ac:dyDescent="0.2">
      <c r="A22">
        <f t="shared" si="1"/>
        <v>1966</v>
      </c>
      <c r="B22">
        <f>LN(QuarterlyData!N29)-LN(QuarterlyData!R29)</f>
        <v>-3.4222453027195918</v>
      </c>
      <c r="C22">
        <f>LN(QuarterlyData!O29)-LN(QuarterlyData!R29)</f>
        <v>-3.9460291736543933</v>
      </c>
      <c r="D22">
        <f>LN(QuarterlyData!P29)-LN(QuarterlyData!R29)</f>
        <v>-5.4162767913081691</v>
      </c>
      <c r="E22">
        <f>LN(QuarterlyData!Q29)-LN(QuarterlyData!R29)</f>
        <v>-7.6415003829001193</v>
      </c>
      <c r="F22">
        <f>QuarterlyData!S29</f>
        <v>0.49864957916988062</v>
      </c>
      <c r="G22">
        <f>QuarterlyData!T29</f>
        <v>0.39880059282614788</v>
      </c>
      <c r="H22">
        <f>QuarterlyData!U29</f>
        <v>3.276757917462092</v>
      </c>
      <c r="I22">
        <f>QuarterlyData!V29</f>
        <v>-0.10375000000000004</v>
      </c>
      <c r="J22">
        <f>QuarterlyData!W29</f>
        <v>4.3783228662573736E-3</v>
      </c>
      <c r="K22">
        <f>LN(Alexopoulos!B16)</f>
        <v>6.9948499858330706</v>
      </c>
      <c r="L22">
        <f>LN(Alexopoulos!C16)</f>
        <v>7.5994013334158153</v>
      </c>
      <c r="M22">
        <f>LN(Alexopoulos!D16)</f>
        <v>4.3694478524670215</v>
      </c>
      <c r="N22">
        <f>LN(Alexopoulos!E16)</f>
        <v>4.3944491546724391</v>
      </c>
      <c r="O22">
        <f>LN(Alexopoulos!F16)</f>
        <v>3.6635616461296463</v>
      </c>
      <c r="P22">
        <f>LN(Alexopoulos!G16)</f>
        <v>6.8658910748834385</v>
      </c>
      <c r="Q22">
        <f>LN(Alexopoulos!H16)</f>
        <v>7.6396422878580132</v>
      </c>
      <c r="R22" s="46">
        <f>LN('NSF R&amp;D'!D20)-LN(QuarterlyData!R29)</f>
        <v>-0.66060042774336836</v>
      </c>
    </row>
    <row r="23" spans="1:18" x14ac:dyDescent="0.2">
      <c r="A23">
        <f t="shared" si="1"/>
        <v>1967</v>
      </c>
      <c r="B23">
        <f>LN(QuarterlyData!N30)-LN(QuarterlyData!R30)</f>
        <v>-3.4116320669515865</v>
      </c>
      <c r="C23">
        <f>LN(QuarterlyData!O30)-LN(QuarterlyData!R30)</f>
        <v>-3.9330700893882584</v>
      </c>
      <c r="D23">
        <f>LN(QuarterlyData!P30)-LN(QuarterlyData!R30)</f>
        <v>-5.4683366298600999</v>
      </c>
      <c r="E23">
        <f>LN(QuarterlyData!Q30)-LN(QuarterlyData!R30)</f>
        <v>-7.6581563350593367</v>
      </c>
      <c r="F23">
        <f>QuarterlyData!S30</f>
        <v>0.51950517036816057</v>
      </c>
      <c r="G23">
        <f>QuarterlyData!T30</f>
        <v>0.43372949270208627</v>
      </c>
      <c r="H23">
        <f>QuarterlyData!U30</f>
        <v>2.9637043205313685</v>
      </c>
      <c r="I23">
        <f>QuarterlyData!V30</f>
        <v>0.81091666666666518</v>
      </c>
      <c r="J23">
        <f>QuarterlyData!W30</f>
        <v>4.5234745565096036E-3</v>
      </c>
      <c r="K23">
        <f>LN(Alexopoulos!B17)</f>
        <v>6.9574973708769514</v>
      </c>
      <c r="L23">
        <f>LN(Alexopoulos!C17)</f>
        <v>7.580189417944541</v>
      </c>
      <c r="M23">
        <f>LN(Alexopoulos!D17)</f>
        <v>4.3820266346738812</v>
      </c>
      <c r="N23">
        <f>LN(Alexopoulos!E17)</f>
        <v>4.3820266346738812</v>
      </c>
      <c r="O23">
        <f>LN(Alexopoulos!F17)</f>
        <v>3.970291913552122</v>
      </c>
      <c r="P23">
        <f>LN(Alexopoulos!G17)</f>
        <v>6.9226438914758877</v>
      </c>
      <c r="Q23">
        <f>LN(Alexopoulos!H17)</f>
        <v>7.5147997604886703</v>
      </c>
      <c r="R23" s="46">
        <f>LN('NSF R&amp;D'!D21)-LN(QuarterlyData!R30)</f>
        <v>-0.65508030385096383</v>
      </c>
    </row>
    <row r="24" spans="1:18" x14ac:dyDescent="0.2">
      <c r="A24">
        <f t="shared" si="1"/>
        <v>1968</v>
      </c>
      <c r="B24">
        <f>LN(QuarterlyData!N31)-LN(QuarterlyData!R31)</f>
        <v>-3.3810331238814015</v>
      </c>
      <c r="C24">
        <f>LN(QuarterlyData!O31)-LN(QuarterlyData!R31)</f>
        <v>-3.894558075733241</v>
      </c>
      <c r="D24">
        <f>LN(QuarterlyData!P31)-LN(QuarterlyData!R31)</f>
        <v>-5.4276055955406921</v>
      </c>
      <c r="E24">
        <f>LN(QuarterlyData!Q31)-LN(QuarterlyData!R31)</f>
        <v>-7.6579857783281877</v>
      </c>
      <c r="F24">
        <f>QuarterlyData!S31</f>
        <v>0.53636614123745407</v>
      </c>
      <c r="G24">
        <f>QuarterlyData!T31</f>
        <v>0.45898238747629594</v>
      </c>
      <c r="H24">
        <f>QuarterlyData!U31</f>
        <v>4.5398142737600011</v>
      </c>
      <c r="I24">
        <f>QuarterlyData!V31</f>
        <v>-0.19174999999999998</v>
      </c>
      <c r="J24">
        <f>QuarterlyData!W31</f>
        <v>4.5800671288394679E-3</v>
      </c>
      <c r="K24">
        <f>LN(Alexopoulos!B18)</f>
        <v>6.9772813416307473</v>
      </c>
      <c r="L24">
        <f>LN(Alexopoulos!C18)</f>
        <v>7.6328855053951328</v>
      </c>
      <c r="M24">
        <f>LN(Alexopoulos!D18)</f>
        <v>4.0073331852324712</v>
      </c>
      <c r="N24">
        <f>LN(Alexopoulos!E18)</f>
        <v>4.0073331852324712</v>
      </c>
      <c r="O24">
        <f>LN(Alexopoulos!F18)</f>
        <v>4.0253516907351496</v>
      </c>
      <c r="P24">
        <f>LN(Alexopoulos!G18)</f>
        <v>6.9546388648809874</v>
      </c>
      <c r="Q24">
        <f>LN(Alexopoulos!H18)</f>
        <v>7.6063873897726522</v>
      </c>
      <c r="R24" s="46">
        <f>LN('NSF R&amp;D'!D22)-LN(QuarterlyData!R31)</f>
        <v>-0.65242360193835935</v>
      </c>
    </row>
    <row r="25" spans="1:18" x14ac:dyDescent="0.2">
      <c r="A25">
        <f t="shared" si="1"/>
        <v>1969</v>
      </c>
      <c r="B25">
        <f>LN(QuarterlyData!N32)-LN(QuarterlyData!R32)</f>
        <v>-3.3703933947151405</v>
      </c>
      <c r="C25">
        <f>LN(QuarterlyData!O32)-LN(QuarterlyData!R32)</f>
        <v>-3.8781326998180514</v>
      </c>
      <c r="D25">
        <f>LN(QuarterlyData!P32)-LN(QuarterlyData!R32)</f>
        <v>-5.3936785741103233</v>
      </c>
      <c r="E25">
        <f>LN(QuarterlyData!Q32)-LN(QuarterlyData!R32)</f>
        <v>-7.6499290000631603</v>
      </c>
      <c r="F25">
        <f>QuarterlyData!S32</f>
        <v>0.52298369751259155</v>
      </c>
      <c r="G25">
        <f>QuarterlyData!T32</f>
        <v>0.44840327416639492</v>
      </c>
      <c r="H25">
        <f>QuarterlyData!U32</f>
        <v>4.9789712076256265</v>
      </c>
      <c r="I25">
        <f>QuarterlyData!V32</f>
        <v>-1.3475833333333318</v>
      </c>
      <c r="J25">
        <f>QuarterlyData!W32</f>
        <v>4.2387067493186228E-3</v>
      </c>
      <c r="K25">
        <f>LN(Alexopoulos!B19)</f>
        <v>6.7844570626376433</v>
      </c>
      <c r="L25">
        <f>LN(Alexopoulos!C19)</f>
        <v>7.5973963202127948</v>
      </c>
      <c r="M25">
        <f>LN(Alexopoulos!D19)</f>
        <v>4.2046926193909657</v>
      </c>
      <c r="N25">
        <f>LN(Alexopoulos!E19)</f>
        <v>4.2341065045972597</v>
      </c>
      <c r="O25">
        <f>LN(Alexopoulos!F19)</f>
        <v>3.9889840465642745</v>
      </c>
      <c r="P25">
        <f>LN(Alexopoulos!G19)</f>
        <v>7.0825485693552999</v>
      </c>
      <c r="Q25">
        <f>LN(Alexopoulos!H19)</f>
        <v>7.6004023345003997</v>
      </c>
      <c r="R25" s="46">
        <f>LN('NSF R&amp;D'!D23)-LN(QuarterlyData!R32)</f>
        <v>-0.67189713762767056</v>
      </c>
    </row>
    <row r="26" spans="1:18" x14ac:dyDescent="0.2">
      <c r="A26">
        <f t="shared" si="1"/>
        <v>1970</v>
      </c>
      <c r="B26">
        <f>LN(QuarterlyData!N33)-LN(QuarterlyData!R33)</f>
        <v>-3.3909552180280524</v>
      </c>
      <c r="C26">
        <f>LN(QuarterlyData!O33)-LN(QuarterlyData!R33)</f>
        <v>-3.8774343599050454</v>
      </c>
      <c r="D26">
        <f>LN(QuarterlyData!P33)-LN(QuarterlyData!R33)</f>
        <v>-5.4789862761013906</v>
      </c>
      <c r="E26">
        <f>LN(QuarterlyData!Q33)-LN(QuarterlyData!R33)</f>
        <v>-7.6884219462755397</v>
      </c>
      <c r="F26">
        <f>QuarterlyData!S33</f>
        <v>0.54261180158180988</v>
      </c>
      <c r="G26">
        <f>QuarterlyData!T33</f>
        <v>0.47679555493752102</v>
      </c>
      <c r="H26">
        <f>QuarterlyData!U33</f>
        <v>4.9111585848315986</v>
      </c>
      <c r="I26">
        <f>QuarterlyData!V33</f>
        <v>-5.6833333333333208E-2</v>
      </c>
      <c r="J26">
        <f>QuarterlyData!W33</f>
        <v>3.3364253387929408E-3</v>
      </c>
      <c r="K26">
        <f>LN(Alexopoulos!B20)</f>
        <v>6.8351845861473013</v>
      </c>
      <c r="L26">
        <f>LN(Alexopoulos!C20)</f>
        <v>7.7786301473258099</v>
      </c>
      <c r="M26">
        <f>LN(Alexopoulos!D20)</f>
        <v>4.4659081186545837</v>
      </c>
      <c r="N26">
        <f>LN(Alexopoulos!E20)</f>
        <v>4.4773368144782069</v>
      </c>
      <c r="O26">
        <f>LN(Alexopoulos!F20)</f>
        <v>4.219507705176107</v>
      </c>
      <c r="P26">
        <f>LN(Alexopoulos!G20)</f>
        <v>6.9177056098353047</v>
      </c>
      <c r="Q26">
        <f>LN(Alexopoulos!H20)</f>
        <v>7.5781454724194663</v>
      </c>
      <c r="R26" s="46">
        <f>LN('NSF R&amp;D'!D24)-LN(QuarterlyData!R33)</f>
        <v>-0.75929189001820951</v>
      </c>
    </row>
    <row r="27" spans="1:18" x14ac:dyDescent="0.2">
      <c r="A27">
        <f t="shared" si="1"/>
        <v>1971</v>
      </c>
      <c r="B27">
        <f>LN(QuarterlyData!N34)-LN(QuarterlyData!R34)</f>
        <v>-3.3860260267240836</v>
      </c>
      <c r="C27">
        <f>LN(QuarterlyData!O34)-LN(QuarterlyData!R34)</f>
        <v>-3.8674827067920425</v>
      </c>
      <c r="D27">
        <f>LN(QuarterlyData!P34)-LN(QuarterlyData!R34)</f>
        <v>-5.4084013484893445</v>
      </c>
      <c r="E27">
        <f>LN(QuarterlyData!Q34)-LN(QuarterlyData!R34)</f>
        <v>-7.7177769779608392</v>
      </c>
      <c r="F27">
        <f>QuarterlyData!S34</f>
        <v>0.56890398067727954</v>
      </c>
      <c r="G27">
        <f>QuarterlyData!T34</f>
        <v>0.50816573281349686</v>
      </c>
      <c r="H27">
        <f>QuarterlyData!U34</f>
        <v>4.6606285746666476</v>
      </c>
      <c r="I27">
        <f>QuarterlyData!V34</f>
        <v>1.2196666666666667</v>
      </c>
      <c r="J27">
        <f>QuarterlyData!W34</f>
        <v>3.6923441797155022E-3</v>
      </c>
      <c r="K27">
        <f>LN(Alexopoulos!B21)</f>
        <v>6.9631899858702377</v>
      </c>
      <c r="L27">
        <f>LN(Alexopoulos!C21)</f>
        <v>7.7939990895039957</v>
      </c>
      <c r="M27">
        <f>LN(Alexopoulos!D21)</f>
        <v>4.5951198501345898</v>
      </c>
      <c r="N27">
        <f>LN(Alexopoulos!E21)</f>
        <v>4.6151205168412597</v>
      </c>
      <c r="O27">
        <f>LN(Alexopoulos!F21)</f>
        <v>4.0943445622221004</v>
      </c>
      <c r="P27">
        <f>LN(Alexopoulos!G21)</f>
        <v>6.8554087986099281</v>
      </c>
      <c r="Q27">
        <f>LN(Alexopoulos!H21)</f>
        <v>7.7075121946003406</v>
      </c>
      <c r="R27" s="46">
        <f>LN('NSF R&amp;D'!D25)-LN(QuarterlyData!R34)</f>
        <v>-0.8217254456319818</v>
      </c>
    </row>
    <row r="28" spans="1:18" x14ac:dyDescent="0.2">
      <c r="A28">
        <f t="shared" si="1"/>
        <v>1972</v>
      </c>
      <c r="B28">
        <f>LN(QuarterlyData!N35)-LN(QuarterlyData!R35)</f>
        <v>-3.3551438491973755</v>
      </c>
      <c r="C28">
        <f>LN(QuarterlyData!O35)-LN(QuarterlyData!R35)</f>
        <v>-3.8283555715516933</v>
      </c>
      <c r="D28">
        <f>LN(QuarterlyData!P35)-LN(QuarterlyData!R35)</f>
        <v>-5.322070190961373</v>
      </c>
      <c r="E28">
        <f>LN(QuarterlyData!Q35)-LN(QuarterlyData!R35)</f>
        <v>-7.7064956529822695</v>
      </c>
      <c r="F28">
        <f>QuarterlyData!S35</f>
        <v>0.57898650713902522</v>
      </c>
      <c r="G28">
        <f>QuarterlyData!T35</f>
        <v>0.52366859290001</v>
      </c>
      <c r="H28">
        <f>QuarterlyData!U35</f>
        <v>4.3427293432018121</v>
      </c>
      <c r="I28">
        <f>QuarterlyData!V35</f>
        <v>1.4915833333333326</v>
      </c>
      <c r="J28">
        <f>QuarterlyData!W35</f>
        <v>3.8629482165725036E-3</v>
      </c>
      <c r="K28">
        <f>LN(Alexopoulos!B22)</f>
        <v>7.0766538154439509</v>
      </c>
      <c r="L28">
        <f>LN(Alexopoulos!C22)</f>
        <v>7.7944112057266013</v>
      </c>
      <c r="M28">
        <f>LN(Alexopoulos!D22)</f>
        <v>4.836281906951478</v>
      </c>
      <c r="N28">
        <f>LN(Alexopoulos!E22)</f>
        <v>4.8520302639196169</v>
      </c>
      <c r="O28">
        <f>LN(Alexopoulos!F22)</f>
        <v>4.1896547420264252</v>
      </c>
      <c r="P28">
        <f>LN(Alexopoulos!G22)</f>
        <v>6.8090393060429797</v>
      </c>
      <c r="Q28">
        <f>LN(Alexopoulos!H22)</f>
        <v>7.6699619954735772</v>
      </c>
      <c r="R28" s="46">
        <f>LN('NSF R&amp;D'!D26)-LN(QuarterlyData!R35)</f>
        <v>-0.81955517505782005</v>
      </c>
    </row>
    <row r="29" spans="1:18" x14ac:dyDescent="0.2">
      <c r="A29">
        <f t="shared" si="1"/>
        <v>1973</v>
      </c>
      <c r="B29">
        <f>LN(QuarterlyData!N36)-LN(QuarterlyData!R36)</f>
        <v>-3.3205959229280246</v>
      </c>
      <c r="C29">
        <f>LN(QuarterlyData!O36)-LN(QuarterlyData!R36)</f>
        <v>-3.8003211144250013</v>
      </c>
      <c r="D29">
        <f>LN(QuarterlyData!P36)-LN(QuarterlyData!R36)</f>
        <v>-5.2385842060021144</v>
      </c>
      <c r="E29">
        <f>LN(QuarterlyData!Q36)-LN(QuarterlyData!R36)</f>
        <v>-7.6870614044497456</v>
      </c>
      <c r="F29">
        <f>QuarterlyData!S36</f>
        <v>0.59661762614530633</v>
      </c>
      <c r="G29">
        <f>QuarterlyData!T36</f>
        <v>0.538152067320813</v>
      </c>
      <c r="H29">
        <f>QuarterlyData!U36</f>
        <v>6.5274964396378365</v>
      </c>
      <c r="I29">
        <f>QuarterlyData!V36</f>
        <v>-2.0165000000000006</v>
      </c>
      <c r="J29">
        <f>QuarterlyData!W36</f>
        <v>3.515612133596276E-3</v>
      </c>
      <c r="K29">
        <f>LN(Alexopoulos!B23)</f>
        <v>7.0139154748105277</v>
      </c>
      <c r="L29">
        <f>LN(Alexopoulos!C23)</f>
        <v>7.7698009960038963</v>
      </c>
      <c r="M29">
        <f>LN(Alexopoulos!D23)</f>
        <v>4.7273878187123408</v>
      </c>
      <c r="N29">
        <f>LN(Alexopoulos!E23)</f>
        <v>4.7621739347977563</v>
      </c>
      <c r="O29">
        <f>LN(Alexopoulos!F23)</f>
        <v>3.9512437185814275</v>
      </c>
      <c r="P29">
        <f>LN(Alexopoulos!G23)</f>
        <v>6.7673431252653922</v>
      </c>
      <c r="Q29">
        <f>LN(Alexopoulos!H23)</f>
        <v>7.7266536648476425</v>
      </c>
      <c r="R29" s="46">
        <f>LN('NSF R&amp;D'!D27)-LN(QuarterlyData!R36)</f>
        <v>-0.81095353097557243</v>
      </c>
    </row>
    <row r="30" spans="1:18" x14ac:dyDescent="0.2">
      <c r="A30">
        <f t="shared" si="1"/>
        <v>1974</v>
      </c>
      <c r="B30">
        <f>LN(QuarterlyData!N37)-LN(QuarterlyData!R37)</f>
        <v>-3.345766952585409</v>
      </c>
      <c r="C30">
        <f>LN(QuarterlyData!O37)-LN(QuarterlyData!R37)</f>
        <v>-3.8285969972854001</v>
      </c>
      <c r="D30">
        <f>LN(QuarterlyData!P37)-LN(QuarterlyData!R37)</f>
        <v>-5.3270973271955686</v>
      </c>
      <c r="E30">
        <f>LN(QuarterlyData!Q37)-LN(QuarterlyData!R37)</f>
        <v>-7.7055939314994548</v>
      </c>
      <c r="F30">
        <f>QuarterlyData!S37</f>
        <v>0.59197316445238557</v>
      </c>
      <c r="G30">
        <f>QuarterlyData!T37</f>
        <v>0.52845283853689862</v>
      </c>
      <c r="H30">
        <f>QuarterlyData!U37</f>
        <v>9.9942756417901624</v>
      </c>
      <c r="I30">
        <f>QuarterlyData!V37</f>
        <v>-2.8897499999999998</v>
      </c>
      <c r="J30">
        <f>QuarterlyData!W37</f>
        <v>2.3935826960305331E-3</v>
      </c>
      <c r="K30">
        <f>LN(Alexopoulos!B24)</f>
        <v>7.1685798972640349</v>
      </c>
      <c r="L30">
        <f>LN(Alexopoulos!C24)</f>
        <v>7.8395255817046783</v>
      </c>
      <c r="M30">
        <f>LN(Alexopoulos!D24)</f>
        <v>4.7361984483944957</v>
      </c>
      <c r="N30">
        <f>LN(Alexopoulos!E24)</f>
        <v>4.7706846244656651</v>
      </c>
      <c r="O30">
        <f>LN(Alexopoulos!F24)</f>
        <v>4.1108738641733114</v>
      </c>
      <c r="P30">
        <f>LN(Alexopoulos!G24)</f>
        <v>6.6858609470683596</v>
      </c>
      <c r="Q30">
        <f>LN(Alexopoulos!H24)</f>
        <v>7.8532163881560724</v>
      </c>
      <c r="R30" s="46">
        <f>LN('NSF R&amp;D'!D28)-LN(QuarterlyData!R37)</f>
        <v>-0.84317432681585736</v>
      </c>
    </row>
    <row r="31" spans="1:18" x14ac:dyDescent="0.2">
      <c r="A31">
        <f t="shared" si="1"/>
        <v>1975</v>
      </c>
      <c r="B31">
        <f>LN(QuarterlyData!N38)-LN(QuarterlyData!R38)</f>
        <v>-3.3671315778209294</v>
      </c>
      <c r="C31">
        <f>LN(QuarterlyData!O38)-LN(QuarterlyData!R38)</f>
        <v>-3.825539573928797</v>
      </c>
      <c r="D31">
        <f>LN(QuarterlyData!P38)-LN(QuarterlyData!R38)</f>
        <v>-5.5232059609977302</v>
      </c>
      <c r="E31">
        <f>LN(QuarterlyData!Q38)-LN(QuarterlyData!R38)</f>
        <v>-7.7685697810550156</v>
      </c>
      <c r="F31">
        <f>QuarterlyData!S38</f>
        <v>0.62061820102582099</v>
      </c>
      <c r="G31">
        <f>QuarterlyData!T38</f>
        <v>0.56186705333974829</v>
      </c>
      <c r="H31">
        <f>QuarterlyData!U38</f>
        <v>7.1442830489013343</v>
      </c>
      <c r="I31">
        <f>QuarterlyData!V38</f>
        <v>1.7408333333333361</v>
      </c>
      <c r="J31">
        <f>QuarterlyData!W38</f>
        <v>2.2279466818884604E-3</v>
      </c>
      <c r="K31">
        <f>LN(Alexopoulos!B25)</f>
        <v>7.233455418621439</v>
      </c>
      <c r="L31">
        <f>LN(Alexopoulos!C25)</f>
        <v>7.8709295967551425</v>
      </c>
      <c r="M31">
        <f>LN(Alexopoulos!D25)</f>
        <v>4.8040210447332568</v>
      </c>
      <c r="N31">
        <f>LN(Alexopoulos!E25)</f>
        <v>4.8520302639196169</v>
      </c>
      <c r="O31">
        <f>LN(Alexopoulos!F25)</f>
        <v>4.2341065045972597</v>
      </c>
      <c r="P31">
        <f>LN(Alexopoulos!G25)</f>
        <v>7.0817085861055746</v>
      </c>
      <c r="Q31">
        <f>LN(Alexopoulos!H25)</f>
        <v>7.8083230503910555</v>
      </c>
      <c r="R31" s="46">
        <f>LN('NSF R&amp;D'!D29)-LN(QuarterlyData!R38)</f>
        <v>-0.89744597900308776</v>
      </c>
    </row>
    <row r="32" spans="1:18" x14ac:dyDescent="0.2">
      <c r="A32">
        <f t="shared" si="1"/>
        <v>1976</v>
      </c>
      <c r="B32">
        <f>LN(QuarterlyData!N39)-LN(QuarterlyData!R39)</f>
        <v>-3.3329634444766967</v>
      </c>
      <c r="C32">
        <f>LN(QuarterlyData!O39)-LN(QuarterlyData!R39)</f>
        <v>-3.7895623546029018</v>
      </c>
      <c r="D32">
        <f>LN(QuarterlyData!P39)-LN(QuarterlyData!R39)</f>
        <v>-5.3668443613594947</v>
      </c>
      <c r="E32">
        <f>LN(QuarterlyData!Q39)-LN(QuarterlyData!R39)</f>
        <v>-7.7519161642056114</v>
      </c>
      <c r="F32">
        <f>QuarterlyData!S39</f>
        <v>0.63138108875009902</v>
      </c>
      <c r="G32">
        <f>QuarterlyData!T39</f>
        <v>0.56357523411356469</v>
      </c>
      <c r="H32">
        <f>QuarterlyData!U39</f>
        <v>5.0834245078372309</v>
      </c>
      <c r="I32">
        <f>QuarterlyData!V39</f>
        <v>2.00875</v>
      </c>
      <c r="J32">
        <f>QuarterlyData!W39</f>
        <v>2.4483415855935872E-3</v>
      </c>
      <c r="K32">
        <f>LN(Alexopoulos!B26)</f>
        <v>7.0825485693552999</v>
      </c>
      <c r="L32">
        <f>LN(Alexopoulos!C26)</f>
        <v>7.9564767980367819</v>
      </c>
      <c r="M32">
        <f>LN(Alexopoulos!D26)</f>
        <v>4.7706846244656651</v>
      </c>
      <c r="N32">
        <f>LN(Alexopoulos!E26)</f>
        <v>4.8283137373023015</v>
      </c>
      <c r="O32">
        <f>LN(Alexopoulos!F26)</f>
        <v>4.4659081186545837</v>
      </c>
      <c r="P32">
        <f>LN(Alexopoulos!G26)</f>
        <v>7.2026611965232377</v>
      </c>
      <c r="Q32">
        <f>LN(Alexopoulos!H26)</f>
        <v>7.5637196684143664</v>
      </c>
      <c r="R32" s="46">
        <f>LN('NSF R&amp;D'!D30)-LN(QuarterlyData!R39)</f>
        <v>-0.86200568845798387</v>
      </c>
    </row>
    <row r="33" spans="1:18" x14ac:dyDescent="0.2">
      <c r="A33">
        <f t="shared" si="1"/>
        <v>1977</v>
      </c>
      <c r="B33">
        <f>LN(QuarterlyData!N40)-LN(QuarterlyData!R40)</f>
        <v>-3.3058413022024684</v>
      </c>
      <c r="C33">
        <f>LN(QuarterlyData!O40)-LN(QuarterlyData!R40)</f>
        <v>-3.7662231866687801</v>
      </c>
      <c r="D33">
        <f>LN(QuarterlyData!P40)-LN(QuarterlyData!R40)</f>
        <v>-5.2514058818681537</v>
      </c>
      <c r="E33">
        <f>LN(QuarterlyData!Q40)-LN(QuarterlyData!R40)</f>
        <v>-7.7311422649763815</v>
      </c>
      <c r="F33">
        <f>QuarterlyData!S40</f>
        <v>0.64702740411926407</v>
      </c>
      <c r="G33">
        <f>QuarterlyData!T40</f>
        <v>0.5795338885738347</v>
      </c>
      <c r="H33">
        <f>QuarterlyData!U40</f>
        <v>6.3613947762290124</v>
      </c>
      <c r="I33">
        <f>QuarterlyData!V40</f>
        <v>1.4118333333333348</v>
      </c>
      <c r="J33">
        <f>QuarterlyData!W40</f>
        <v>2.1751933208703231E-3</v>
      </c>
      <c r="K33">
        <f>LN(Alexopoulos!B27)</f>
        <v>7.2744795587738711</v>
      </c>
      <c r="L33">
        <f>LN(Alexopoulos!C27)</f>
        <v>7.9398715763618828</v>
      </c>
      <c r="M33">
        <f>LN(Alexopoulos!D27)</f>
        <v>5.0689042022202315</v>
      </c>
      <c r="N33">
        <f>LN(Alexopoulos!E27)</f>
        <v>5.1239639794032588</v>
      </c>
      <c r="O33">
        <f>LN(Alexopoulos!F27)</f>
        <v>4.1108738641733114</v>
      </c>
      <c r="P33">
        <f>LN(Alexopoulos!G27)</f>
        <v>7.063903961472068</v>
      </c>
      <c r="Q33">
        <f>LN(Alexopoulos!H27)</f>
        <v>7.5918617148899337</v>
      </c>
      <c r="R33" s="46">
        <f>LN('NSF R&amp;D'!D31)-LN(QuarterlyData!R40)</f>
        <v>-0.8419271400845858</v>
      </c>
    </row>
    <row r="34" spans="1:18" x14ac:dyDescent="0.2">
      <c r="A34">
        <f t="shared" si="1"/>
        <v>1978</v>
      </c>
      <c r="B34">
        <f>LN(QuarterlyData!N41)-LN(QuarterlyData!R41)</f>
        <v>-3.2697942404705458</v>
      </c>
      <c r="C34">
        <f>LN(QuarterlyData!O41)-LN(QuarterlyData!R41)</f>
        <v>-3.7412733002379213</v>
      </c>
      <c r="D34">
        <f>LN(QuarterlyData!P41)-LN(QuarterlyData!R41)</f>
        <v>-5.1600223938390801</v>
      </c>
      <c r="E34">
        <f>LN(QuarterlyData!Q41)-LN(QuarterlyData!R41)</f>
        <v>-7.698398942235114</v>
      </c>
      <c r="F34">
        <f>QuarterlyData!S41</f>
        <v>0.64565995121766906</v>
      </c>
      <c r="G34">
        <f>QuarterlyData!T41</f>
        <v>0.58537698003156358</v>
      </c>
      <c r="H34">
        <f>QuarterlyData!U41</f>
        <v>7.0312901185170418</v>
      </c>
      <c r="I34">
        <f>QuarterlyData!V41</f>
        <v>0.26991666666666669</v>
      </c>
      <c r="J34">
        <f>QuarterlyData!W41</f>
        <v>1.938053363972546E-3</v>
      </c>
      <c r="K34">
        <f>LN(Alexopoulos!B28)</f>
        <v>7.3205269622727398</v>
      </c>
      <c r="L34">
        <f>LN(Alexopoulos!C28)</f>
        <v>7.9427175405737911</v>
      </c>
      <c r="M34">
        <f>LN(Alexopoulos!D28)</f>
        <v>5.3798973535404597</v>
      </c>
      <c r="N34">
        <f>LN(Alexopoulos!E28)</f>
        <v>5.4510384535657002</v>
      </c>
      <c r="O34">
        <f>LN(Alexopoulos!F28)</f>
        <v>3.970291913552122</v>
      </c>
      <c r="P34">
        <f>LN(Alexopoulos!G28)</f>
        <v>7.215975002651466</v>
      </c>
      <c r="Q34">
        <f>LN(Alexopoulos!H28)</f>
        <v>7.6755460025378479</v>
      </c>
      <c r="R34" s="46">
        <f>LN('NSF R&amp;D'!D32)-LN(QuarterlyData!R41)</f>
        <v>-0.81761403438335201</v>
      </c>
    </row>
    <row r="35" spans="1:18" x14ac:dyDescent="0.2">
      <c r="A35">
        <f t="shared" si="1"/>
        <v>1979</v>
      </c>
      <c r="B35">
        <f>LN(QuarterlyData!N42)-LN(QuarterlyData!R42)</f>
        <v>-3.2558608303617245</v>
      </c>
      <c r="C35">
        <f>LN(QuarterlyData!O42)-LN(QuarterlyData!R42)</f>
        <v>-3.7351243604635318</v>
      </c>
      <c r="D35">
        <f>LN(QuarterlyData!P42)-LN(QuarterlyData!R42)</f>
        <v>-5.1428978409734176</v>
      </c>
      <c r="E35">
        <f>LN(QuarterlyData!Q42)-LN(QuarterlyData!R42)</f>
        <v>-7.6806528528099003</v>
      </c>
      <c r="F35">
        <f>QuarterlyData!S42</f>
        <v>0.65032119249014331</v>
      </c>
      <c r="G35">
        <f>QuarterlyData!T42</f>
        <v>0.58594818000074356</v>
      </c>
      <c r="H35">
        <f>QuarterlyData!U42</f>
        <v>8.2504889407766679</v>
      </c>
      <c r="I35">
        <f>QuarterlyData!V42</f>
        <v>-2.0461666666666649</v>
      </c>
      <c r="J35">
        <f>QuarterlyData!W42</f>
        <v>1.8369024440569031E-3</v>
      </c>
      <c r="K35">
        <f>LN(Alexopoulos!B29)</f>
        <v>7.5611215895302379</v>
      </c>
      <c r="L35">
        <f>LN(Alexopoulos!C29)</f>
        <v>8.0352789111446672</v>
      </c>
      <c r="M35">
        <f>LN(Alexopoulos!D29)</f>
        <v>5.389071729816501</v>
      </c>
      <c r="N35">
        <f>LN(Alexopoulos!E29)</f>
        <v>5.4424177105217932</v>
      </c>
      <c r="O35">
        <f>LN(Alexopoulos!F29)</f>
        <v>4.290459441148391</v>
      </c>
      <c r="P35">
        <f>LN(Alexopoulos!G29)</f>
        <v>7.3434262291473669</v>
      </c>
      <c r="Q35">
        <f>LN(Alexopoulos!H29)</f>
        <v>7.8489337263640708</v>
      </c>
      <c r="R35" s="46">
        <f>LN('NSF R&amp;D'!D33)-LN(QuarterlyData!R42)</f>
        <v>-0.77669786140126007</v>
      </c>
    </row>
    <row r="36" spans="1:18" x14ac:dyDescent="0.2">
      <c r="A36">
        <f t="shared" si="1"/>
        <v>1980</v>
      </c>
      <c r="B36">
        <f>LN(QuarterlyData!N43)-LN(QuarterlyData!R43)</f>
        <v>-3.2724192368397631</v>
      </c>
      <c r="C36">
        <f>LN(QuarterlyData!O43)-LN(QuarterlyData!R43)</f>
        <v>-3.7523942811247224</v>
      </c>
      <c r="D36">
        <f>LN(QuarterlyData!P43)-LN(QuarterlyData!R43)</f>
        <v>-5.2630641043527886</v>
      </c>
      <c r="E36">
        <f>LN(QuarterlyData!Q43)-LN(QuarterlyData!R43)</f>
        <v>-7.7029004538969819</v>
      </c>
      <c r="F36">
        <f>QuarterlyData!S43</f>
        <v>0.6414694354482593</v>
      </c>
      <c r="G36">
        <f>QuarterlyData!T43</f>
        <v>0.59207907360365031</v>
      </c>
      <c r="H36">
        <f>QuarterlyData!U43</f>
        <v>9.230466744004806</v>
      </c>
      <c r="I36">
        <f>QuarterlyData!V43</f>
        <v>-2.2131666666666652</v>
      </c>
      <c r="J36">
        <f>QuarterlyData!W43</f>
        <v>1.8296260350125018E-3</v>
      </c>
      <c r="K36">
        <f>LN(Alexopoulos!B30)</f>
        <v>7.5616417455887799</v>
      </c>
      <c r="L36">
        <f>LN(Alexopoulos!C30)</f>
        <v>8.0916274116010705</v>
      </c>
      <c r="M36">
        <f>LN(Alexopoulos!D30)</f>
        <v>5.4930614433405482</v>
      </c>
      <c r="N36">
        <f>LN(Alexopoulos!E30)</f>
        <v>5.5568280616995374</v>
      </c>
      <c r="O36">
        <f>LN(Alexopoulos!F30)</f>
        <v>3.9318256327243257</v>
      </c>
      <c r="P36">
        <f>LN(Alexopoulos!G30)</f>
        <v>7.3581937527330323</v>
      </c>
      <c r="Q36">
        <f>LN(Alexopoulos!H30)</f>
        <v>7.844240718141811</v>
      </c>
      <c r="R36" s="46">
        <f>LN('NSF R&amp;D'!D34)-LN(QuarterlyData!R43)</f>
        <v>-0.72555863831803968</v>
      </c>
    </row>
    <row r="37" spans="1:18" x14ac:dyDescent="0.2">
      <c r="A37">
        <f t="shared" si="1"/>
        <v>1981</v>
      </c>
      <c r="B37">
        <f>LN(QuarterlyData!N44)-LN(QuarterlyData!R44)</f>
        <v>-3.259314836460673</v>
      </c>
      <c r="C37">
        <f>LN(QuarterlyData!O44)-LN(QuarterlyData!R44)</f>
        <v>-3.7501558770075079</v>
      </c>
      <c r="D37">
        <f>LN(QuarterlyData!P44)-LN(QuarterlyData!R44)</f>
        <v>-5.191214752689878</v>
      </c>
      <c r="E37">
        <f>LN(QuarterlyData!Q44)-LN(QuarterlyData!R44)</f>
        <v>-7.7083039923491539</v>
      </c>
      <c r="F37">
        <f>QuarterlyData!S44</f>
        <v>0.6368041816882879</v>
      </c>
      <c r="G37">
        <f>QuarterlyData!T44</f>
        <v>0.59620438126806852</v>
      </c>
      <c r="H37">
        <f>QuarterlyData!U44</f>
        <v>7.9638347934904097</v>
      </c>
      <c r="I37">
        <f>QuarterlyData!V44</f>
        <v>-2.8909166666666661</v>
      </c>
      <c r="J37">
        <f>QuarterlyData!W44</f>
        <v>1.7681431087877941E-3</v>
      </c>
      <c r="K37">
        <f>LN(Alexopoulos!B31)</f>
        <v>7.5374300365865086</v>
      </c>
      <c r="L37">
        <f>LN(Alexopoulos!C31)</f>
        <v>8.0916274116010705</v>
      </c>
      <c r="M37">
        <f>LN(Alexopoulos!D31)</f>
        <v>5.7137328055093688</v>
      </c>
      <c r="N37">
        <f>LN(Alexopoulos!E31)</f>
        <v>5.7620513827801769</v>
      </c>
      <c r="O37">
        <f>LN(Alexopoulos!F31)</f>
        <v>3.8286413964890951</v>
      </c>
      <c r="P37">
        <f>LN(Alexopoulos!G31)</f>
        <v>7.5027382107548508</v>
      </c>
      <c r="Q37">
        <f>LN(Alexopoulos!H31)</f>
        <v>7.930565854233965</v>
      </c>
      <c r="R37" s="46">
        <f>LN('NSF R&amp;D'!D35)-LN(QuarterlyData!R44)</f>
        <v>-0.67586698628690023</v>
      </c>
    </row>
    <row r="38" spans="1:18" x14ac:dyDescent="0.2">
      <c r="A38">
        <f t="shared" si="1"/>
        <v>1982</v>
      </c>
      <c r="B38">
        <f>LN(QuarterlyData!N45)-LN(QuarterlyData!R45)</f>
        <v>-3.2898326361333776</v>
      </c>
      <c r="C38">
        <f>LN(QuarterlyData!O45)-LN(QuarterlyData!R45)</f>
        <v>-3.747270115593146</v>
      </c>
      <c r="D38">
        <f>LN(QuarterlyData!P45)-LN(QuarterlyData!R45)</f>
        <v>-5.3421885505941669</v>
      </c>
      <c r="E38">
        <f>LN(QuarterlyData!Q45)-LN(QuarterlyData!R45)</f>
        <v>-7.7416254568716951</v>
      </c>
      <c r="F38">
        <f>QuarterlyData!S45</f>
        <v>0.62988312092552812</v>
      </c>
      <c r="G38">
        <f>QuarterlyData!T45</f>
        <v>0.59720858064693194</v>
      </c>
      <c r="H38">
        <f>QuarterlyData!U45</f>
        <v>5.1210062879061713</v>
      </c>
      <c r="I38">
        <f>QuarterlyData!V45</f>
        <v>0.15033333333333093</v>
      </c>
      <c r="J38">
        <f>QuarterlyData!W45</f>
        <v>1.5348987334497688E-3</v>
      </c>
      <c r="K38">
        <f>LN(Alexopoulos!B32)</f>
        <v>7.5553819442402732</v>
      </c>
      <c r="L38">
        <f>LN(Alexopoulos!C32)</f>
        <v>8.0561096595450614</v>
      </c>
      <c r="M38">
        <f>LN(Alexopoulos!D32)</f>
        <v>6.0210233493495267</v>
      </c>
      <c r="N38">
        <f>LN(Alexopoulos!E32)</f>
        <v>6.0661080901037474</v>
      </c>
      <c r="O38">
        <f>LN(Alexopoulos!F32)</f>
        <v>4.2766661190160553</v>
      </c>
      <c r="P38">
        <f>LN(Alexopoulos!G32)</f>
        <v>7.4360278163518485</v>
      </c>
      <c r="Q38">
        <f>LN(Alexopoulos!H32)</f>
        <v>7.8648040033284596</v>
      </c>
      <c r="R38" s="46">
        <f>LN('NSF R&amp;D'!D36)-LN(QuarterlyData!R45)</f>
        <v>-0.62229808229928629</v>
      </c>
    </row>
    <row r="39" spans="1:18" x14ac:dyDescent="0.2">
      <c r="A39">
        <f t="shared" si="1"/>
        <v>1983</v>
      </c>
      <c r="B39">
        <f>LN(QuarterlyData!N46)-LN(QuarterlyData!R46)</f>
        <v>-3.2569109006663322</v>
      </c>
      <c r="C39">
        <f>LN(QuarterlyData!O46)-LN(QuarterlyData!R46)</f>
        <v>-3.7041888595342325</v>
      </c>
      <c r="D39">
        <f>LN(QuarterlyData!P46)-LN(QuarterlyData!R46)</f>
        <v>-5.2653263428417443</v>
      </c>
      <c r="E39">
        <f>LN(QuarterlyData!Q46)-LN(QuarterlyData!R46)</f>
        <v>-7.7346730116951496</v>
      </c>
      <c r="F39">
        <f>QuarterlyData!S46</f>
        <v>0.6336620229190173</v>
      </c>
      <c r="G39">
        <f>QuarterlyData!T46</f>
        <v>0.58477040972692373</v>
      </c>
      <c r="H39">
        <f>QuarterlyData!U46</f>
        <v>3.2542092885466722</v>
      </c>
      <c r="I39">
        <f>QuarterlyData!V46</f>
        <v>1.7869999999999975</v>
      </c>
      <c r="J39">
        <f>QuarterlyData!W46</f>
        <v>1.9706204907281011E-3</v>
      </c>
      <c r="K39">
        <f>LN(Alexopoulos!B33)</f>
        <v>7.78155595923534</v>
      </c>
      <c r="L39">
        <f>LN(Alexopoulos!C33)</f>
        <v>8.0709060887878188</v>
      </c>
      <c r="M39">
        <f>LN(Alexopoulos!D33)</f>
        <v>6.4846352356352517</v>
      </c>
      <c r="N39">
        <f>LN(Alexopoulos!E33)</f>
        <v>6.513230110912307</v>
      </c>
      <c r="O39">
        <f>LN(Alexopoulos!F33)</f>
        <v>4.3438054218536841</v>
      </c>
      <c r="P39">
        <f>LN(Alexopoulos!G33)</f>
        <v>7.4821189235521155</v>
      </c>
      <c r="Q39">
        <f>LN(Alexopoulos!H33)</f>
        <v>8.0323601479244999</v>
      </c>
      <c r="R39" s="46">
        <f>LN('NSF R&amp;D'!D37)-LN(QuarterlyData!R46)</f>
        <v>-0.56655659586935414</v>
      </c>
    </row>
    <row r="40" spans="1:18" x14ac:dyDescent="0.2">
      <c r="A40">
        <f t="shared" si="1"/>
        <v>1984</v>
      </c>
      <c r="B40">
        <f>LN(QuarterlyData!N47)-LN(QuarterlyData!R47)</f>
        <v>-3.1971165074076797</v>
      </c>
      <c r="C40">
        <f>LN(QuarterlyData!O47)-LN(QuarterlyData!R47)</f>
        <v>-3.6630795942765264</v>
      </c>
      <c r="D40">
        <f>LN(QuarterlyData!P47)-LN(QuarterlyData!R47)</f>
        <v>-5.0342997249130859</v>
      </c>
      <c r="E40">
        <f>LN(QuarterlyData!Q47)-LN(QuarterlyData!R47)</f>
        <v>-7.6858348980668696</v>
      </c>
      <c r="F40">
        <f>QuarterlyData!S47</f>
        <v>0.65743885760812237</v>
      </c>
      <c r="G40">
        <f>QuarterlyData!T47</f>
        <v>0.59600321945638979</v>
      </c>
      <c r="H40">
        <f>QuarterlyData!U47</f>
        <v>3.3730010376693098</v>
      </c>
      <c r="I40">
        <f>QuarterlyData!V47</f>
        <v>1.7854166666666638</v>
      </c>
      <c r="J40">
        <f>QuarterlyData!W47</f>
        <v>1.8674576045106573E-3</v>
      </c>
      <c r="K40">
        <f>LN(Alexopoulos!B34)</f>
        <v>7.6415644412609716</v>
      </c>
      <c r="L40">
        <f>LN(Alexopoulos!C34)</f>
        <v>8.0718431496091583</v>
      </c>
      <c r="M40">
        <f>LN(Alexopoulos!D34)</f>
        <v>6.90975328164481</v>
      </c>
      <c r="N40">
        <f>LN(Alexopoulos!E34)</f>
        <v>6.9382844840169602</v>
      </c>
      <c r="O40">
        <f>LN(Alexopoulos!F34)</f>
        <v>4.1896547420264252</v>
      </c>
      <c r="P40">
        <f>LN(Alexopoulos!G34)</f>
        <v>7.5104305563780063</v>
      </c>
      <c r="Q40">
        <f>LN(Alexopoulos!H34)</f>
        <v>7.9024874371628551</v>
      </c>
      <c r="R40" s="46">
        <f>LN('NSF R&amp;D'!D38)-LN(QuarterlyData!R47)</f>
        <v>-0.47736997391697678</v>
      </c>
    </row>
    <row r="41" spans="1:18" x14ac:dyDescent="0.2">
      <c r="A41">
        <f t="shared" si="1"/>
        <v>1985</v>
      </c>
      <c r="B41">
        <f>LN(QuarterlyData!N48)-LN(QuarterlyData!R48)</f>
        <v>-3.1688791468542181</v>
      </c>
      <c r="C41">
        <f>LN(QuarterlyData!O48)-LN(QuarterlyData!R48)</f>
        <v>-3.6251036689815379</v>
      </c>
      <c r="D41">
        <f>LN(QuarterlyData!P48)-LN(QuarterlyData!R48)</f>
        <v>-5.0482109667479751</v>
      </c>
      <c r="E41">
        <f>LN(QuarterlyData!Q48)-LN(QuarterlyData!R48)</f>
        <v>-7.673081301836131</v>
      </c>
      <c r="F41">
        <f>QuarterlyData!S48</f>
        <v>0.68434705922361005</v>
      </c>
      <c r="G41">
        <f>QuarterlyData!T48</f>
        <v>0.61476118293600823</v>
      </c>
      <c r="H41">
        <f>QuarterlyData!U48</f>
        <v>2.915412470401435</v>
      </c>
      <c r="I41">
        <f>QuarterlyData!V48</f>
        <v>1.8939166666666647</v>
      </c>
      <c r="J41">
        <f>QuarterlyData!W48</f>
        <v>2.0777573071261808E-3</v>
      </c>
      <c r="K41">
        <f>LN(Alexopoulos!B35)</f>
        <v>7.6396422878580132</v>
      </c>
      <c r="L41">
        <f>LN(Alexopoulos!C35)</f>
        <v>8.0580108008020854</v>
      </c>
      <c r="M41">
        <f>LN(Alexopoulos!D35)</f>
        <v>6.7080840838530698</v>
      </c>
      <c r="N41">
        <f>LN(Alexopoulos!E35)</f>
        <v>6.7511014689367599</v>
      </c>
      <c r="O41">
        <f>LN(Alexopoulos!F35)</f>
        <v>4.5108595065168497</v>
      </c>
      <c r="P41">
        <f>LN(Alexopoulos!G35)</f>
        <v>7.5564279694402527</v>
      </c>
      <c r="Q41">
        <f>LN(Alexopoulos!H35)</f>
        <v>7.9402277651457016</v>
      </c>
      <c r="R41" s="46">
        <f>LN('NSF R&amp;D'!D39)-LN(QuarterlyData!R48)</f>
        <v>-0.40179356888272366</v>
      </c>
    </row>
    <row r="42" spans="1:18" x14ac:dyDescent="0.2">
      <c r="A42">
        <f t="shared" si="1"/>
        <v>1986</v>
      </c>
      <c r="B42">
        <f>LN(QuarterlyData!N49)-LN(QuarterlyData!R49)</f>
        <v>-3.146283928746854</v>
      </c>
      <c r="C42">
        <f>LN(QuarterlyData!O49)-LN(QuarterlyData!R49)</f>
        <v>-3.5959001466601848</v>
      </c>
      <c r="D42">
        <f>LN(QuarterlyData!P49)-LN(QuarterlyData!R49)</f>
        <v>-5.0585538233280136</v>
      </c>
      <c r="E42">
        <f>LN(QuarterlyData!Q49)-LN(QuarterlyData!R49)</f>
        <v>-7.6772639083731553</v>
      </c>
      <c r="F42">
        <f>QuarterlyData!S49</f>
        <v>0.70239018533098763</v>
      </c>
      <c r="G42">
        <f>QuarterlyData!T49</f>
        <v>0.63134315284311815</v>
      </c>
      <c r="H42">
        <f>QuarterlyData!U49</f>
        <v>1.8447383301190001</v>
      </c>
      <c r="I42">
        <f>QuarterlyData!V49</f>
        <v>0.6152500000000003</v>
      </c>
      <c r="J42">
        <f>QuarterlyData!W49</f>
        <v>2.5459771253953396E-3</v>
      </c>
      <c r="K42">
        <f>LN(Alexopoulos!B36)</f>
        <v>7.7021043400510498</v>
      </c>
      <c r="L42">
        <f>LN(Alexopoulos!C36)</f>
        <v>8.0690293287749579</v>
      </c>
      <c r="M42">
        <f>LN(Alexopoulos!D36)</f>
        <v>6.5482191027623724</v>
      </c>
      <c r="N42">
        <f>LN(Alexopoulos!E36)</f>
        <v>6.5944134597497781</v>
      </c>
      <c r="O42">
        <f>LN(Alexopoulos!F36)</f>
        <v>4.4659081186545837</v>
      </c>
      <c r="P42">
        <f>LN(Alexopoulos!G36)</f>
        <v>7.6083744743807831</v>
      </c>
      <c r="Q42">
        <f>LN(Alexopoulos!H36)</f>
        <v>7.9309253724833884</v>
      </c>
      <c r="R42" s="46">
        <f>LN('NSF R&amp;D'!D40)-LN(QuarterlyData!R49)</f>
        <v>-0.39383008796308516</v>
      </c>
    </row>
    <row r="43" spans="1:18" x14ac:dyDescent="0.2">
      <c r="A43">
        <f t="shared" si="1"/>
        <v>1987</v>
      </c>
      <c r="B43">
        <f>LN(QuarterlyData!N50)-LN(QuarterlyData!R50)</f>
        <v>-3.122377003932078</v>
      </c>
      <c r="C43">
        <f>LN(QuarterlyData!O50)-LN(QuarterlyData!R50)</f>
        <v>-3.5727530610931932</v>
      </c>
      <c r="D43">
        <f>LN(QuarterlyData!P50)-LN(QuarterlyData!R50)</f>
        <v>-5.0406539006702458</v>
      </c>
      <c r="E43">
        <f>LN(QuarterlyData!Q50)-LN(QuarterlyData!R50)</f>
        <v>-7.6575277037909348</v>
      </c>
      <c r="F43">
        <f>QuarterlyData!S50</f>
        <v>0.70253200268527216</v>
      </c>
      <c r="G43">
        <f>QuarterlyData!T50</f>
        <v>0.63142742797542428</v>
      </c>
      <c r="H43">
        <f>QuarterlyData!U50</f>
        <v>2.9387271392687708</v>
      </c>
      <c r="I43">
        <f>QuarterlyData!V50</f>
        <v>1.2815833333333333</v>
      </c>
      <c r="J43">
        <f>QuarterlyData!W50</f>
        <v>2.9466065845640274E-3</v>
      </c>
      <c r="K43">
        <f>LN(Alexopoulos!B37)</f>
        <v>7.7226775164680035</v>
      </c>
      <c r="L43">
        <f>LN(Alexopoulos!C37)</f>
        <v>8.0743376940895146</v>
      </c>
      <c r="M43">
        <f>LN(Alexopoulos!D37)</f>
        <v>6.5027900459156234</v>
      </c>
      <c r="N43">
        <f>LN(Alexopoulos!E37)</f>
        <v>6.5539334040258108</v>
      </c>
      <c r="O43">
        <f>LN(Alexopoulos!F37)</f>
        <v>4.6151205168412597</v>
      </c>
      <c r="P43">
        <f>LN(Alexopoulos!G37)</f>
        <v>7.7450028035158391</v>
      </c>
      <c r="Q43">
        <f>LN(Alexopoulos!H37)</f>
        <v>8.0215845334551066</v>
      </c>
      <c r="R43" s="46">
        <f>LN('NSF R&amp;D'!D41)-LN(QuarterlyData!R50)</f>
        <v>-0.38275385301604992</v>
      </c>
    </row>
    <row r="44" spans="1:18" x14ac:dyDescent="0.2">
      <c r="A44">
        <f t="shared" si="1"/>
        <v>1988</v>
      </c>
      <c r="B44">
        <f>LN(QuarterlyData!N51)-LN(QuarterlyData!R51)</f>
        <v>-3.0907943521693078</v>
      </c>
      <c r="C44">
        <f>LN(QuarterlyData!O51)-LN(QuarterlyData!R51)</f>
        <v>-3.5413690939806042</v>
      </c>
      <c r="D44">
        <f>LN(QuarterlyData!P51)-LN(QuarterlyData!R51)</f>
        <v>-5.0258635714297268</v>
      </c>
      <c r="E44">
        <f>LN(QuarterlyData!Q51)-LN(QuarterlyData!R51)</f>
        <v>-7.638842344743825</v>
      </c>
      <c r="F44">
        <f>QuarterlyData!S51</f>
        <v>0.70991534248081867</v>
      </c>
      <c r="G44">
        <f>QuarterlyData!T51</f>
        <v>0.65539233366451766</v>
      </c>
      <c r="H44">
        <f>QuarterlyData!U51</f>
        <v>3.7143932578884709</v>
      </c>
      <c r="I44">
        <f>QuarterlyData!V51</f>
        <v>0.78433333333333211</v>
      </c>
      <c r="J44">
        <f>QuarterlyData!W51</f>
        <v>2.5956087374100268E-3</v>
      </c>
      <c r="K44">
        <f>LN(Alexopoulos!B38)</f>
        <v>7.7002952034201169</v>
      </c>
      <c r="L44">
        <f>LN(Alexopoulos!C38)</f>
        <v>8.0507033814702993</v>
      </c>
      <c r="M44">
        <f>LN(Alexopoulos!D38)</f>
        <v>6.5279579176225502</v>
      </c>
      <c r="N44">
        <f>LN(Alexopoulos!E38)</f>
        <v>6.5889264775335192</v>
      </c>
      <c r="O44">
        <f>LN(Alexopoulos!F38)</f>
        <v>4.6051701859880918</v>
      </c>
      <c r="P44">
        <f>LN(Alexopoulos!G38)</f>
        <v>7.8152070621890877</v>
      </c>
      <c r="Q44">
        <f>LN(Alexopoulos!H38)</f>
        <v>8.0362499421321161</v>
      </c>
      <c r="R44" s="46">
        <f>LN('NSF R&amp;D'!D42)-LN(QuarterlyData!R51)</f>
        <v>-0.37451410330086787</v>
      </c>
    </row>
    <row r="45" spans="1:18" x14ac:dyDescent="0.2">
      <c r="A45">
        <f t="shared" si="1"/>
        <v>1989</v>
      </c>
      <c r="B45">
        <f>LN(QuarterlyData!N52)-LN(QuarterlyData!R52)</f>
        <v>-3.0694108158848099</v>
      </c>
      <c r="C45">
        <f>LN(QuarterlyData!O52)-LN(QuarterlyData!R52)</f>
        <v>-3.5273612167744979</v>
      </c>
      <c r="D45">
        <f>LN(QuarterlyData!P52)-LN(QuarterlyData!R52)</f>
        <v>-5.0009251056912447</v>
      </c>
      <c r="E45">
        <f>LN(QuarterlyData!Q52)-LN(QuarterlyData!R52)</f>
        <v>-7.6265112326709872</v>
      </c>
      <c r="F45">
        <f>QuarterlyData!S52</f>
        <v>0.71301474324593395</v>
      </c>
      <c r="G45">
        <f>QuarterlyData!T52</f>
        <v>0.65297243747093436</v>
      </c>
      <c r="H45">
        <f>QuarterlyData!U52</f>
        <v>3.5368310878296505</v>
      </c>
      <c r="I45">
        <f>QuarterlyData!V52</f>
        <v>-0.9126666666666664</v>
      </c>
      <c r="J45">
        <f>QuarterlyData!W52</f>
        <v>2.9768058583546884E-3</v>
      </c>
      <c r="K45">
        <f>LN(Alexopoulos!B39)</f>
        <v>7.6943928026294213</v>
      </c>
      <c r="L45">
        <f>LN(Alexopoulos!C39)</f>
        <v>8.1071174707503904</v>
      </c>
      <c r="M45">
        <f>LN(Alexopoulos!D39)</f>
        <v>6.6372580312844569</v>
      </c>
      <c r="N45">
        <f>LN(Alexopoulos!E39)</f>
        <v>6.6982680541154132</v>
      </c>
      <c r="O45">
        <f>LN(Alexopoulos!F39)</f>
        <v>4.4886363697321396</v>
      </c>
      <c r="P45">
        <f>LN(Alexopoulos!G39)</f>
        <v>7.6463537224459994</v>
      </c>
      <c r="Q45">
        <f>LN(Alexopoulos!H39)</f>
        <v>7.9002660367677011</v>
      </c>
      <c r="R45" s="46">
        <f>LN('NSF R&amp;D'!D43)-LN(QuarterlyData!R52)</f>
        <v>-0.37575574390359279</v>
      </c>
    </row>
    <row r="46" spans="1:18" x14ac:dyDescent="0.2">
      <c r="A46">
        <f t="shared" si="1"/>
        <v>1990</v>
      </c>
      <c r="B46">
        <f>LN(QuarterlyData!N53)-LN(QuarterlyData!R53)</f>
        <v>-3.0596658535292089</v>
      </c>
      <c r="C46">
        <f>LN(QuarterlyData!O53)-LN(QuarterlyData!R53)</f>
        <v>-3.5162243000850868</v>
      </c>
      <c r="D46">
        <f>LN(QuarterlyData!P53)-LN(QuarterlyData!R53)</f>
        <v>-5.0362978397322626</v>
      </c>
      <c r="E46">
        <f>LN(QuarterlyData!Q53)-LN(QuarterlyData!R53)</f>
        <v>-7.6397704262232029</v>
      </c>
      <c r="F46">
        <f>QuarterlyData!S53</f>
        <v>0.71826302042330359</v>
      </c>
      <c r="G46">
        <f>QuarterlyData!T53</f>
        <v>0.65777306671675573</v>
      </c>
      <c r="H46">
        <f>QuarterlyData!U53</f>
        <v>3.7670940137180864</v>
      </c>
      <c r="I46">
        <f>QuarterlyData!V53</f>
        <v>0.17966666666666675</v>
      </c>
      <c r="J46">
        <f>QuarterlyData!W53</f>
        <v>2.8894112931235542E-3</v>
      </c>
      <c r="K46">
        <f>LN(Alexopoulos!B40)</f>
        <v>7.4307070825459682</v>
      </c>
      <c r="L46">
        <f>LN(Alexopoulos!C40)</f>
        <v>8.1721644521119039</v>
      </c>
      <c r="M46">
        <f>LN(Alexopoulos!D40)</f>
        <v>6.8700534117981258</v>
      </c>
      <c r="N46">
        <f>LN(Alexopoulos!E40)</f>
        <v>6.9363427358340495</v>
      </c>
      <c r="O46">
        <f>LN(Alexopoulos!F40)</f>
        <v>4.4543472962535073</v>
      </c>
      <c r="P46">
        <f>LN(Alexopoulos!G40)</f>
        <v>7.5175208506030309</v>
      </c>
      <c r="Q46">
        <f>LN(Alexopoulos!H40)</f>
        <v>7.7301747952462216</v>
      </c>
      <c r="R46" s="46">
        <f>LN('NSF R&amp;D'!D44)-LN(QuarterlyData!R53)</f>
        <v>-0.35042057636954382</v>
      </c>
    </row>
    <row r="47" spans="1:18" x14ac:dyDescent="0.2">
      <c r="A47">
        <f t="shared" si="1"/>
        <v>1991</v>
      </c>
      <c r="B47">
        <f>LN(QuarterlyData!N54)-LN(QuarterlyData!R54)</f>
        <v>-3.0702043695932648</v>
      </c>
      <c r="C47">
        <f>LN(QuarterlyData!O54)-LN(QuarterlyData!R54)</f>
        <v>-3.5237452462099643</v>
      </c>
      <c r="D47">
        <f>LN(QuarterlyData!P54)-LN(QuarterlyData!R54)</f>
        <v>-5.1143085718780572</v>
      </c>
      <c r="E47">
        <f>LN(QuarterlyData!Q54)-LN(QuarterlyData!R54)</f>
        <v>-7.6739618972599395</v>
      </c>
      <c r="F47">
        <f>QuarterlyData!S54</f>
        <v>0.71564778581922162</v>
      </c>
      <c r="G47">
        <f>QuarterlyData!T54</f>
        <v>0.66596670272994363</v>
      </c>
      <c r="H47">
        <f>QuarterlyData!U54</f>
        <v>2.9448818771977692</v>
      </c>
      <c r="I47">
        <f>QuarterlyData!V54</f>
        <v>1.5542499999999999</v>
      </c>
      <c r="J47">
        <f>QuarterlyData!W54</f>
        <v>3.08418695742074E-3</v>
      </c>
      <c r="K47">
        <f>LN(Alexopoulos!B41)</f>
        <v>7.5511868672961491</v>
      </c>
      <c r="L47">
        <f>LN(Alexopoulos!C41)</f>
        <v>8.1825592640686651</v>
      </c>
      <c r="M47">
        <f>LN(Alexopoulos!D41)</f>
        <v>6.8232861223556869</v>
      </c>
      <c r="N47">
        <f>LN(Alexopoulos!E41)</f>
        <v>6.9007306640451729</v>
      </c>
      <c r="O47">
        <f>LN(Alexopoulos!F41)</f>
        <v>4.5538768916005408</v>
      </c>
      <c r="P47">
        <f>LN(Alexopoulos!G41)</f>
        <v>7.5453897496118234</v>
      </c>
      <c r="Q47">
        <f>LN(Alexopoulos!H41)</f>
        <v>7.67693714581808</v>
      </c>
      <c r="R47" s="46">
        <f>LN('NSF R&amp;D'!D45)-LN(QuarterlyData!R54)</f>
        <v>-0.33082602365059621</v>
      </c>
    </row>
    <row r="48" spans="1:18" x14ac:dyDescent="0.2">
      <c r="A48">
        <f t="shared" si="1"/>
        <v>1992</v>
      </c>
      <c r="B48">
        <f>LN(QuarterlyData!N55)-LN(QuarterlyData!R55)</f>
        <v>-3.0457547357939987</v>
      </c>
      <c r="C48">
        <f>LN(QuarterlyData!O55)-LN(QuarterlyData!R55)</f>
        <v>-3.497798443696686</v>
      </c>
      <c r="D48">
        <f>LN(QuarterlyData!P55)-LN(QuarterlyData!R55)</f>
        <v>-5.054108438869946</v>
      </c>
      <c r="E48">
        <f>LN(QuarterlyData!Q55)-LN(QuarterlyData!R55)</f>
        <v>-7.6867165855191768</v>
      </c>
      <c r="F48">
        <f>QuarterlyData!S55</f>
        <v>0.7349208503589203</v>
      </c>
      <c r="G48">
        <f>QuarterlyData!T55</f>
        <v>0.68702011014521969</v>
      </c>
      <c r="H48">
        <f>QuarterlyData!U55</f>
        <v>2.2124670600584651</v>
      </c>
      <c r="I48">
        <f>QuarterlyData!V55</f>
        <v>2.7300833333333347</v>
      </c>
      <c r="J48">
        <f>QuarterlyData!W55</f>
        <v>3.2769291444600447E-3</v>
      </c>
      <c r="K48">
        <f>LN(Alexopoulos!B42)</f>
        <v>7.4336665401661683</v>
      </c>
      <c r="L48">
        <f>LN(Alexopoulos!C42)</f>
        <v>8.2179782031507322</v>
      </c>
      <c r="M48">
        <f>LN(Alexopoulos!D42)</f>
        <v>7.0992017435530919</v>
      </c>
      <c r="N48">
        <f>LN(Alexopoulos!E42)</f>
        <v>7.1951873201787091</v>
      </c>
      <c r="O48">
        <f>LN(Alexopoulos!F42)</f>
        <v>4.5538768916005408</v>
      </c>
      <c r="P48">
        <f>LN(Alexopoulos!G42)</f>
        <v>7.5621616312256519</v>
      </c>
      <c r="Q48">
        <f>LN(Alexopoulos!H42)</f>
        <v>7.687997166393016</v>
      </c>
      <c r="R48" s="46">
        <f>LN('NSF R&amp;D'!D46)-LN(QuarterlyData!R55)</f>
        <v>-0.34576037835272899</v>
      </c>
    </row>
    <row r="49" spans="1:18" x14ac:dyDescent="0.2">
      <c r="A49">
        <f t="shared" si="1"/>
        <v>1993</v>
      </c>
      <c r="B49">
        <f>LN(QuarterlyData!N56)-LN(QuarterlyData!R56)</f>
        <v>-3.0287617754622325</v>
      </c>
      <c r="C49">
        <f>LN(QuarterlyData!O56)-LN(QuarterlyData!R56)</f>
        <v>-3.4737475051514366</v>
      </c>
      <c r="D49">
        <f>LN(QuarterlyData!P56)-LN(QuarterlyData!R56)</f>
        <v>-4.9872790521967918</v>
      </c>
      <c r="E49">
        <f>LN(QuarterlyData!Q56)-LN(QuarterlyData!R56)</f>
        <v>-7.6676660208427077</v>
      </c>
      <c r="F49">
        <f>QuarterlyData!S56</f>
        <v>0.73283009344951888</v>
      </c>
      <c r="G49">
        <f>QuarterlyData!T56</f>
        <v>0.66150854591990815</v>
      </c>
      <c r="H49">
        <f>QuarterlyData!U56</f>
        <v>2.29368490380919</v>
      </c>
      <c r="I49">
        <f>QuarterlyData!V56</f>
        <v>2.12425</v>
      </c>
      <c r="J49">
        <f>QuarterlyData!W56</f>
        <v>3.4196073174047174E-3</v>
      </c>
      <c r="K49">
        <f>LN(Alexopoulos!B43)</f>
        <v>7.4465850991577254</v>
      </c>
      <c r="L49">
        <f>LN(Alexopoulos!C43)</f>
        <v>8.265392930852224</v>
      </c>
      <c r="M49">
        <f>LN(Alexopoulos!D43)</f>
        <v>7.0800264999225906</v>
      </c>
      <c r="N49">
        <f>LN(Alexopoulos!E43)</f>
        <v>7.1966865708343501</v>
      </c>
      <c r="O49">
        <f>LN(Alexopoulos!F43)</f>
        <v>4.6821312271242199</v>
      </c>
      <c r="P49">
        <f>LN(Alexopoulos!G43)</f>
        <v>7.581719640125308</v>
      </c>
      <c r="Q49">
        <f>LN(Alexopoulos!H43)</f>
        <v>7.6902860206767683</v>
      </c>
      <c r="R49" s="46">
        <f>LN('NSF R&amp;D'!D47)-LN(QuarterlyData!R56)</f>
        <v>-0.39315390423089802</v>
      </c>
    </row>
    <row r="50" spans="1:18" x14ac:dyDescent="0.2">
      <c r="A50">
        <f t="shared" si="1"/>
        <v>1994</v>
      </c>
      <c r="B50">
        <f>LN(QuarterlyData!N57)-LN(QuarterlyData!R57)</f>
        <v>-2.9981283326115697</v>
      </c>
      <c r="C50">
        <f>LN(QuarterlyData!O57)-LN(QuarterlyData!R57)</f>
        <v>-3.4446462376073779</v>
      </c>
      <c r="D50">
        <f>LN(QuarterlyData!P57)-LN(QuarterlyData!R57)</f>
        <v>-4.8842411382809656</v>
      </c>
      <c r="E50">
        <f>LN(QuarterlyData!Q57)-LN(QuarterlyData!R57)</f>
        <v>-7.6406700422961613</v>
      </c>
      <c r="F50">
        <f>QuarterlyData!S57</f>
        <v>0.73516544419374574</v>
      </c>
      <c r="G50">
        <f>QuarterlyData!T57</f>
        <v>0.65491212178721581</v>
      </c>
      <c r="H50">
        <f>QuarterlyData!U57</f>
        <v>2.0689596852344394</v>
      </c>
      <c r="I50">
        <f>QuarterlyData!V57</f>
        <v>2.4978333333333325</v>
      </c>
      <c r="J50">
        <f>QuarterlyData!W57</f>
        <v>3.3652831832718146E-3</v>
      </c>
      <c r="K50">
        <f>LN(Alexopoulos!B44)</f>
        <v>7.4193805829186923</v>
      </c>
      <c r="L50">
        <f>LN(Alexopoulos!C44)</f>
        <v>8.2633326674399665</v>
      </c>
      <c r="M50">
        <f>LN(Alexopoulos!D44)</f>
        <v>7.13966033596492</v>
      </c>
      <c r="N50">
        <f>LN(Alexopoulos!E44)</f>
        <v>7.3058600326840093</v>
      </c>
      <c r="O50">
        <f>LN(Alexopoulos!F44)</f>
        <v>4.3944491546724391</v>
      </c>
      <c r="P50">
        <f>LN(Alexopoulos!G44)</f>
        <v>7.6652847184713506</v>
      </c>
      <c r="Q50">
        <f>LN(Alexopoulos!H44)</f>
        <v>7.8240460108562919</v>
      </c>
      <c r="R50" s="46">
        <f>LN('NSF R&amp;D'!D48)-LN(QuarterlyData!R57)</f>
        <v>-0.40460815665090699</v>
      </c>
    </row>
    <row r="51" spans="1:18" x14ac:dyDescent="0.2">
      <c r="A51">
        <f t="shared" si="1"/>
        <v>1995</v>
      </c>
      <c r="B51">
        <f>LN(QuarterlyData!N58)-LN(QuarterlyData!R58)</f>
        <v>-2.981356355477951</v>
      </c>
      <c r="C51">
        <f>LN(QuarterlyData!O58)-LN(QuarterlyData!R58)</f>
        <v>-3.4252300051044209</v>
      </c>
      <c r="D51">
        <f>LN(QuarterlyData!P58)-LN(QuarterlyData!R58)</f>
        <v>-4.8624824992047273</v>
      </c>
      <c r="E51">
        <f>LN(QuarterlyData!Q58)-LN(QuarterlyData!R58)</f>
        <v>-7.6235763897232278</v>
      </c>
      <c r="F51">
        <f>QuarterlyData!S58</f>
        <v>0.75219030896069827</v>
      </c>
      <c r="G51">
        <f>QuarterlyData!T58</f>
        <v>0.6691799017766642</v>
      </c>
      <c r="H51">
        <f>QuarterlyData!U58</f>
        <v>1.9769409198007182</v>
      </c>
      <c r="I51">
        <f>QuarterlyData!V58</f>
        <v>0.36333333333333323</v>
      </c>
      <c r="J51">
        <f>QuarterlyData!W58</f>
        <v>3.8140454513543236E-3</v>
      </c>
      <c r="K51">
        <f>LN(Alexopoulos!B45)</f>
        <v>7.6143121464519998</v>
      </c>
      <c r="L51">
        <f>LN(Alexopoulos!C45)</f>
        <v>8.2942996088572354</v>
      </c>
      <c r="M51">
        <f>LN(Alexopoulos!D45)</f>
        <v>7.1049654482698426</v>
      </c>
      <c r="N51">
        <f>LN(Alexopoulos!E45)</f>
        <v>7.3388881338388794</v>
      </c>
      <c r="O51">
        <f>LN(Alexopoulos!F45)</f>
        <v>4.8040210447332568</v>
      </c>
      <c r="P51">
        <f>LN(Alexopoulos!G45)</f>
        <v>7.8636512654486515</v>
      </c>
      <c r="Q51">
        <f>LN(Alexopoulos!H45)</f>
        <v>7.9323621543397511</v>
      </c>
      <c r="R51" s="46">
        <f>LN('NSF R&amp;D'!D49)-LN(QuarterlyData!R58)</f>
        <v>-0.33545326599225689</v>
      </c>
    </row>
    <row r="52" spans="1:18" x14ac:dyDescent="0.2">
      <c r="A52">
        <f t="shared" si="1"/>
        <v>1996</v>
      </c>
      <c r="B52">
        <f>LN(QuarterlyData!N59)-LN(QuarterlyData!R59)</f>
        <v>-2.9566941968794982</v>
      </c>
      <c r="C52">
        <f>LN(QuarterlyData!O59)-LN(QuarterlyData!R59)</f>
        <v>-3.4034866764555041</v>
      </c>
      <c r="D52">
        <f>LN(QuarterlyData!P59)-LN(QuarterlyData!R59)</f>
        <v>-4.7910973999459356</v>
      </c>
      <c r="E52">
        <f>LN(QuarterlyData!Q59)-LN(QuarterlyData!R59)</f>
        <v>-7.6184642934816269</v>
      </c>
      <c r="F52">
        <f>QuarterlyData!S59</f>
        <v>0.77273095917235035</v>
      </c>
      <c r="G52">
        <f>QuarterlyData!T59</f>
        <v>0.69028554121815444</v>
      </c>
      <c r="H52">
        <f>QuarterlyData!U59</f>
        <v>1.7082144975051783</v>
      </c>
      <c r="I52">
        <f>QuarterlyData!V59</f>
        <v>0.82983333333333231</v>
      </c>
      <c r="J52">
        <f>QuarterlyData!W59</f>
        <v>4.5446098879005914E-3</v>
      </c>
      <c r="K52">
        <f>LN(Alexopoulos!B46)</f>
        <v>7.6572827929781901</v>
      </c>
      <c r="L52">
        <f>LN(Alexopoulos!C46)</f>
        <v>8.3091845276862983</v>
      </c>
      <c r="M52">
        <f>LN(Alexopoulos!D46)</f>
        <v>7.1499168361321086</v>
      </c>
      <c r="N52">
        <f>LN(Alexopoulos!E46)</f>
        <v>7.4229712510494208</v>
      </c>
      <c r="O52">
        <f>LN(Alexopoulos!F46)</f>
        <v>4.6821312271242199</v>
      </c>
      <c r="P52">
        <f>LN(Alexopoulos!G46)</f>
        <v>8.0287811624871477</v>
      </c>
      <c r="Q52">
        <f>LN(Alexopoulos!H46)</f>
        <v>8.0407689943675784</v>
      </c>
      <c r="R52" s="46">
        <f>LN('NSF R&amp;D'!D50)-LN(QuarterlyData!R59)</f>
        <v>-0.27598142465738285</v>
      </c>
    </row>
    <row r="53" spans="1:18" x14ac:dyDescent="0.2">
      <c r="A53">
        <f t="shared" si="1"/>
        <v>1997</v>
      </c>
      <c r="B53">
        <f>LN(QuarterlyData!N60)-LN(QuarterlyData!R60)</f>
        <v>-2.9230253461346862</v>
      </c>
      <c r="C53">
        <f>LN(QuarterlyData!O60)-LN(QuarterlyData!R60)</f>
        <v>-3.3767639234197073</v>
      </c>
      <c r="D53">
        <f>LN(QuarterlyData!P60)-LN(QuarterlyData!R60)</f>
        <v>-4.6933580425013446</v>
      </c>
      <c r="E53">
        <f>LN(QuarterlyData!Q60)-LN(QuarterlyData!R60)</f>
        <v>-7.5940927953258166</v>
      </c>
      <c r="F53">
        <f>QuarterlyData!S60</f>
        <v>0.76882900235348106</v>
      </c>
      <c r="G53">
        <f>QuarterlyData!T60</f>
        <v>0.69586443937685538</v>
      </c>
      <c r="H53">
        <f>QuarterlyData!U60</f>
        <v>1.5775286485797402</v>
      </c>
      <c r="I53">
        <f>QuarterlyData!V60</f>
        <v>0.64250000000000096</v>
      </c>
      <c r="J53">
        <f>QuarterlyData!W60</f>
        <v>5.7041605978601665E-3</v>
      </c>
      <c r="K53">
        <f>LN(Alexopoulos!B47)</f>
        <v>7.7314920292456843</v>
      </c>
      <c r="L53">
        <f>LN(Alexopoulos!C47)</f>
        <v>8.3111525480016901</v>
      </c>
      <c r="M53">
        <f>LN(Alexopoulos!D47)</f>
        <v>7.1308988302963465</v>
      </c>
      <c r="N53">
        <f>LN(Alexopoulos!E47)</f>
        <v>7.4259536570775406</v>
      </c>
      <c r="O53">
        <f>LN(Alexopoulos!F47)</f>
        <v>4.7004803657924166</v>
      </c>
      <c r="P53">
        <f>LN(Alexopoulos!G47)</f>
        <v>8.068089626278244</v>
      </c>
      <c r="Q53">
        <f>LN(Alexopoulos!H47)</f>
        <v>8.1047034683711079</v>
      </c>
      <c r="R53" s="46">
        <f>LN('NSF R&amp;D'!D51)-LN(QuarterlyData!R60)</f>
        <v>-0.2174597611311011</v>
      </c>
    </row>
    <row r="54" spans="1:18" x14ac:dyDescent="0.2">
      <c r="A54">
        <f t="shared" si="1"/>
        <v>1998</v>
      </c>
      <c r="B54">
        <f>LN(QuarterlyData!N61)-LN(QuarterlyData!R61)</f>
        <v>-2.8917553661548236</v>
      </c>
      <c r="C54">
        <f>LN(QuarterlyData!O61)-LN(QuarterlyData!R61)</f>
        <v>-3.3369361964183764</v>
      </c>
      <c r="D54">
        <f>LN(QuarterlyData!P61)-LN(QuarterlyData!R61)</f>
        <v>-4.6144541709072326</v>
      </c>
      <c r="E54">
        <f>LN(QuarterlyData!Q61)-LN(QuarterlyData!R61)</f>
        <v>-7.5850577638405641</v>
      </c>
      <c r="F54">
        <f>QuarterlyData!S61</f>
        <v>0.7818019841093008</v>
      </c>
      <c r="G54">
        <f>QuarterlyData!T61</f>
        <v>0.7206140325526027</v>
      </c>
      <c r="H54">
        <f>QuarterlyData!U61</f>
        <v>1.0569621882604352</v>
      </c>
      <c r="I54">
        <f>QuarterlyData!V61</f>
        <v>-0.26425000000000021</v>
      </c>
      <c r="J54">
        <f>QuarterlyData!W61</f>
        <v>6.9106379726463201E-3</v>
      </c>
      <c r="K54" t="s">
        <v>282</v>
      </c>
      <c r="L54" t="s">
        <v>282</v>
      </c>
      <c r="M54" t="s">
        <v>282</v>
      </c>
      <c r="N54" t="s">
        <v>282</v>
      </c>
      <c r="O54" t="s">
        <v>282</v>
      </c>
      <c r="P54" t="s">
        <v>282</v>
      </c>
      <c r="Q54" t="s">
        <v>282</v>
      </c>
      <c r="R54" s="46">
        <f>LN('NSF R&amp;D'!D52)-LN(QuarterlyData!R61)</f>
        <v>-0.16946895321834354</v>
      </c>
    </row>
    <row r="55" spans="1:18" x14ac:dyDescent="0.2">
      <c r="A55">
        <f t="shared" si="1"/>
        <v>1999</v>
      </c>
      <c r="B55">
        <f>LN(QuarterlyData!N62)-LN(QuarterlyData!R62)</f>
        <v>-2.8689198073930164</v>
      </c>
      <c r="C55">
        <f>LN(QuarterlyData!O62)-LN(QuarterlyData!R62)</f>
        <v>-3.3082738926333963</v>
      </c>
      <c r="D55">
        <f>LN(QuarterlyData!P62)-LN(QuarterlyData!R62)</f>
        <v>-4.5566862326269995</v>
      </c>
      <c r="E55">
        <f>LN(QuarterlyData!Q62)-LN(QuarterlyData!R62)</f>
        <v>-7.5860087547249275</v>
      </c>
      <c r="F55">
        <f>QuarterlyData!S62</f>
        <v>0.7922926793841284</v>
      </c>
      <c r="G55">
        <f>QuarterlyData!T62</f>
        <v>0.74154163726270172</v>
      </c>
      <c r="H55">
        <f>QuarterlyData!U62</f>
        <v>1.651109328653444</v>
      </c>
      <c r="I55">
        <f>QuarterlyData!V62</f>
        <v>0.68641666666666679</v>
      </c>
      <c r="J55">
        <f>QuarterlyData!W62</f>
        <v>8.1691646954230486E-3</v>
      </c>
      <c r="K55" t="s">
        <v>282</v>
      </c>
      <c r="L55" t="s">
        <v>282</v>
      </c>
      <c r="M55" t="s">
        <v>282</v>
      </c>
      <c r="N55" t="s">
        <v>282</v>
      </c>
      <c r="O55" t="s">
        <v>282</v>
      </c>
      <c r="P55" t="s">
        <v>282</v>
      </c>
      <c r="Q55" t="s">
        <v>282</v>
      </c>
      <c r="R55" s="46">
        <f>LN('NSF R&amp;D'!D53)-LN(QuarterlyData!R62)</f>
        <v>-0.12211673308273241</v>
      </c>
    </row>
    <row r="56" spans="1:18" x14ac:dyDescent="0.2">
      <c r="A56">
        <f t="shared" si="1"/>
        <v>2000</v>
      </c>
      <c r="B56">
        <f>LN(QuarterlyData!N63)-LN(QuarterlyData!R63)</f>
        <v>-2.8405800360425353</v>
      </c>
      <c r="C56">
        <f>LN(QuarterlyData!O63)-LN(QuarterlyData!R63)</f>
        <v>-3.2705147459360653</v>
      </c>
      <c r="D56">
        <f>LN(QuarterlyData!P63)-LN(QuarterlyData!R63)</f>
        <v>-4.5058526538424326</v>
      </c>
      <c r="E56">
        <f>LN(QuarterlyData!Q63)-LN(QuarterlyData!R63)</f>
        <v>-7.5866330465066945</v>
      </c>
      <c r="F56">
        <f>QuarterlyData!S63</f>
        <v>0.80557649466937642</v>
      </c>
      <c r="G56">
        <f>QuarterlyData!T63</f>
        <v>0.76568394188118472</v>
      </c>
      <c r="H56">
        <f>QuarterlyData!U63</f>
        <v>2.5084066191543464</v>
      </c>
      <c r="I56">
        <f>QuarterlyData!V63</f>
        <v>-0.19775000000000018</v>
      </c>
      <c r="J56">
        <f>QuarterlyData!W63</f>
        <v>8.3147355829039631E-3</v>
      </c>
      <c r="K56" t="s">
        <v>282</v>
      </c>
      <c r="L56" t="s">
        <v>282</v>
      </c>
      <c r="M56" t="s">
        <v>282</v>
      </c>
      <c r="N56" t="s">
        <v>282</v>
      </c>
      <c r="O56" t="s">
        <v>282</v>
      </c>
      <c r="P56" t="s">
        <v>282</v>
      </c>
      <c r="Q56" t="s">
        <v>282</v>
      </c>
      <c r="R56" s="46">
        <f>LN('NSF R&amp;D'!D54)-LN(QuarterlyData!R63)</f>
        <v>-6.2994720998283071E-2</v>
      </c>
    </row>
    <row r="57" spans="1:18" x14ac:dyDescent="0.2">
      <c r="A57">
        <f t="shared" si="1"/>
        <v>2001</v>
      </c>
      <c r="B57">
        <f>LN(QuarterlyData!N64)-LN(QuarterlyData!R64)</f>
        <v>-2.8423161107114066</v>
      </c>
      <c r="C57">
        <f>LN(QuarterlyData!O64)-LN(QuarterlyData!R64)</f>
        <v>-3.2563583775078229</v>
      </c>
      <c r="D57">
        <f>LN(QuarterlyData!P64)-LN(QuarterlyData!R64)</f>
        <v>-4.579869010739257</v>
      </c>
      <c r="E57">
        <f>LN(QuarterlyData!Q64)-LN(QuarterlyData!R64)</f>
        <v>-7.6185329725054336</v>
      </c>
      <c r="F57">
        <f>QuarterlyData!S64</f>
        <v>0.81532242134161081</v>
      </c>
      <c r="G57">
        <f>QuarterlyData!T64</f>
        <v>0.79184127166079477</v>
      </c>
      <c r="H57">
        <f>QuarterlyData!U64</f>
        <v>1.9590603756260982</v>
      </c>
      <c r="I57">
        <f>QuarterlyData!V64</f>
        <v>0.65874999999999928</v>
      </c>
      <c r="J57">
        <f>QuarterlyData!W64</f>
        <v>6.6777189395735128E-3</v>
      </c>
      <c r="K57" t="s">
        <v>282</v>
      </c>
      <c r="L57" t="s">
        <v>282</v>
      </c>
      <c r="M57" t="s">
        <v>282</v>
      </c>
      <c r="N57" t="s">
        <v>282</v>
      </c>
      <c r="O57" t="s">
        <v>282</v>
      </c>
      <c r="P57" t="s">
        <v>282</v>
      </c>
      <c r="Q57" t="s">
        <v>282</v>
      </c>
      <c r="R57" s="46">
        <f>LN('NSF R&amp;D'!D55)-LN(QuarterlyData!R64)</f>
        <v>-9.7875173813287475E-2</v>
      </c>
    </row>
    <row r="58" spans="1:18" x14ac:dyDescent="0.2">
      <c r="A58">
        <f t="shared" si="1"/>
        <v>2002</v>
      </c>
      <c r="B58">
        <f>LN(QuarterlyData!N65)-LN(QuarterlyData!R65)</f>
        <v>-2.8410152810495379</v>
      </c>
      <c r="C58">
        <f>LN(QuarterlyData!O65)-LN(QuarterlyData!R65)</f>
        <v>-3.2473028424688106</v>
      </c>
      <c r="D58">
        <f>LN(QuarterlyData!P65)-LN(QuarterlyData!R65)</f>
        <v>-4.6022088431629502</v>
      </c>
      <c r="E58">
        <f>LN(QuarterlyData!Q65)-LN(QuarterlyData!R65)</f>
        <v>-7.6597637173452542</v>
      </c>
      <c r="F58">
        <f>QuarterlyData!S65</f>
        <v>0.82787544784345468</v>
      </c>
      <c r="G58">
        <f>QuarterlyData!T65</f>
        <v>0.8165968928449362</v>
      </c>
      <c r="H58">
        <f>QuarterlyData!U65</f>
        <v>1.6765365195849036</v>
      </c>
      <c r="I58">
        <f>QuarterlyData!V65</f>
        <v>2.1345833333333353</v>
      </c>
      <c r="J58">
        <f>QuarterlyData!W65</f>
        <v>5.4310325382743198E-3</v>
      </c>
      <c r="K58" t="s">
        <v>282</v>
      </c>
      <c r="L58" t="s">
        <v>282</v>
      </c>
      <c r="M58" t="s">
        <v>282</v>
      </c>
      <c r="N58" t="s">
        <v>282</v>
      </c>
      <c r="O58" t="s">
        <v>282</v>
      </c>
      <c r="P58" t="s">
        <v>282</v>
      </c>
      <c r="Q58" t="s">
        <v>282</v>
      </c>
      <c r="R58" s="46">
        <f>LN('NSF R&amp;D'!D56)-LN(QuarterlyData!R65)</f>
        <v>-0.17276202717963152</v>
      </c>
    </row>
    <row r="59" spans="1:18" x14ac:dyDescent="0.2">
      <c r="A59">
        <f t="shared" si="1"/>
        <v>2003</v>
      </c>
      <c r="B59">
        <f>LN(QuarterlyData!N66)-LN(QuarterlyData!R66)</f>
        <v>-2.8231815303128069</v>
      </c>
      <c r="C59">
        <f>LN(QuarterlyData!O66)-LN(QuarterlyData!R66)</f>
        <v>-3.2263717227491693</v>
      </c>
      <c r="D59">
        <f>LN(QuarterlyData!P66)-LN(QuarterlyData!R66)</f>
        <v>-4.5720869728439997</v>
      </c>
      <c r="E59">
        <f>LN(QuarterlyData!Q66)-LN(QuarterlyData!R66)</f>
        <v>-7.6750258435166634</v>
      </c>
      <c r="F59">
        <f>QuarterlyData!S66</f>
        <v>0.85053336923469225</v>
      </c>
      <c r="G59">
        <f>QuarterlyData!T66</f>
        <v>0.83342368394319744</v>
      </c>
      <c r="H59">
        <f>QuarterlyData!U66</f>
        <v>1.9596342618702245</v>
      </c>
      <c r="I59">
        <f>QuarterlyData!V66</f>
        <v>1.87175</v>
      </c>
      <c r="J59">
        <f>QuarterlyData!W66</f>
        <v>5.0485330776885665E-3</v>
      </c>
      <c r="K59" t="s">
        <v>282</v>
      </c>
      <c r="L59" t="s">
        <v>282</v>
      </c>
      <c r="M59" t="s">
        <v>282</v>
      </c>
      <c r="N59" t="s">
        <v>282</v>
      </c>
      <c r="O59" t="s">
        <v>282</v>
      </c>
      <c r="P59" t="s">
        <v>282</v>
      </c>
      <c r="Q59" t="s">
        <v>282</v>
      </c>
      <c r="R59" s="46">
        <f>LN('NSF R&amp;D'!D57)-LN(QuarterlyData!R66)</f>
        <v>-0.16890862799194828</v>
      </c>
    </row>
    <row r="60" spans="1:18" x14ac:dyDescent="0.2">
      <c r="A60">
        <f t="shared" si="1"/>
        <v>2004</v>
      </c>
      <c r="B60">
        <f>LN(QuarterlyData!N67)-LN(QuarterlyData!R67)</f>
        <v>-2.7981553358012086</v>
      </c>
      <c r="C60">
        <f>LN(QuarterlyData!O67)-LN(QuarterlyData!R67)</f>
        <v>-3.2008083004557886</v>
      </c>
      <c r="D60">
        <f>LN(QuarterlyData!P67)-LN(QuarterlyData!R67)</f>
        <v>-4.5000808138725921</v>
      </c>
      <c r="E60">
        <f>LN(QuarterlyData!Q67)-LN(QuarterlyData!R67)</f>
        <v>-7.6739047418035273</v>
      </c>
      <c r="F60">
        <f>QuarterlyData!S67</f>
        <v>0.86945014736432125</v>
      </c>
      <c r="G60">
        <f>QuarterlyData!T67</f>
        <v>0.85115086429355702</v>
      </c>
      <c r="H60">
        <f>QuarterlyData!U67</f>
        <v>3.0476723874698131</v>
      </c>
      <c r="I60">
        <f>QuarterlyData!V67</f>
        <v>2.1009166666666679</v>
      </c>
      <c r="J60">
        <f>QuarterlyData!W67</f>
        <v>5.7148310346006384E-3</v>
      </c>
      <c r="K60" t="s">
        <v>282</v>
      </c>
      <c r="L60" t="s">
        <v>282</v>
      </c>
      <c r="M60" t="s">
        <v>282</v>
      </c>
      <c r="N60" t="s">
        <v>282</v>
      </c>
      <c r="O60" t="s">
        <v>282</v>
      </c>
      <c r="P60" t="s">
        <v>282</v>
      </c>
      <c r="Q60" t="s">
        <v>282</v>
      </c>
      <c r="R60" s="46">
        <f>LN('NSF R&amp;D'!D58)-LN(QuarterlyData!R67)</f>
        <v>-0.1719987203922706</v>
      </c>
    </row>
    <row r="61" spans="1:18" x14ac:dyDescent="0.2">
      <c r="A61">
        <f t="shared" si="1"/>
        <v>2005</v>
      </c>
      <c r="B61">
        <f>LN(QuarterlyData!N68)-LN(QuarterlyData!R68)</f>
        <v>-2.7772616919079649</v>
      </c>
      <c r="C61">
        <f>LN(QuarterlyData!O68)-LN(QuarterlyData!R68)</f>
        <v>-3.1782791471501142</v>
      </c>
      <c r="D61">
        <f>LN(QuarterlyData!P68)-LN(QuarterlyData!R68)</f>
        <v>-4.4498640297325958</v>
      </c>
      <c r="E61">
        <f>LN(QuarterlyData!Q68)-LN(QuarterlyData!R68)</f>
        <v>-7.6692583996622101</v>
      </c>
      <c r="F61">
        <f>QuarterlyData!S68</f>
        <v>0.88925597118726074</v>
      </c>
      <c r="G61">
        <f>QuarterlyData!T68</f>
        <v>0.86506059152053794</v>
      </c>
      <c r="H61">
        <f>QuarterlyData!U68</f>
        <v>3.3320217664415175</v>
      </c>
      <c r="I61">
        <f>QuarterlyData!V68</f>
        <v>0.807416666666667</v>
      </c>
      <c r="J61">
        <f>QuarterlyData!W68</f>
        <v>5.8298792131532421E-3</v>
      </c>
      <c r="K61" t="s">
        <v>282</v>
      </c>
      <c r="L61" t="s">
        <v>282</v>
      </c>
      <c r="M61" t="s">
        <v>282</v>
      </c>
      <c r="N61" t="s">
        <v>282</v>
      </c>
      <c r="O61" t="s">
        <v>282</v>
      </c>
      <c r="P61" t="s">
        <v>282</v>
      </c>
      <c r="Q61" t="s">
        <v>282</v>
      </c>
      <c r="R61" s="46">
        <f>LN('NSF R&amp;D'!D59)-LN(QuarterlyData!R68)</f>
        <v>-0.13155498428576529</v>
      </c>
    </row>
    <row r="62" spans="1:18" x14ac:dyDescent="0.2">
      <c r="A62">
        <f t="shared" si="1"/>
        <v>2006</v>
      </c>
      <c r="B62">
        <f>LN(QuarterlyData!N69)-LN(QuarterlyData!R69)</f>
        <v>-2.7641976436504745</v>
      </c>
      <c r="C62">
        <f>LN(QuarterlyData!O69)-LN(QuarterlyData!R69)</f>
        <v>-3.1615722533331176</v>
      </c>
      <c r="D62">
        <f>LN(QuarterlyData!P69)-LN(QuarterlyData!R69)</f>
        <v>-4.4418467545775453</v>
      </c>
      <c r="E62">
        <f>LN(QuarterlyData!Q69)-LN(QuarterlyData!R69)</f>
        <v>-7.6602963948601737</v>
      </c>
      <c r="F62">
        <f>QuarterlyData!S69</f>
        <v>0.8850104700086181</v>
      </c>
      <c r="G62">
        <f>QuarterlyData!T69</f>
        <v>0.86197896193090318</v>
      </c>
      <c r="H62">
        <f>QuarterlyData!U69</f>
        <v>2.628940886699116</v>
      </c>
      <c r="I62">
        <f>QuarterlyData!V69</f>
        <v>-0.29833333333333301</v>
      </c>
      <c r="J62">
        <f>QuarterlyData!W69</f>
        <v>6.0591071861332583E-3</v>
      </c>
      <c r="K62" t="s">
        <v>282</v>
      </c>
      <c r="L62" t="s">
        <v>282</v>
      </c>
      <c r="M62" t="s">
        <v>282</v>
      </c>
      <c r="N62" t="s">
        <v>282</v>
      </c>
      <c r="O62" t="s">
        <v>282</v>
      </c>
      <c r="P62" t="s">
        <v>282</v>
      </c>
      <c r="Q62" t="s">
        <v>282</v>
      </c>
      <c r="R62" s="46">
        <f>LN('NSF R&amp;D'!D60)-LN(QuarterlyData!R69)</f>
        <v>-8.3239296096369486E-2</v>
      </c>
    </row>
    <row r="63" spans="1:18" x14ac:dyDescent="0.2">
      <c r="A63">
        <f t="shared" si="1"/>
        <v>2007</v>
      </c>
      <c r="B63">
        <f>LN(QuarterlyData!N70)-LN(QuarterlyData!R70)</f>
        <v>-2.754816807513933</v>
      </c>
      <c r="C63">
        <f>LN(QuarterlyData!O70)-LN(QuarterlyData!R70)</f>
        <v>-3.1476807473308206</v>
      </c>
      <c r="D63">
        <f>LN(QuarterlyData!P70)-LN(QuarterlyData!R70)</f>
        <v>-4.4820692293327538</v>
      </c>
      <c r="E63">
        <f>LN(QuarterlyData!Q70)-LN(QuarterlyData!R70)</f>
        <v>-7.6618510116477561</v>
      </c>
      <c r="F63">
        <f>QuarterlyData!S70</f>
        <v>0.88920910893124516</v>
      </c>
      <c r="G63">
        <f>QuarterlyData!T70</f>
        <v>0.8545257217405331</v>
      </c>
      <c r="H63">
        <f>QuarterlyData!U70</f>
        <v>2.4554805107206867</v>
      </c>
      <c r="I63">
        <f>QuarterlyData!V70</f>
        <v>-0.71699999999999942</v>
      </c>
      <c r="J63">
        <f>QuarterlyData!W70</f>
        <v>6.5492368077256806E-3</v>
      </c>
      <c r="K63" t="s">
        <v>282</v>
      </c>
      <c r="L63" t="s">
        <v>282</v>
      </c>
      <c r="M63" t="s">
        <v>282</v>
      </c>
      <c r="N63" t="s">
        <v>282</v>
      </c>
      <c r="O63" t="s">
        <v>282</v>
      </c>
      <c r="P63" t="s">
        <v>282</v>
      </c>
      <c r="Q63" t="s">
        <v>282</v>
      </c>
      <c r="R63" s="46">
        <f>LN('NSF R&amp;D'!D61)-LN(QuarterlyData!R70)</f>
        <v>-3.8447661819750678E-2</v>
      </c>
    </row>
    <row r="64" spans="1:18" x14ac:dyDescent="0.2">
      <c r="A64">
        <v>2008</v>
      </c>
      <c r="B64">
        <f>LN(QuarterlyData!N71)-LN(QuarterlyData!R71)</f>
        <v>-2.7663107865649863</v>
      </c>
      <c r="C64">
        <f>LN(QuarterlyData!O71)-LN(QuarterlyData!R71)</f>
        <v>-3.1596858932624023</v>
      </c>
      <c r="D64">
        <f>LN(QuarterlyData!P71)-LN(QuarterlyData!R71)</f>
        <v>-4.5891969394183567</v>
      </c>
      <c r="E64">
        <f>LN(QuarterlyData!Q71)-LN(QuarterlyData!R71)</f>
        <v>-7.6909251386141984</v>
      </c>
      <c r="F64" t="e">
        <f>QuarterlyData!S71</f>
        <v>#DIV/0!</v>
      </c>
      <c r="G64">
        <f>QuarterlyData!T71</f>
        <v>0.85038052920206386</v>
      </c>
      <c r="H64">
        <f>QuarterlyData!U71</f>
        <v>1.8800074367397279</v>
      </c>
      <c r="I64">
        <f>QuarterlyData!V71</f>
        <v>0.83116666666666905</v>
      </c>
      <c r="J64">
        <f>QuarterlyData!W71</f>
        <v>5.1725273944388337E-3</v>
      </c>
    </row>
    <row r="65" spans="1:10" x14ac:dyDescent="0.2">
      <c r="A65">
        <v>2009</v>
      </c>
      <c r="B65">
        <f>LN(QuarterlyData!N72)-LN(QuarterlyData!R72)</f>
        <v>-2.8030235362756919</v>
      </c>
      <c r="C65">
        <f>LN(QuarterlyData!O72)-LN(QuarterlyData!R72)</f>
        <v>-3.1843886777974948</v>
      </c>
      <c r="D65">
        <f>LN(QuarterlyData!P72)-LN(QuarterlyData!R72)</f>
        <v>-4.8412844980597924</v>
      </c>
      <c r="E65">
        <f>LN(QuarterlyData!Q72)-LN(QuarterlyData!R72)</f>
        <v>-7.7741355722127903</v>
      </c>
      <c r="F65" t="e">
        <f>QuarterlyData!S72</f>
        <v>#DIV/0!</v>
      </c>
      <c r="G65">
        <f>QuarterlyData!T72</f>
        <v>0.88335203965105691</v>
      </c>
      <c r="H65">
        <f>QuarterlyData!U72</f>
        <v>0.3540286920374669</v>
      </c>
      <c r="I65">
        <f>QuarterlyData!V72</f>
        <v>2.0853333333333328</v>
      </c>
      <c r="J65">
        <f>QuarterlyData!W72</f>
        <v>3.4631605482563711E-3</v>
      </c>
    </row>
    <row r="66" spans="1:10" x14ac:dyDescent="0.2">
      <c r="A66">
        <v>2010</v>
      </c>
      <c r="B66">
        <f>LN(QuarterlyData!N73)-LN(QuarterlyData!R73)</f>
        <v>-2.7855119153021555</v>
      </c>
      <c r="C66">
        <f>LN(QuarterlyData!O73)-LN(QuarterlyData!R73)</f>
        <v>-3.1728328905719163</v>
      </c>
      <c r="D66">
        <f>LN(QuarterlyData!P73)-LN(QuarterlyData!R73)</f>
        <v>-4.7274329030384816</v>
      </c>
      <c r="E66">
        <f>LN(QuarterlyData!Q73)-LN(QuarterlyData!R73)</f>
        <v>-7.7828447336764111</v>
      </c>
      <c r="F66" t="e">
        <f>QuarterlyData!S73</f>
        <v>#DIV/0!</v>
      </c>
      <c r="G66">
        <f>QuarterlyData!T73</f>
        <v>0.8801724993653629</v>
      </c>
      <c r="H66">
        <f>QuarterlyData!U73</f>
        <v>1.7613928697597814</v>
      </c>
      <c r="I66">
        <f>QuarterlyData!V73</f>
        <v>0</v>
      </c>
      <c r="J66">
        <f>QuarterlyData!W73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83"/>
  <sheetViews>
    <sheetView workbookViewId="0">
      <selection activeCell="U11" sqref="U11"/>
    </sheetView>
  </sheetViews>
  <sheetFormatPr baseColWidth="10" defaultColWidth="8.83203125" defaultRowHeight="15" x14ac:dyDescent="0.2"/>
  <sheetData>
    <row r="1" spans="1:23" x14ac:dyDescent="0.2">
      <c r="A1" t="s">
        <v>321</v>
      </c>
    </row>
    <row r="2" spans="1:23" x14ac:dyDescent="0.2">
      <c r="A2" t="s">
        <v>322</v>
      </c>
      <c r="M2" t="s">
        <v>283</v>
      </c>
    </row>
    <row r="3" spans="1:23" x14ac:dyDescent="0.2">
      <c r="A3" t="s">
        <v>323</v>
      </c>
    </row>
    <row r="4" spans="1:23" x14ac:dyDescent="0.2">
      <c r="A4" t="s">
        <v>328</v>
      </c>
    </row>
    <row r="5" spans="1:23" x14ac:dyDescent="0.2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N5">
        <v>1</v>
      </c>
      <c r="O5">
        <v>2</v>
      </c>
      <c r="P5">
        <v>3</v>
      </c>
      <c r="Q5">
        <v>4</v>
      </c>
      <c r="R5">
        <v>5</v>
      </c>
      <c r="S5">
        <v>6</v>
      </c>
      <c r="T5">
        <v>7</v>
      </c>
      <c r="U5">
        <v>8</v>
      </c>
      <c r="V5">
        <v>9</v>
      </c>
      <c r="W5">
        <v>10</v>
      </c>
    </row>
    <row r="6" spans="1:23" x14ac:dyDescent="0.2">
      <c r="B6" t="s">
        <v>1</v>
      </c>
      <c r="C6" t="s">
        <v>284</v>
      </c>
      <c r="D6" t="s">
        <v>324</v>
      </c>
      <c r="E6" t="s">
        <v>325</v>
      </c>
      <c r="F6" t="s">
        <v>326</v>
      </c>
      <c r="G6" t="s">
        <v>329</v>
      </c>
      <c r="H6" t="s">
        <v>330</v>
      </c>
      <c r="I6" t="s">
        <v>327</v>
      </c>
      <c r="J6" t="s">
        <v>9</v>
      </c>
      <c r="K6" s="1" t="s">
        <v>320</v>
      </c>
      <c r="L6" s="1"/>
      <c r="N6" t="s">
        <v>1</v>
      </c>
      <c r="O6" t="s">
        <v>284</v>
      </c>
      <c r="P6" t="s">
        <v>324</v>
      </c>
      <c r="Q6" t="s">
        <v>325</v>
      </c>
      <c r="R6" t="s">
        <v>326</v>
      </c>
      <c r="S6" t="s">
        <v>329</v>
      </c>
      <c r="T6" t="s">
        <v>330</v>
      </c>
      <c r="U6" t="s">
        <v>327</v>
      </c>
      <c r="V6" t="s">
        <v>9</v>
      </c>
      <c r="W6" s="1" t="s">
        <v>320</v>
      </c>
    </row>
    <row r="7" spans="1:23" x14ac:dyDescent="0.2">
      <c r="A7" s="2" t="s">
        <v>11</v>
      </c>
      <c r="B7" s="42">
        <v>1934.5</v>
      </c>
      <c r="C7" s="42">
        <v>1199.4000000000001</v>
      </c>
      <c r="D7" s="43">
        <v>222.679</v>
      </c>
      <c r="E7" s="44">
        <v>48.274999999999999</v>
      </c>
      <c r="F7" s="45">
        <v>102691</v>
      </c>
      <c r="G7" s="45"/>
      <c r="H7">
        <v>0</v>
      </c>
      <c r="I7" t="s">
        <v>282</v>
      </c>
      <c r="K7" t="s">
        <v>282</v>
      </c>
    </row>
    <row r="8" spans="1:23" x14ac:dyDescent="0.2">
      <c r="A8" s="2" t="s">
        <v>12</v>
      </c>
      <c r="B8" s="42">
        <v>1932.3</v>
      </c>
      <c r="C8" s="42">
        <v>1219.3</v>
      </c>
      <c r="D8" s="43">
        <v>205.62299999999999</v>
      </c>
      <c r="E8" s="44">
        <v>48.279000000000003</v>
      </c>
      <c r="F8" s="45">
        <v>102915</v>
      </c>
      <c r="G8" s="45"/>
      <c r="H8">
        <v>-3.1851776131205912E-3</v>
      </c>
      <c r="I8" s="3">
        <v>5.6577135389293431</v>
      </c>
      <c r="K8" t="s">
        <v>282</v>
      </c>
    </row>
    <row r="9" spans="1:23" x14ac:dyDescent="0.2">
      <c r="A9" s="2" t="s">
        <v>13</v>
      </c>
      <c r="B9" s="42">
        <v>1930.3</v>
      </c>
      <c r="C9" s="42">
        <v>1223.3</v>
      </c>
      <c r="D9" s="43">
        <v>199.57300000000001</v>
      </c>
      <c r="E9" s="44">
        <v>48.41</v>
      </c>
      <c r="F9" s="45">
        <v>103249</v>
      </c>
      <c r="G9" s="45"/>
      <c r="H9">
        <v>1.4027052355640424E-3</v>
      </c>
      <c r="I9" s="3">
        <v>6.5988579274380399</v>
      </c>
      <c r="K9" t="s">
        <v>282</v>
      </c>
    </row>
    <row r="10" spans="1:23" x14ac:dyDescent="0.2">
      <c r="A10" s="2" t="s">
        <v>14</v>
      </c>
      <c r="B10" s="42">
        <v>1960.7</v>
      </c>
      <c r="C10" s="42">
        <v>1223.5999999999999</v>
      </c>
      <c r="D10" s="43">
        <v>238.19200000000001</v>
      </c>
      <c r="E10" s="44">
        <v>48.881999999999998</v>
      </c>
      <c r="F10" s="45">
        <v>103418</v>
      </c>
      <c r="G10" s="45"/>
      <c r="H10">
        <v>-3.9370680420972685E-3</v>
      </c>
      <c r="I10" s="3">
        <v>9.7286844844218123</v>
      </c>
      <c r="K10" t="s">
        <v>282</v>
      </c>
    </row>
    <row r="11" spans="1:23" x14ac:dyDescent="0.2">
      <c r="A11" s="2" t="s">
        <v>15</v>
      </c>
      <c r="B11" s="42">
        <v>1989.5</v>
      </c>
      <c r="C11" s="42">
        <v>1229.8</v>
      </c>
      <c r="D11" s="43">
        <v>262.63200000000001</v>
      </c>
      <c r="E11" s="44">
        <v>49.194000000000003</v>
      </c>
      <c r="F11" s="45">
        <v>103584</v>
      </c>
      <c r="G11">
        <v>3.8121888998061147E-2</v>
      </c>
      <c r="H11">
        <v>2.5731830149509274E-2</v>
      </c>
      <c r="I11" s="3">
        <v>3.091367853501481</v>
      </c>
      <c r="K11">
        <v>1.2714505351642442E-3</v>
      </c>
      <c r="M11">
        <v>1948</v>
      </c>
      <c r="N11">
        <f>AVERAGE(B11:B14)</f>
        <v>2019.9750000000001</v>
      </c>
      <c r="O11">
        <f>AVERAGE(C11:C14)</f>
        <v>1243.8999999999999</v>
      </c>
      <c r="P11">
        <f>AVERAGE(D11:D14)</f>
        <v>272.88125000000002</v>
      </c>
      <c r="Q11">
        <f>AVERAGE(E11:E14)</f>
        <v>49.234250000000003</v>
      </c>
      <c r="R11">
        <f>AVERAGE(F11:F14)</f>
        <v>103994.25</v>
      </c>
      <c r="S11">
        <f t="shared" ref="S11:T11" si="0">AVERAGE(G11:G14)</f>
        <v>6.0663213262453275E-2</v>
      </c>
      <c r="T11">
        <f t="shared" si="0"/>
        <v>4.4983044952297692E-2</v>
      </c>
      <c r="U11">
        <f>AVERAGE(I11:I14)</f>
        <v>3.791327900187591</v>
      </c>
      <c r="W11">
        <f>AVERAGE(K11:K14)</f>
        <v>1.3361686204868544E-3</v>
      </c>
    </row>
    <row r="12" spans="1:23" x14ac:dyDescent="0.2">
      <c r="A12" s="2" t="s">
        <v>16</v>
      </c>
      <c r="B12" s="42">
        <v>2021.9</v>
      </c>
      <c r="C12" s="42">
        <v>1244.0999999999999</v>
      </c>
      <c r="D12" s="43">
        <v>278.88499999999999</v>
      </c>
      <c r="E12" s="44">
        <v>49.167000000000002</v>
      </c>
      <c r="F12" s="45">
        <v>103838</v>
      </c>
      <c r="G12">
        <v>6.0492842607683436E-2</v>
      </c>
      <c r="H12">
        <v>4.7052007877737806E-2</v>
      </c>
      <c r="I12" s="3">
        <v>3.5124500142652337</v>
      </c>
      <c r="K12">
        <v>1.3956302503621159E-3</v>
      </c>
      <c r="M12">
        <f>M11+1</f>
        <v>1949</v>
      </c>
      <c r="N12">
        <f>AVERAGE(B15:B18)</f>
        <v>2008.95</v>
      </c>
      <c r="O12">
        <f>AVERAGE(C15:C18)</f>
        <v>1278.45</v>
      </c>
      <c r="P12">
        <f>AVERAGE(D15:D18)</f>
        <v>210.86699999999999</v>
      </c>
      <c r="Q12">
        <f>AVERAGE(E15:E18)</f>
        <v>47.331500000000005</v>
      </c>
      <c r="R12">
        <f>AVERAGE(F15:F18)</f>
        <v>104995.75</v>
      </c>
      <c r="S12">
        <f t="shared" ref="S12:T12" si="1">AVERAGE(G15:G18)</f>
        <v>9.4530794017035152E-2</v>
      </c>
      <c r="T12">
        <f t="shared" si="1"/>
        <v>6.8008318893030315E-2</v>
      </c>
      <c r="U12">
        <f>AVERAGE(I15:I18)</f>
        <v>-1.9849042181441678</v>
      </c>
      <c r="W12">
        <f>AVERAGE(K15:K18)</f>
        <v>1.3117233791375799E-3</v>
      </c>
    </row>
    <row r="13" spans="1:23" x14ac:dyDescent="0.2">
      <c r="A13" s="2" t="s">
        <v>17</v>
      </c>
      <c r="B13" s="42">
        <v>2033.2</v>
      </c>
      <c r="C13" s="42">
        <v>1245.9000000000001</v>
      </c>
      <c r="D13" s="43">
        <v>281.74099999999999</v>
      </c>
      <c r="E13" s="44">
        <v>49.517000000000003</v>
      </c>
      <c r="F13" s="45">
        <v>104127</v>
      </c>
      <c r="G13">
        <v>6.4828584407134057E-2</v>
      </c>
      <c r="H13">
        <v>5.0263874816330614E-2</v>
      </c>
      <c r="I13" s="3">
        <v>7.3412719848551689</v>
      </c>
      <c r="K13">
        <v>1.3540553434368411E-3</v>
      </c>
      <c r="M13">
        <f t="shared" ref="M13:M73" si="2">M12+1</f>
        <v>1950</v>
      </c>
      <c r="N13">
        <f>AVERAGE(B19:B22)</f>
        <v>2184</v>
      </c>
      <c r="O13">
        <f>AVERAGE(C19:C22)</f>
        <v>1360.4749999999999</v>
      </c>
      <c r="P13">
        <f>AVERAGE(D19:D22)</f>
        <v>293.74400000000003</v>
      </c>
      <c r="Q13">
        <f>AVERAGE(E19:E22)</f>
        <v>48.85</v>
      </c>
      <c r="R13">
        <f>AVERAGE(F19:F22)</f>
        <v>104622.25</v>
      </c>
      <c r="S13">
        <f t="shared" ref="S13:T13" si="3">AVERAGE(G19:G22)</f>
        <v>0.12841143702779506</v>
      </c>
      <c r="T13">
        <f t="shared" si="3"/>
        <v>9.5474454522001012E-2</v>
      </c>
      <c r="U13">
        <f>AVERAGE(I19:I22)</f>
        <v>4.1443195232426344</v>
      </c>
      <c r="W13">
        <f>AVERAGE(K19:K22)</f>
        <v>1.5518371158088262E-3</v>
      </c>
    </row>
    <row r="14" spans="1:23" x14ac:dyDescent="0.2">
      <c r="A14" s="2" t="s">
        <v>18</v>
      </c>
      <c r="B14" s="42">
        <v>2035.3</v>
      </c>
      <c r="C14" s="42">
        <v>1255.8</v>
      </c>
      <c r="D14" s="43">
        <v>268.267</v>
      </c>
      <c r="E14" s="44">
        <v>49.058999999999997</v>
      </c>
      <c r="F14" s="45">
        <v>104428</v>
      </c>
      <c r="G14">
        <v>7.9209537036934452E-2</v>
      </c>
      <c r="H14">
        <v>5.6884466965613077E-2</v>
      </c>
      <c r="I14" s="3">
        <v>1.2202217481284805</v>
      </c>
      <c r="K14">
        <v>1.3235383529842167E-3</v>
      </c>
      <c r="M14">
        <f t="shared" si="2"/>
        <v>1951</v>
      </c>
      <c r="N14">
        <f>AVERAGE(B23:B26)</f>
        <v>2359.9749999999999</v>
      </c>
      <c r="O14">
        <f>AVERAGE(C23:C26)</f>
        <v>1381.7250000000001</v>
      </c>
      <c r="P14">
        <f>AVERAGE(D23:D26)</f>
        <v>294.452</v>
      </c>
      <c r="Q14">
        <f>AVERAGE(E23:E26)</f>
        <v>51.149749999999997</v>
      </c>
      <c r="R14">
        <f>AVERAGE(F23:F26)</f>
        <v>105229</v>
      </c>
      <c r="S14">
        <f t="shared" ref="S14:T14" si="4">AVERAGE(G23:G26)</f>
        <v>0.15534901978280752</v>
      </c>
      <c r="T14">
        <f t="shared" si="4"/>
        <v>9.7184934481016283E-2</v>
      </c>
      <c r="U14">
        <f>AVERAGE(I23:I26)</f>
        <v>5.3813182804497206</v>
      </c>
      <c r="W14">
        <f>AVERAGE(K23:K26)</f>
        <v>1.7534015718670562E-3</v>
      </c>
    </row>
    <row r="15" spans="1:23" x14ac:dyDescent="0.2">
      <c r="A15" s="2" t="s">
        <v>19</v>
      </c>
      <c r="B15" s="42">
        <v>2007.5</v>
      </c>
      <c r="C15" s="42">
        <v>1257.9000000000001</v>
      </c>
      <c r="D15" s="43">
        <v>228.041</v>
      </c>
      <c r="E15" s="44">
        <v>48.231999999999999</v>
      </c>
      <c r="F15" s="45">
        <v>104733</v>
      </c>
      <c r="G15">
        <v>7.9355529580635992E-2</v>
      </c>
      <c r="H15">
        <v>5.1689491284526864E-2</v>
      </c>
      <c r="I15" s="3">
        <v>-2.0940933453337252</v>
      </c>
      <c r="K15">
        <v>1.2949302079768596E-3</v>
      </c>
      <c r="M15">
        <f t="shared" si="2"/>
        <v>1952</v>
      </c>
      <c r="N15">
        <f>AVERAGE(B27:B30)</f>
        <v>2456.125</v>
      </c>
      <c r="O15">
        <f>AVERAGE(C27:C30)</f>
        <v>1425.325</v>
      </c>
      <c r="P15">
        <f>AVERAGE(D27:D30)</f>
        <v>270.4015</v>
      </c>
      <c r="Q15">
        <f>AVERAGE(E27:E30)</f>
        <v>51.713499999999996</v>
      </c>
      <c r="R15">
        <f>AVERAGE(F27:F30)</f>
        <v>107055</v>
      </c>
      <c r="S15">
        <f t="shared" ref="S15:T15" si="5">AVERAGE(G27:G30)</f>
        <v>0.1776311068248311</v>
      </c>
      <c r="T15">
        <f t="shared" si="5"/>
        <v>0.10570012815087239</v>
      </c>
      <c r="U15">
        <f>AVERAGE(I27:I30)</f>
        <v>1.482003092132711</v>
      </c>
      <c r="W15">
        <f>AVERAGE(K27:K30)</f>
        <v>1.8695197515901805E-3</v>
      </c>
    </row>
    <row r="16" spans="1:23" x14ac:dyDescent="0.2">
      <c r="A16" s="2" t="s">
        <v>20</v>
      </c>
      <c r="B16" s="42">
        <v>2000.8</v>
      </c>
      <c r="C16" s="42">
        <v>1277.0999999999999</v>
      </c>
      <c r="D16" s="43">
        <v>197.72499999999999</v>
      </c>
      <c r="E16" s="44">
        <v>47.426000000000002</v>
      </c>
      <c r="F16" s="45">
        <v>105020</v>
      </c>
      <c r="G16">
        <v>8.7767025520097172E-2</v>
      </c>
      <c r="H16">
        <v>6.7329907806250922E-2</v>
      </c>
      <c r="I16" s="3">
        <v>-4.0445831118448794</v>
      </c>
      <c r="K16">
        <v>1.2517281083352597E-3</v>
      </c>
      <c r="M16">
        <f t="shared" si="2"/>
        <v>1953</v>
      </c>
      <c r="N16">
        <f>AVERAGE(B31:B34)</f>
        <v>2571.3999999999996</v>
      </c>
      <c r="O16">
        <f>AVERAGE(C31:C34)</f>
        <v>1493.3249999999998</v>
      </c>
      <c r="P16">
        <f>AVERAGE(D31:D34)</f>
        <v>285.601</v>
      </c>
      <c r="Q16">
        <f>AVERAGE(E31:E34)</f>
        <v>53.021000000000001</v>
      </c>
      <c r="R16">
        <f>AVERAGE(F31:F34)</f>
        <v>108320.75</v>
      </c>
      <c r="S16">
        <f t="shared" ref="S16:T16" si="6">AVERAGE(G31:G34)</f>
        <v>0.21599453505473371</v>
      </c>
      <c r="T16">
        <f t="shared" si="6"/>
        <v>0.14543210804026696</v>
      </c>
      <c r="U16">
        <f>AVERAGE(I31:I34)</f>
        <v>0.84461076162494209</v>
      </c>
      <c r="W16">
        <f>AVERAGE(K31:K34)</f>
        <v>1.8409743137887233E-3</v>
      </c>
    </row>
    <row r="17" spans="1:23" x14ac:dyDescent="0.2">
      <c r="A17" s="2" t="s">
        <v>21</v>
      </c>
      <c r="B17" s="42">
        <v>2022.8</v>
      </c>
      <c r="C17" s="42">
        <v>1280</v>
      </c>
      <c r="D17" s="43">
        <v>214.11699999999999</v>
      </c>
      <c r="E17" s="44">
        <v>46.927999999999997</v>
      </c>
      <c r="F17" s="45">
        <v>105248</v>
      </c>
      <c r="G17">
        <v>0.11171014413929088</v>
      </c>
      <c r="H17">
        <v>7.5647821540110863E-2</v>
      </c>
      <c r="I17" s="3">
        <v>-2.0673406916452919</v>
      </c>
      <c r="K17">
        <v>1.3060990444125394E-3</v>
      </c>
      <c r="M17">
        <f t="shared" si="2"/>
        <v>1954</v>
      </c>
      <c r="N17">
        <f>AVERAGE(B35:B38)</f>
        <v>2556.8500000000004</v>
      </c>
      <c r="O17">
        <f>AVERAGE(C35:C38)</f>
        <v>1524.7249999999999</v>
      </c>
      <c r="P17">
        <f>AVERAGE(D35:D38)</f>
        <v>274.37099999999998</v>
      </c>
      <c r="Q17">
        <f>AVERAGE(E35:E38)</f>
        <v>51.22</v>
      </c>
      <c r="R17">
        <f>AVERAGE(F35:F38)</f>
        <v>109683.5</v>
      </c>
      <c r="S17">
        <f t="shared" ref="S17:T17" si="7">AVERAGE(G35:G38)</f>
        <v>0.24371297874301179</v>
      </c>
      <c r="T17">
        <f t="shared" si="7"/>
        <v>0.18392516076374477</v>
      </c>
      <c r="U17">
        <f>AVERAGE(I35:I38)</f>
        <v>0.81146967104062107</v>
      </c>
      <c r="W17">
        <f>AVERAGE(K35:K38)</f>
        <v>2.1765197086892861E-3</v>
      </c>
    </row>
    <row r="18" spans="1:23" x14ac:dyDescent="0.2">
      <c r="A18" s="2" t="s">
        <v>22</v>
      </c>
      <c r="B18" s="42">
        <v>2004.7</v>
      </c>
      <c r="C18" s="42">
        <v>1298.8</v>
      </c>
      <c r="D18" s="43">
        <v>203.58500000000001</v>
      </c>
      <c r="E18" s="44">
        <v>46.74</v>
      </c>
      <c r="F18" s="45">
        <v>104982</v>
      </c>
      <c r="G18">
        <v>9.9290476828116578E-2</v>
      </c>
      <c r="H18">
        <v>7.7366054941232595E-2</v>
      </c>
      <c r="I18" s="3">
        <v>0.26640027624722507</v>
      </c>
      <c r="K18">
        <v>1.3941361558256612E-3</v>
      </c>
      <c r="M18">
        <f t="shared" si="2"/>
        <v>1955</v>
      </c>
      <c r="N18">
        <f>AVERAGE(B39:B42)</f>
        <v>2739.05</v>
      </c>
      <c r="O18">
        <f>AVERAGE(C39:C42)</f>
        <v>1637.2750000000001</v>
      </c>
      <c r="P18">
        <f>AVERAGE(D39:D42)</f>
        <v>337.69849999999997</v>
      </c>
      <c r="Q18">
        <f>AVERAGE(E39:E42)</f>
        <v>53.280499999999996</v>
      </c>
      <c r="R18">
        <f>AVERAGE(F39:F42)</f>
        <v>110953.75</v>
      </c>
      <c r="S18">
        <f t="shared" ref="S18:T18" si="8">AVERAGE(G39:G42)</f>
        <v>0.24822292763810497</v>
      </c>
      <c r="T18">
        <f t="shared" si="8"/>
        <v>0.19007592839554688</v>
      </c>
      <c r="U18">
        <f>AVERAGE(I39:I42)</f>
        <v>2.5736478069422919</v>
      </c>
      <c r="W18">
        <f>AVERAGE(K39:K42)</f>
        <v>2.9388441343481154E-3</v>
      </c>
    </row>
    <row r="19" spans="1:23" x14ac:dyDescent="0.2">
      <c r="A19" s="2" t="s">
        <v>23</v>
      </c>
      <c r="B19" s="42">
        <v>2084.6</v>
      </c>
      <c r="C19" s="42">
        <v>1320.4</v>
      </c>
      <c r="D19" s="43">
        <v>251.917</v>
      </c>
      <c r="E19" s="44">
        <v>47.101999999999997</v>
      </c>
      <c r="F19" s="45">
        <v>104692</v>
      </c>
      <c r="G19">
        <v>0.12795570114108665</v>
      </c>
      <c r="H19">
        <v>9.7651798988153571E-2</v>
      </c>
      <c r="I19" s="3">
        <v>-0.82938418339928432</v>
      </c>
      <c r="K19">
        <v>1.4834648688914571E-3</v>
      </c>
      <c r="M19">
        <f t="shared" si="2"/>
        <v>1956</v>
      </c>
      <c r="N19">
        <f>AVERAGE(B43:B46)</f>
        <v>2797.4250000000002</v>
      </c>
      <c r="O19">
        <f>AVERAGE(C43:C46)</f>
        <v>1685.1000000000001</v>
      </c>
      <c r="P19">
        <f>AVERAGE(D43:D46)</f>
        <v>336.76350000000002</v>
      </c>
      <c r="Q19">
        <f>AVERAGE(E43:E46)</f>
        <v>54.597000000000001</v>
      </c>
      <c r="R19">
        <f>AVERAGE(F43:F46)</f>
        <v>112265.5</v>
      </c>
      <c r="S19">
        <f t="shared" ref="S19:T19" si="9">AVERAGE(G43:G46)</f>
        <v>0.23891485813148328</v>
      </c>
      <c r="T19">
        <f t="shared" si="9"/>
        <v>0.19774342162034284</v>
      </c>
      <c r="U19">
        <f>AVERAGE(I43:I46)</f>
        <v>3.2558254293553635</v>
      </c>
      <c r="W19">
        <f>AVERAGE(K43:K46)</f>
        <v>3.2965107033648016E-3</v>
      </c>
    </row>
    <row r="20" spans="1:23" x14ac:dyDescent="0.2">
      <c r="A20" s="2" t="s">
        <v>24</v>
      </c>
      <c r="B20" s="42">
        <v>2147.6</v>
      </c>
      <c r="C20" s="42">
        <v>1342.1</v>
      </c>
      <c r="D20" s="43">
        <v>278.87700000000001</v>
      </c>
      <c r="E20" s="44">
        <v>48.265000000000001</v>
      </c>
      <c r="F20" s="45">
        <v>104507</v>
      </c>
      <c r="G20">
        <v>0.12458741506991294</v>
      </c>
      <c r="H20">
        <v>9.4850057296345311E-2</v>
      </c>
      <c r="I20" s="3">
        <v>1.4207503467005722</v>
      </c>
      <c r="K20">
        <v>1.5711703402646038E-3</v>
      </c>
      <c r="M20">
        <f t="shared" si="2"/>
        <v>1957</v>
      </c>
      <c r="N20">
        <f>AVERAGE(B47:B50)</f>
        <v>2856.25</v>
      </c>
      <c r="O20">
        <f>AVERAGE(C47:C50)</f>
        <v>1726.75</v>
      </c>
      <c r="P20">
        <f>AVERAGE(D47:D50)</f>
        <v>324.15899999999999</v>
      </c>
      <c r="Q20">
        <f>AVERAGE(E47:E50)</f>
        <v>54.290750000000003</v>
      </c>
      <c r="R20">
        <f>AVERAGE(F47:F50)</f>
        <v>113724.25</v>
      </c>
      <c r="S20">
        <f t="shared" ref="S20:T20" si="10">AVERAGE(G47:G50)</f>
        <v>0.27296011854878782</v>
      </c>
      <c r="T20">
        <f t="shared" si="10"/>
        <v>0.23559760941506983</v>
      </c>
      <c r="U20">
        <f>AVERAGE(I47:I50)</f>
        <v>2.7113108895199911</v>
      </c>
      <c r="W20">
        <f>AVERAGE(K47:K50)</f>
        <v>3.0021109392393483E-3</v>
      </c>
    </row>
    <row r="21" spans="1:23" x14ac:dyDescent="0.2">
      <c r="A21" s="2" t="s">
        <v>25</v>
      </c>
      <c r="B21" s="42">
        <v>2230.4</v>
      </c>
      <c r="C21" s="42">
        <v>1411</v>
      </c>
      <c r="D21" s="43">
        <v>302.85000000000002</v>
      </c>
      <c r="E21" s="44">
        <v>49.786999999999999</v>
      </c>
      <c r="F21" s="45">
        <v>104543</v>
      </c>
      <c r="G21">
        <v>0.13231771097549316</v>
      </c>
      <c r="H21">
        <v>9.4365572499948369E-2</v>
      </c>
      <c r="I21" s="3">
        <v>8.5936809178294382</v>
      </c>
      <c r="K21">
        <v>1.5273652300178866E-3</v>
      </c>
      <c r="M21">
        <f t="shared" si="2"/>
        <v>1958</v>
      </c>
      <c r="N21">
        <f>AVERAGE(B51:B54)</f>
        <v>2835.3500000000004</v>
      </c>
      <c r="O21">
        <f>AVERAGE(C51:C54)</f>
        <v>1741.6999999999998</v>
      </c>
      <c r="P21">
        <f>AVERAGE(D51:D54)</f>
        <v>300.64324999999997</v>
      </c>
      <c r="Q21">
        <f>AVERAGE(E51:E54)</f>
        <v>52.017250000000004</v>
      </c>
      <c r="R21">
        <f>AVERAGE(F51:F54)</f>
        <v>115330.5</v>
      </c>
      <c r="S21">
        <f t="shared" ref="S21:T21" si="11">AVERAGE(G51:G54)</f>
        <v>0.29083431142678151</v>
      </c>
      <c r="T21">
        <f t="shared" si="11"/>
        <v>0.26640378903885792</v>
      </c>
      <c r="U21">
        <f>AVERAGE(I51:I54)</f>
        <v>2.4355403785588869</v>
      </c>
      <c r="W21">
        <f>AVERAGE(K51:K54)</f>
        <v>3.0027582306451001E-3</v>
      </c>
    </row>
    <row r="22" spans="1:23" x14ac:dyDescent="0.2">
      <c r="A22" s="2" t="s">
        <v>26</v>
      </c>
      <c r="B22" s="42">
        <v>2273.4</v>
      </c>
      <c r="C22" s="42">
        <v>1368.4</v>
      </c>
      <c r="D22" s="43">
        <v>341.33199999999999</v>
      </c>
      <c r="E22" s="44">
        <v>50.246000000000002</v>
      </c>
      <c r="F22" s="45">
        <v>104747</v>
      </c>
      <c r="G22">
        <v>0.12878492092468749</v>
      </c>
      <c r="H22">
        <v>9.5030389303556784E-2</v>
      </c>
      <c r="I22" s="3">
        <v>7.3922310118398116</v>
      </c>
      <c r="K22">
        <v>1.6253480240613575E-3</v>
      </c>
      <c r="M22">
        <f t="shared" si="2"/>
        <v>1959</v>
      </c>
      <c r="N22">
        <f>AVERAGE(B55:B58)</f>
        <v>3030.9500000000003</v>
      </c>
      <c r="O22">
        <f>AVERAGE(C55:C58)</f>
        <v>1840.4499999999998</v>
      </c>
      <c r="P22">
        <f>AVERAGE(D55:D58)</f>
        <v>358.39850000000001</v>
      </c>
      <c r="Q22">
        <f>AVERAGE(E55:E58)</f>
        <v>54.430499999999995</v>
      </c>
      <c r="R22">
        <f>AVERAGE(F55:F58)</f>
        <v>117245</v>
      </c>
      <c r="S22">
        <f t="shared" ref="S22:T22" si="12">AVERAGE(G55:G58)</f>
        <v>0.29325545150908777</v>
      </c>
      <c r="T22">
        <f t="shared" si="12"/>
        <v>0.26490084405511288</v>
      </c>
      <c r="U22">
        <f t="shared" ref="U22:W22" si="13">AVERAGE(I55:I58)</f>
        <v>1.1785674461114226</v>
      </c>
      <c r="V22">
        <f t="shared" si="13"/>
        <v>1.0223333333333349</v>
      </c>
      <c r="W22">
        <f t="shared" si="13"/>
        <v>3.6393035964695911E-3</v>
      </c>
    </row>
    <row r="23" spans="1:23" x14ac:dyDescent="0.2">
      <c r="A23" s="2" t="s">
        <v>27</v>
      </c>
      <c r="B23" s="42">
        <v>2304.5</v>
      </c>
      <c r="C23" s="42">
        <v>1401.5</v>
      </c>
      <c r="D23" s="43">
        <v>306.45400000000001</v>
      </c>
      <c r="E23" s="44">
        <v>51.09</v>
      </c>
      <c r="F23" s="45">
        <v>104863</v>
      </c>
      <c r="G23">
        <v>0.13028985038500579</v>
      </c>
      <c r="H23">
        <v>8.8159605467312177E-2</v>
      </c>
      <c r="I23" s="3">
        <v>14.112877065444884</v>
      </c>
      <c r="K23">
        <v>1.7173836417186811E-3</v>
      </c>
      <c r="M23">
        <f t="shared" si="2"/>
        <v>1960</v>
      </c>
      <c r="N23">
        <f>AVERAGE(B59:B62)</f>
        <v>3108.7250000000004</v>
      </c>
      <c r="O23">
        <f>AVERAGE(C59:C62)</f>
        <v>1890.9499999999998</v>
      </c>
      <c r="P23">
        <f>AVERAGE(D59:D62)</f>
        <v>359.71774999999997</v>
      </c>
      <c r="Q23">
        <f>AVERAGE(E59:E62)</f>
        <v>54.739750000000001</v>
      </c>
      <c r="R23">
        <f>AVERAGE(F59:F62)</f>
        <v>118770.25</v>
      </c>
      <c r="S23">
        <f t="shared" ref="S23:T23" si="14">AVERAGE(G59:G62)</f>
        <v>0.32971339337768002</v>
      </c>
      <c r="T23">
        <f t="shared" si="14"/>
        <v>0.29461574010685515</v>
      </c>
      <c r="U23">
        <f t="shared" ref="U23:W23" si="15">AVERAGE(I59:I62)</f>
        <v>1.3415324739022072</v>
      </c>
      <c r="V23">
        <f t="shared" si="15"/>
        <v>0.69716666666666771</v>
      </c>
      <c r="W23">
        <f t="shared" si="15"/>
        <v>3.4350232301585256E-3</v>
      </c>
    </row>
    <row r="24" spans="1:23" x14ac:dyDescent="0.2">
      <c r="A24" s="2" t="s">
        <v>28</v>
      </c>
      <c r="B24" s="42">
        <v>2344.5</v>
      </c>
      <c r="C24" s="42">
        <v>1361.9</v>
      </c>
      <c r="D24" s="43">
        <v>313.55799999999999</v>
      </c>
      <c r="E24" s="44">
        <v>51.500999999999998</v>
      </c>
      <c r="F24" s="45">
        <v>105007</v>
      </c>
      <c r="G24">
        <v>0.14213408181683937</v>
      </c>
      <c r="H24">
        <v>8.2671455079985093E-2</v>
      </c>
      <c r="I24" s="3">
        <v>2.6222437532879894</v>
      </c>
      <c r="K24">
        <v>1.7196923293393658E-3</v>
      </c>
      <c r="M24">
        <f t="shared" si="2"/>
        <v>1961</v>
      </c>
      <c r="N24">
        <f>AVERAGE(B63:B66)</f>
        <v>3188.125</v>
      </c>
      <c r="O24">
        <f>AVERAGE(C63:C66)</f>
        <v>1929.925</v>
      </c>
      <c r="P24">
        <f>AVERAGE(D63:D66)</f>
        <v>360.86849999999998</v>
      </c>
      <c r="Q24">
        <f>AVERAGE(E63:E66)</f>
        <v>54.158249999999995</v>
      </c>
      <c r="R24">
        <f>AVERAGE(F63:F66)</f>
        <v>120153</v>
      </c>
      <c r="S24">
        <f t="shared" ref="S24:T24" si="16">AVERAGE(G63:G66)</f>
        <v>0.34942420194651919</v>
      </c>
      <c r="T24">
        <f t="shared" si="16"/>
        <v>0.30699004039784283</v>
      </c>
      <c r="U24">
        <f t="shared" ref="U24:W24" si="17">AVERAGE(I63:I66)</f>
        <v>1.048019789148924</v>
      </c>
      <c r="V24">
        <f t="shared" si="17"/>
        <v>1.6534166666666674</v>
      </c>
      <c r="W24">
        <f t="shared" si="17"/>
        <v>3.9797618121200518E-3</v>
      </c>
    </row>
    <row r="25" spans="1:23" x14ac:dyDescent="0.2">
      <c r="A25" s="2" t="s">
        <v>29</v>
      </c>
      <c r="B25" s="42">
        <v>2392.8000000000002</v>
      </c>
      <c r="C25" s="42">
        <v>1377.7</v>
      </c>
      <c r="D25" s="43">
        <v>290.47000000000003</v>
      </c>
      <c r="E25" s="44">
        <v>50.991999999999997</v>
      </c>
      <c r="F25" s="45">
        <v>105343</v>
      </c>
      <c r="G25">
        <v>0.17368634625855839</v>
      </c>
      <c r="H25">
        <v>0.1105629613240372</v>
      </c>
      <c r="I25" s="3">
        <v>0.24495628976328732</v>
      </c>
      <c r="K25">
        <v>1.7882653810074103E-3</v>
      </c>
      <c r="M25">
        <f t="shared" si="2"/>
        <v>1962</v>
      </c>
      <c r="N25">
        <f>AVERAGE(B67:B70)</f>
        <v>3383.0749999999998</v>
      </c>
      <c r="O25">
        <f>AVERAGE(C67:C70)</f>
        <v>2025.4</v>
      </c>
      <c r="P25">
        <f>AVERAGE(D67:D70)</f>
        <v>403.76224999999999</v>
      </c>
      <c r="Q25">
        <f>AVERAGE(E67:E70)</f>
        <v>55.347250000000003</v>
      </c>
      <c r="R25">
        <f>AVERAGE(F67:F70)</f>
        <v>122416.5</v>
      </c>
      <c r="S25">
        <f t="shared" ref="S25:T25" si="18">AVERAGE(G67:G70)</f>
        <v>0.3773279580479062</v>
      </c>
      <c r="T25">
        <f t="shared" si="18"/>
        <v>0.32072713397117003</v>
      </c>
      <c r="U25">
        <f t="shared" ref="U25:W25" si="19">AVERAGE(I67:I70)</f>
        <v>1.0817581597351467</v>
      </c>
      <c r="V25">
        <f t="shared" si="19"/>
        <v>0.92666666666666653</v>
      </c>
      <c r="W25">
        <f t="shared" si="19"/>
        <v>3.6623858590719453E-3</v>
      </c>
    </row>
    <row r="26" spans="1:23" x14ac:dyDescent="0.2">
      <c r="A26" s="2" t="s">
        <v>30</v>
      </c>
      <c r="B26" s="42">
        <v>2398.1</v>
      </c>
      <c r="C26" s="42">
        <v>1385.8</v>
      </c>
      <c r="D26" s="43">
        <v>267.32600000000002</v>
      </c>
      <c r="E26" s="44">
        <v>51.015999999999998</v>
      </c>
      <c r="F26" s="45">
        <v>105703</v>
      </c>
      <c r="G26">
        <v>0.17528580067082658</v>
      </c>
      <c r="H26">
        <v>0.1073457160527307</v>
      </c>
      <c r="I26" s="3">
        <v>4.5451960133027214</v>
      </c>
      <c r="K26">
        <v>1.7882649354027675E-3</v>
      </c>
      <c r="M26">
        <f t="shared" si="2"/>
        <v>1963</v>
      </c>
      <c r="N26">
        <f>AVERAGE(B71:B74)</f>
        <v>3530.4250000000002</v>
      </c>
      <c r="O26">
        <f>AVERAGE(C71:C74)</f>
        <v>2108.85</v>
      </c>
      <c r="P26">
        <f>AVERAGE(D71:D74)</f>
        <v>431.1705</v>
      </c>
      <c r="Q26">
        <f>AVERAGE(E71:E74)</f>
        <v>55.971500000000006</v>
      </c>
      <c r="R26">
        <f>AVERAGE(F71:F74)</f>
        <v>124484.75</v>
      </c>
      <c r="S26">
        <f t="shared" ref="S26:T26" si="20">AVERAGE(G71:G74)</f>
        <v>0.41379118823450511</v>
      </c>
      <c r="T26">
        <f t="shared" si="20"/>
        <v>0.34043797573345208</v>
      </c>
      <c r="U26">
        <f t="shared" ref="U26:W26" si="21">AVERAGE(I71:I74)</f>
        <v>1.5378961065627195</v>
      </c>
      <c r="V26">
        <f t="shared" si="21"/>
        <v>0.62883333333333336</v>
      </c>
      <c r="W26">
        <f t="shared" si="21"/>
        <v>3.9726596289162653E-3</v>
      </c>
    </row>
    <row r="27" spans="1:23" x14ac:dyDescent="0.2">
      <c r="A27" s="2" t="s">
        <v>31</v>
      </c>
      <c r="B27" s="42">
        <v>2423.5</v>
      </c>
      <c r="C27" s="42">
        <v>1388.9</v>
      </c>
      <c r="D27" s="43">
        <v>274.30099999999999</v>
      </c>
      <c r="E27" s="44">
        <v>51.344999999999999</v>
      </c>
      <c r="F27" s="45">
        <v>106672</v>
      </c>
      <c r="G27">
        <v>0.17900787375691748</v>
      </c>
      <c r="H27">
        <v>9.4248974616942982E-2</v>
      </c>
      <c r="I27" s="3">
        <v>-0.1614422193313203</v>
      </c>
      <c r="K27">
        <v>1.8445464645587759E-3</v>
      </c>
      <c r="M27">
        <f t="shared" si="2"/>
        <v>1964</v>
      </c>
      <c r="N27">
        <f>AVERAGE(B75:B78)</f>
        <v>3734.05</v>
      </c>
      <c r="O27">
        <f t="shared" ref="O27" si="22">AVERAGE(C75:C78)</f>
        <v>2234.4</v>
      </c>
      <c r="P27">
        <f t="shared" ref="P27" si="23">AVERAGE(D75:D78)</f>
        <v>465.17700000000002</v>
      </c>
      <c r="Q27">
        <f t="shared" ref="Q27" si="24">AVERAGE(E75:E78)</f>
        <v>58.023250000000004</v>
      </c>
      <c r="R27">
        <f t="shared" ref="R27" si="25">AVERAGE(F75:F78)</f>
        <v>126513.25</v>
      </c>
      <c r="S27">
        <f t="shared" ref="S27" si="26">AVERAGE(G75:G78)</f>
        <v>0.44563816672704581</v>
      </c>
      <c r="T27">
        <f t="shared" ref="T27" si="27">AVERAGE(H75:H78)</f>
        <v>0.36089748002273941</v>
      </c>
      <c r="U27">
        <f t="shared" ref="U27" si="28">AVERAGE(I75:I78)</f>
        <v>1.4172263806920604</v>
      </c>
      <c r="V27">
        <f t="shared" ref="V27" si="29">AVERAGE(J75:J78)</f>
        <v>0.5259999999999998</v>
      </c>
      <c r="W27">
        <f t="shared" ref="W27" si="30">AVERAGE(K75:K78)</f>
        <v>4.492868369284868E-3</v>
      </c>
    </row>
    <row r="28" spans="1:23" x14ac:dyDescent="0.2">
      <c r="A28" s="2" t="s">
        <v>32</v>
      </c>
      <c r="B28" s="42">
        <v>2428.5</v>
      </c>
      <c r="C28" s="42">
        <v>1416.1</v>
      </c>
      <c r="D28" s="43">
        <v>253.62100000000001</v>
      </c>
      <c r="E28" s="44">
        <v>51.131999999999998</v>
      </c>
      <c r="F28" s="45">
        <v>106905</v>
      </c>
      <c r="G28">
        <v>0.1771857292368163</v>
      </c>
      <c r="H28">
        <v>0.11500387221895943</v>
      </c>
      <c r="I28" s="3">
        <v>0.51101032332461216</v>
      </c>
      <c r="K28">
        <v>1.8399237764605222E-3</v>
      </c>
      <c r="M28">
        <f t="shared" si="2"/>
        <v>1965</v>
      </c>
      <c r="N28">
        <f>AVERAGE(B79:B82)</f>
        <v>3976.6749999999997</v>
      </c>
      <c r="O28">
        <f>AVERAGE(C79:C82)</f>
        <v>2376.0250000000001</v>
      </c>
      <c r="P28">
        <f>AVERAGE(D79:D82)</f>
        <v>529.55724999999995</v>
      </c>
      <c r="Q28">
        <f>AVERAGE(E79:E82)</f>
        <v>60.267999999999994</v>
      </c>
      <c r="R28">
        <f>AVERAGE(F79:F82)</f>
        <v>128057.75</v>
      </c>
      <c r="S28">
        <f t="shared" ref="S28:T28" si="31">AVERAGE(G79:G82)</f>
        <v>0.46533537221168064</v>
      </c>
      <c r="T28">
        <f t="shared" si="31"/>
        <v>0.37487420906572688</v>
      </c>
      <c r="U28">
        <f t="shared" ref="U28:W28" si="32">AVERAGE(I79:I82)</f>
        <v>2.0199459856087287</v>
      </c>
      <c r="V28">
        <f t="shared" si="32"/>
        <v>0.14741666666666628</v>
      </c>
      <c r="W28">
        <f t="shared" si="32"/>
        <v>4.7162358356501854E-3</v>
      </c>
    </row>
    <row r="29" spans="1:23" x14ac:dyDescent="0.2">
      <c r="A29" s="2" t="s">
        <v>33</v>
      </c>
      <c r="B29" s="42">
        <v>2446.1</v>
      </c>
      <c r="C29" s="42">
        <v>1423</v>
      </c>
      <c r="D29" s="43">
        <v>267.21699999999998</v>
      </c>
      <c r="E29" s="44">
        <v>51.499000000000002</v>
      </c>
      <c r="F29" s="45">
        <v>107140</v>
      </c>
      <c r="G29">
        <v>0.17063708241173831</v>
      </c>
      <c r="H29">
        <v>0.10715002522347343</v>
      </c>
      <c r="I29" s="3">
        <v>4.4370652094640306</v>
      </c>
      <c r="K29">
        <v>1.8964113242890233E-3</v>
      </c>
      <c r="M29">
        <f t="shared" si="2"/>
        <v>1966</v>
      </c>
      <c r="N29">
        <f>AVERAGE(B83:B86)</f>
        <v>4238.9500000000007</v>
      </c>
      <c r="O29">
        <f>AVERAGE(C83:C86)</f>
        <v>2510.625</v>
      </c>
      <c r="P29">
        <f>AVERAGE(D83:D86)</f>
        <v>577.11374999999998</v>
      </c>
      <c r="Q29">
        <f>AVERAGE(E83:E86)</f>
        <v>62.353250000000003</v>
      </c>
      <c r="R29">
        <f>AVERAGE(F83:F86)</f>
        <v>129873.5</v>
      </c>
      <c r="S29">
        <f t="shared" ref="S29:T29" si="33">AVERAGE(G83:G86)</f>
        <v>0.49864957916988062</v>
      </c>
      <c r="T29">
        <f t="shared" si="33"/>
        <v>0.39880059282614788</v>
      </c>
      <c r="U29">
        <f t="shared" ref="U29:W29" si="34">AVERAGE(I83:I86)</f>
        <v>3.276757917462092</v>
      </c>
      <c r="V29">
        <f t="shared" si="34"/>
        <v>-0.10375000000000004</v>
      </c>
      <c r="W29">
        <f t="shared" si="34"/>
        <v>4.3783228662573736E-3</v>
      </c>
    </row>
    <row r="30" spans="1:23" x14ac:dyDescent="0.2">
      <c r="A30" s="2" t="s">
        <v>34</v>
      </c>
      <c r="B30" s="42">
        <v>2526.4</v>
      </c>
      <c r="C30" s="42">
        <v>1473.3</v>
      </c>
      <c r="D30" s="43">
        <v>286.46699999999998</v>
      </c>
      <c r="E30" s="44">
        <v>52.878</v>
      </c>
      <c r="F30" s="45">
        <v>107503</v>
      </c>
      <c r="G30">
        <v>0.18369374189385237</v>
      </c>
      <c r="H30">
        <v>0.10639764054411371</v>
      </c>
      <c r="I30" s="3">
        <v>1.1413790550735214</v>
      </c>
      <c r="K30">
        <v>1.8971974410524012E-3</v>
      </c>
      <c r="M30">
        <f t="shared" si="2"/>
        <v>1967</v>
      </c>
      <c r="N30">
        <f>AVERAGE(B87:B90)</f>
        <v>4355.2249999999995</v>
      </c>
      <c r="O30">
        <f>AVERAGE(C87:C90)</f>
        <v>2585.5500000000002</v>
      </c>
      <c r="P30">
        <f>AVERAGE(D87:D90)</f>
        <v>556.923</v>
      </c>
      <c r="Q30">
        <f>AVERAGE(E87:E90)</f>
        <v>62.340250000000005</v>
      </c>
      <c r="R30">
        <f>AVERAGE(F87:F90)</f>
        <v>132027.25</v>
      </c>
      <c r="S30">
        <f t="shared" ref="S30:T30" si="35">AVERAGE(G87:G90)</f>
        <v>0.51950517036816057</v>
      </c>
      <c r="T30">
        <f t="shared" si="35"/>
        <v>0.43372949270208627</v>
      </c>
      <c r="U30">
        <f t="shared" ref="U30:W30" si="36">AVERAGE(I87:I90)</f>
        <v>2.9637043205313685</v>
      </c>
      <c r="V30">
        <f t="shared" si="36"/>
        <v>0.81091666666666518</v>
      </c>
      <c r="W30">
        <f t="shared" si="36"/>
        <v>4.5234745565096036E-3</v>
      </c>
    </row>
    <row r="31" spans="1:23" x14ac:dyDescent="0.2">
      <c r="A31" s="2" t="s">
        <v>35</v>
      </c>
      <c r="B31" s="42">
        <v>2573.4</v>
      </c>
      <c r="C31" s="42">
        <v>1490.8</v>
      </c>
      <c r="D31" s="43">
        <v>292.63200000000001</v>
      </c>
      <c r="E31" s="44">
        <v>53.426000000000002</v>
      </c>
      <c r="F31" s="45">
        <v>107877</v>
      </c>
      <c r="G31">
        <v>0.19819925068917307</v>
      </c>
      <c r="H31">
        <v>0.12849129611006016</v>
      </c>
      <c r="I31" s="3">
        <v>0.1325073719343095</v>
      </c>
      <c r="K31">
        <v>1.9571620256653164E-3</v>
      </c>
      <c r="M31">
        <f t="shared" si="2"/>
        <v>1968</v>
      </c>
      <c r="N31">
        <f>AVERAGE(B91:B94)</f>
        <v>4569.0249999999996</v>
      </c>
      <c r="O31">
        <f>AVERAGE(C91:C94)</f>
        <v>2734.0250000000001</v>
      </c>
      <c r="P31">
        <f>AVERAGE(D91:D94)</f>
        <v>590.21249999999998</v>
      </c>
      <c r="Q31">
        <f>AVERAGE(E91:E94)</f>
        <v>63.4405</v>
      </c>
      <c r="R31">
        <f>AVERAGE(F91:F94)</f>
        <v>134334.5</v>
      </c>
      <c r="S31">
        <f t="shared" ref="S31:T31" si="37">AVERAGE(G91:G94)</f>
        <v>0.53636614123745407</v>
      </c>
      <c r="T31">
        <f t="shared" si="37"/>
        <v>0.45898238747629594</v>
      </c>
      <c r="U31">
        <f t="shared" ref="U31:W31" si="38">AVERAGE(I91:I94)</f>
        <v>4.5398142737600011</v>
      </c>
      <c r="V31">
        <f t="shared" si="38"/>
        <v>-0.19174999999999998</v>
      </c>
      <c r="W31">
        <f t="shared" si="38"/>
        <v>4.5800671288394679E-3</v>
      </c>
    </row>
    <row r="32" spans="1:23" x14ac:dyDescent="0.2">
      <c r="A32" s="2" t="s">
        <v>36</v>
      </c>
      <c r="B32" s="42">
        <v>2593.5</v>
      </c>
      <c r="C32" s="42">
        <v>1499.8</v>
      </c>
      <c r="D32" s="43">
        <v>294.29899999999998</v>
      </c>
      <c r="E32" s="44">
        <v>53.52</v>
      </c>
      <c r="F32" s="45">
        <v>108177</v>
      </c>
      <c r="G32">
        <v>0.21336913504188665</v>
      </c>
      <c r="H32">
        <v>0.14026902582188638</v>
      </c>
      <c r="I32" s="3">
        <v>0.76767834026245652</v>
      </c>
      <c r="K32">
        <v>1.8304494890810715E-3</v>
      </c>
      <c r="M32">
        <f t="shared" si="2"/>
        <v>1969</v>
      </c>
      <c r="N32">
        <f>AVERAGE(B95:B98)</f>
        <v>4712.4750000000004</v>
      </c>
      <c r="O32">
        <f>AVERAGE(C95:C98)</f>
        <v>2836.2249999999999</v>
      </c>
      <c r="P32">
        <f>AVERAGE(D95:D98)</f>
        <v>623.08524999999997</v>
      </c>
      <c r="Q32">
        <f>AVERAGE(E95:E98)</f>
        <v>65.263500000000008</v>
      </c>
      <c r="R32">
        <f>AVERAGE(F95:F98)</f>
        <v>137085.75</v>
      </c>
      <c r="S32">
        <f t="shared" ref="S32:T32" si="39">AVERAGE(G95:G98)</f>
        <v>0.52298369751259155</v>
      </c>
      <c r="T32">
        <f t="shared" si="39"/>
        <v>0.44840327416639492</v>
      </c>
      <c r="U32">
        <f t="shared" ref="U32:W32" si="40">AVERAGE(I95:I98)</f>
        <v>4.9789712076256265</v>
      </c>
      <c r="V32">
        <f t="shared" si="40"/>
        <v>-1.3475833333333318</v>
      </c>
      <c r="W32">
        <f t="shared" si="40"/>
        <v>4.2387067493186228E-3</v>
      </c>
    </row>
    <row r="33" spans="1:23" x14ac:dyDescent="0.2">
      <c r="A33" s="2" t="s">
        <v>37</v>
      </c>
      <c r="B33" s="42">
        <v>2578.9</v>
      </c>
      <c r="C33" s="42">
        <v>1496.3</v>
      </c>
      <c r="D33" s="43">
        <v>288.14499999999998</v>
      </c>
      <c r="E33" s="44">
        <v>52.985999999999997</v>
      </c>
      <c r="F33" s="45">
        <v>108443</v>
      </c>
      <c r="G33">
        <v>0.22349155173886423</v>
      </c>
      <c r="H33">
        <v>0.15383704953793137</v>
      </c>
      <c r="I33" s="3">
        <v>1.6626553810603184</v>
      </c>
      <c r="K33">
        <v>1.7767890679958537E-3</v>
      </c>
      <c r="M33">
        <f t="shared" si="2"/>
        <v>1970</v>
      </c>
      <c r="N33">
        <f>AVERAGE(B99:B102)</f>
        <v>4722</v>
      </c>
      <c r="O33">
        <f>AVERAGE(C99:C102)</f>
        <v>2903.0250000000001</v>
      </c>
      <c r="P33">
        <f>AVERAGE(D99:D102)</f>
        <v>585.20174999999995</v>
      </c>
      <c r="Q33">
        <f>AVERAGE(E99:E102)</f>
        <v>64.233249999999998</v>
      </c>
      <c r="R33">
        <f>AVERAGE(F99:F102)</f>
        <v>140216.5</v>
      </c>
      <c r="S33">
        <f t="shared" ref="S33:T33" si="41">AVERAGE(G99:G102)</f>
        <v>0.54261180158180988</v>
      </c>
      <c r="T33">
        <f t="shared" si="41"/>
        <v>0.47679555493752102</v>
      </c>
      <c r="U33">
        <f t="shared" ref="U33:W33" si="42">AVERAGE(I99:I102)</f>
        <v>4.9111585848315986</v>
      </c>
      <c r="V33">
        <f t="shared" si="42"/>
        <v>-5.6833333333333208E-2</v>
      </c>
      <c r="W33">
        <f t="shared" si="42"/>
        <v>3.3364253387929408E-3</v>
      </c>
    </row>
    <row r="34" spans="1:23" x14ac:dyDescent="0.2">
      <c r="A34" s="2" t="s">
        <v>38</v>
      </c>
      <c r="B34" s="42">
        <v>2539.8000000000002</v>
      </c>
      <c r="C34" s="42">
        <v>1486.4</v>
      </c>
      <c r="D34" s="43">
        <v>267.32799999999997</v>
      </c>
      <c r="E34" s="44">
        <v>52.152000000000001</v>
      </c>
      <c r="F34" s="45">
        <v>108786</v>
      </c>
      <c r="G34">
        <v>0.2289182027490109</v>
      </c>
      <c r="H34">
        <v>0.15913106069118998</v>
      </c>
      <c r="I34" s="3">
        <v>0.81560195324268392</v>
      </c>
      <c r="K34">
        <v>1.7994966724126521E-3</v>
      </c>
      <c r="M34">
        <f t="shared" si="2"/>
        <v>1971</v>
      </c>
      <c r="N34">
        <f>AVERAGE(B103:B106)</f>
        <v>4877.625</v>
      </c>
      <c r="O34">
        <f>AVERAGE(C103:C106)</f>
        <v>3013.8</v>
      </c>
      <c r="P34">
        <f>AVERAGE(D103:D106)</f>
        <v>645.50849999999991</v>
      </c>
      <c r="Q34">
        <f>AVERAGE(E103:E106)</f>
        <v>64.114000000000004</v>
      </c>
      <c r="R34">
        <f>AVERAGE(F103:F106)</f>
        <v>144125.5</v>
      </c>
      <c r="S34">
        <f t="shared" ref="S34:T34" si="43">AVERAGE(G103:G106)</f>
        <v>0.56890398067727954</v>
      </c>
      <c r="T34">
        <f t="shared" si="43"/>
        <v>0.50816573281349686</v>
      </c>
      <c r="U34">
        <f t="shared" ref="U34:W34" si="44">AVERAGE(I103:I106)</f>
        <v>4.6606285746666476</v>
      </c>
      <c r="V34">
        <f t="shared" si="44"/>
        <v>1.2196666666666667</v>
      </c>
      <c r="W34">
        <f t="shared" si="44"/>
        <v>3.6923441797155022E-3</v>
      </c>
    </row>
    <row r="35" spans="1:23" x14ac:dyDescent="0.2">
      <c r="A35" s="2" t="s">
        <v>39</v>
      </c>
      <c r="B35" s="42">
        <v>2528</v>
      </c>
      <c r="C35" s="42">
        <v>1491.8</v>
      </c>
      <c r="D35" s="43">
        <v>265.41399999999999</v>
      </c>
      <c r="E35" s="44">
        <v>51.451000000000001</v>
      </c>
      <c r="F35" s="45">
        <v>109130</v>
      </c>
      <c r="G35">
        <v>0.23439449323283226</v>
      </c>
      <c r="H35">
        <v>0.17181850387456393</v>
      </c>
      <c r="I35" s="3">
        <v>1.2333944494464788</v>
      </c>
      <c r="K35">
        <v>1.9117915451995222E-3</v>
      </c>
      <c r="M35">
        <f t="shared" si="2"/>
        <v>1972</v>
      </c>
      <c r="N35">
        <f>AVERAGE(B107:B110)</f>
        <v>5134.3249999999998</v>
      </c>
      <c r="O35">
        <f>AVERAGE(C107:C110)</f>
        <v>3198.6750000000002</v>
      </c>
      <c r="P35">
        <f>AVERAGE(D107:D110)</f>
        <v>718.221</v>
      </c>
      <c r="Q35">
        <f>AVERAGE(E107:E110)</f>
        <v>66.178250000000006</v>
      </c>
      <c r="R35">
        <f>AVERAGE(F107:F110)</f>
        <v>147097</v>
      </c>
      <c r="S35">
        <f t="shared" ref="S35:T35" si="45">AVERAGE(G107:G110)</f>
        <v>0.57898650713902522</v>
      </c>
      <c r="T35">
        <f t="shared" si="45"/>
        <v>0.52366859290001</v>
      </c>
      <c r="U35">
        <f t="shared" ref="U35:W35" si="46">AVERAGE(I107:I110)</f>
        <v>4.3427293432018121</v>
      </c>
      <c r="V35">
        <f t="shared" si="46"/>
        <v>1.4915833333333326</v>
      </c>
      <c r="W35">
        <f t="shared" si="46"/>
        <v>3.8629482165725036E-3</v>
      </c>
    </row>
    <row r="36" spans="1:23" x14ac:dyDescent="0.2">
      <c r="A36" s="2" t="s">
        <v>40</v>
      </c>
      <c r="B36" s="42">
        <v>2530.6999999999998</v>
      </c>
      <c r="C36" s="42">
        <v>1511.3</v>
      </c>
      <c r="D36" s="43">
        <v>264.78699999999998</v>
      </c>
      <c r="E36" s="44">
        <v>51.064</v>
      </c>
      <c r="F36" s="45">
        <v>109534</v>
      </c>
      <c r="G36">
        <v>0.24328487868176121</v>
      </c>
      <c r="H36">
        <v>0.17979043586434723</v>
      </c>
      <c r="I36" s="3">
        <v>0.39283729873655915</v>
      </c>
      <c r="K36">
        <v>2.0865861812500385E-3</v>
      </c>
      <c r="M36">
        <f t="shared" si="2"/>
        <v>1973</v>
      </c>
      <c r="N36">
        <f>AVERAGE(B111:B114)</f>
        <v>5424.0749999999998</v>
      </c>
      <c r="O36">
        <f>AVERAGE(C111:C114)</f>
        <v>3357.25</v>
      </c>
      <c r="P36">
        <f>AVERAGE(D111:D114)</f>
        <v>796.80850000000009</v>
      </c>
      <c r="Q36">
        <f>AVERAGE(E111:E114)</f>
        <v>68.864249999999998</v>
      </c>
      <c r="R36">
        <f>AVERAGE(F111:F114)</f>
        <v>150121.25</v>
      </c>
      <c r="S36">
        <f t="shared" ref="S36:T36" si="47">AVERAGE(G111:G114)</f>
        <v>0.59661762614530633</v>
      </c>
      <c r="T36">
        <f t="shared" si="47"/>
        <v>0.538152067320813</v>
      </c>
      <c r="U36">
        <f t="shared" ref="U36:W36" si="48">AVERAGE(I111:I114)</f>
        <v>6.5274964396378365</v>
      </c>
      <c r="V36">
        <f t="shared" si="48"/>
        <v>-2.0165000000000006</v>
      </c>
      <c r="W36">
        <f t="shared" si="48"/>
        <v>3.515612133596276E-3</v>
      </c>
    </row>
    <row r="37" spans="1:23" x14ac:dyDescent="0.2">
      <c r="A37" s="2" t="s">
        <v>41</v>
      </c>
      <c r="B37" s="42">
        <v>2559.4</v>
      </c>
      <c r="C37" s="42">
        <v>1531.8</v>
      </c>
      <c r="D37" s="43">
        <v>277.56</v>
      </c>
      <c r="E37" s="44">
        <v>50.863999999999997</v>
      </c>
      <c r="F37" s="45">
        <v>109884</v>
      </c>
      <c r="G37">
        <v>0.24795709836036531</v>
      </c>
      <c r="H37">
        <v>0.18949593038038082</v>
      </c>
      <c r="I37" s="3">
        <v>0.49704071010783224</v>
      </c>
      <c r="K37">
        <v>2.2521268070107812E-3</v>
      </c>
      <c r="M37">
        <f t="shared" si="2"/>
        <v>1974</v>
      </c>
      <c r="N37">
        <f>AVERAGE(B115:B118)</f>
        <v>5396.05</v>
      </c>
      <c r="O37">
        <f>AVERAGE(C115:C118)</f>
        <v>3329.55</v>
      </c>
      <c r="P37">
        <f>AVERAGE(D115:D118)</f>
        <v>744.0379999999999</v>
      </c>
      <c r="Q37">
        <f>AVERAGE(E115:E118)</f>
        <v>68.964749999999995</v>
      </c>
      <c r="R37">
        <f>AVERAGE(F115:F118)</f>
        <v>153152.5</v>
      </c>
      <c r="S37">
        <f t="shared" ref="S37:T37" si="49">AVERAGE(G115:G118)</f>
        <v>0.59197316445238557</v>
      </c>
      <c r="T37">
        <f t="shared" si="49"/>
        <v>0.52845283853689862</v>
      </c>
      <c r="U37">
        <f t="shared" ref="U37:W37" si="50">AVERAGE(I115:I118)</f>
        <v>9.9942756417901624</v>
      </c>
      <c r="V37">
        <f t="shared" si="50"/>
        <v>-2.8897499999999998</v>
      </c>
      <c r="W37">
        <f t="shared" si="50"/>
        <v>2.3935826960305331E-3</v>
      </c>
    </row>
    <row r="38" spans="1:23" x14ac:dyDescent="0.2">
      <c r="A38" s="2" t="s">
        <v>42</v>
      </c>
      <c r="B38" s="42">
        <v>2609.3000000000002</v>
      </c>
      <c r="C38" s="42">
        <v>1564</v>
      </c>
      <c r="D38" s="43">
        <v>289.72300000000001</v>
      </c>
      <c r="E38" s="44">
        <v>51.500999999999998</v>
      </c>
      <c r="F38" s="45">
        <v>110186</v>
      </c>
      <c r="G38">
        <v>0.24921544469708831</v>
      </c>
      <c r="H38">
        <v>0.19459577293568706</v>
      </c>
      <c r="I38" s="3">
        <v>1.1226062258716141</v>
      </c>
      <c r="K38">
        <v>2.455574301296802E-3</v>
      </c>
      <c r="M38">
        <f t="shared" si="2"/>
        <v>1975</v>
      </c>
      <c r="N38">
        <f>AVERAGE(B119:B122)</f>
        <v>5385.3499999999995</v>
      </c>
      <c r="O38">
        <f>AVERAGE(C119:C122)</f>
        <v>3405.1</v>
      </c>
      <c r="P38">
        <f>AVERAGE(D119:D122)</f>
        <v>623.50900000000001</v>
      </c>
      <c r="Q38">
        <f>AVERAGE(E119:E122)</f>
        <v>66.022750000000002</v>
      </c>
      <c r="R38">
        <f>AVERAGE(F119:F122)</f>
        <v>156149.5</v>
      </c>
      <c r="S38">
        <f t="shared" ref="S38:T38" si="51">AVERAGE(G119:G122)</f>
        <v>0.62061820102582099</v>
      </c>
      <c r="T38">
        <f t="shared" si="51"/>
        <v>0.56186705333974829</v>
      </c>
      <c r="U38">
        <f t="shared" ref="U38:W38" si="52">AVERAGE(I119:I122)</f>
        <v>7.1442830489013343</v>
      </c>
      <c r="V38">
        <f t="shared" si="52"/>
        <v>1.7408333333333361</v>
      </c>
      <c r="W38">
        <f t="shared" si="52"/>
        <v>2.2279466818884604E-3</v>
      </c>
    </row>
    <row r="39" spans="1:23" x14ac:dyDescent="0.2">
      <c r="A39" s="2" t="s">
        <v>43</v>
      </c>
      <c r="B39" s="42">
        <v>2683.8</v>
      </c>
      <c r="C39" s="42">
        <v>1599.1</v>
      </c>
      <c r="D39" s="43">
        <v>318.65100000000001</v>
      </c>
      <c r="E39" s="44">
        <v>52.332000000000001</v>
      </c>
      <c r="F39" s="45">
        <v>110483</v>
      </c>
      <c r="G39">
        <v>0.25453043439164036</v>
      </c>
      <c r="H39">
        <v>0.1896085370336848</v>
      </c>
      <c r="I39" s="3">
        <v>1.9245810860534007</v>
      </c>
      <c r="K39">
        <v>2.656337621988697E-3</v>
      </c>
      <c r="M39">
        <f t="shared" si="2"/>
        <v>1976</v>
      </c>
      <c r="N39">
        <f>AVERAGE(B123:B126)</f>
        <v>5675.45</v>
      </c>
      <c r="O39">
        <f>AVERAGE(C123:C126)</f>
        <v>3595.0250000000001</v>
      </c>
      <c r="P39">
        <f>AVERAGE(D123:D126)</f>
        <v>742.50100000000009</v>
      </c>
      <c r="Q39">
        <f>AVERAGE(E123:E126)</f>
        <v>68.371250000000003</v>
      </c>
      <c r="R39">
        <f>AVERAGE(F123:F126)</f>
        <v>159033.25</v>
      </c>
      <c r="S39">
        <f t="shared" ref="S39:T39" si="53">AVERAGE(G123:G126)</f>
        <v>0.63138108875009902</v>
      </c>
      <c r="T39">
        <f t="shared" si="53"/>
        <v>0.56357523411356469</v>
      </c>
      <c r="U39">
        <f t="shared" ref="U39:W39" si="54">AVERAGE(I123:I126)</f>
        <v>5.0834245078372309</v>
      </c>
      <c r="V39">
        <f t="shared" si="54"/>
        <v>2.00875</v>
      </c>
      <c r="W39">
        <f t="shared" si="54"/>
        <v>2.4483415855935872E-3</v>
      </c>
    </row>
    <row r="40" spans="1:23" x14ac:dyDescent="0.2">
      <c r="A40" s="2" t="s">
        <v>44</v>
      </c>
      <c r="B40" s="42">
        <v>2727.5</v>
      </c>
      <c r="C40" s="42">
        <v>1629.7</v>
      </c>
      <c r="D40" s="43">
        <v>337.94099999999997</v>
      </c>
      <c r="E40" s="44">
        <v>53.012999999999998</v>
      </c>
      <c r="F40" s="45">
        <v>110788</v>
      </c>
      <c r="G40">
        <v>0.25214175508191944</v>
      </c>
      <c r="H40">
        <v>0.19234062281538439</v>
      </c>
      <c r="I40" s="3">
        <v>1.6570675520505063</v>
      </c>
      <c r="K40">
        <v>2.7984097487715014E-3</v>
      </c>
      <c r="M40">
        <f t="shared" si="2"/>
        <v>1977</v>
      </c>
      <c r="N40">
        <f>AVERAGE(B127:B130)</f>
        <v>5937.0000000000009</v>
      </c>
      <c r="O40">
        <f>AVERAGE(C127:C130)</f>
        <v>3746.5</v>
      </c>
      <c r="P40">
        <f>AVERAGE(D127:D130)</f>
        <v>848.43600000000004</v>
      </c>
      <c r="Q40">
        <f>AVERAGE(E127:E130)</f>
        <v>71.069500000000005</v>
      </c>
      <c r="R40">
        <f>AVERAGE(F127:F130)</f>
        <v>161910.75</v>
      </c>
      <c r="S40">
        <f t="shared" ref="S40:T40" si="55">AVERAGE(G127:G130)</f>
        <v>0.64702740411926407</v>
      </c>
      <c r="T40">
        <f t="shared" si="55"/>
        <v>0.5795338885738347</v>
      </c>
      <c r="U40">
        <f t="shared" ref="U40:W40" si="56">AVERAGE(I127:I130)</f>
        <v>6.3613947762290124</v>
      </c>
      <c r="V40">
        <f t="shared" si="56"/>
        <v>1.4118333333333348</v>
      </c>
      <c r="W40">
        <f t="shared" si="56"/>
        <v>2.1751933208703231E-3</v>
      </c>
    </row>
    <row r="41" spans="1:23" x14ac:dyDescent="0.2">
      <c r="A41" s="2" t="s">
        <v>45</v>
      </c>
      <c r="B41" s="42">
        <v>2764.1</v>
      </c>
      <c r="C41" s="42">
        <v>1649.8</v>
      </c>
      <c r="D41" s="43">
        <v>343.12200000000001</v>
      </c>
      <c r="E41" s="44">
        <v>53.564</v>
      </c>
      <c r="F41" s="45">
        <v>111113</v>
      </c>
      <c r="G41">
        <v>0.24692445678909911</v>
      </c>
      <c r="H41">
        <v>0.19629665016053105</v>
      </c>
      <c r="I41" s="3">
        <v>2.806487004542646</v>
      </c>
      <c r="K41">
        <v>3.1207849360335355E-3</v>
      </c>
      <c r="M41">
        <f t="shared" si="2"/>
        <v>1978</v>
      </c>
      <c r="N41">
        <f>AVERAGE(B131:B134)</f>
        <v>6267.2</v>
      </c>
      <c r="O41">
        <f>AVERAGE(C131:C134)</f>
        <v>3911.2249999999999</v>
      </c>
      <c r="P41">
        <f>AVERAGE(D131:D134)</f>
        <v>946.58124999999995</v>
      </c>
      <c r="Q41">
        <f>AVERAGE(E131:E134)</f>
        <v>74.774749999999997</v>
      </c>
      <c r="R41">
        <f>AVERAGE(F131:F134)</f>
        <v>164864.5</v>
      </c>
      <c r="S41">
        <f t="shared" ref="S41:T41" si="57">AVERAGE(G131:G134)</f>
        <v>0.64565995121766906</v>
      </c>
      <c r="T41">
        <f t="shared" si="57"/>
        <v>0.58537698003156358</v>
      </c>
      <c r="U41">
        <f t="shared" ref="U41:W41" si="58">AVERAGE(I131:I134)</f>
        <v>7.0312901185170418</v>
      </c>
      <c r="V41">
        <f t="shared" si="58"/>
        <v>0.26991666666666669</v>
      </c>
      <c r="W41">
        <f t="shared" si="58"/>
        <v>1.938053363972546E-3</v>
      </c>
    </row>
    <row r="42" spans="1:23" x14ac:dyDescent="0.2">
      <c r="A42" s="2" t="s">
        <v>46</v>
      </c>
      <c r="B42" s="42">
        <v>2780.8</v>
      </c>
      <c r="C42" s="42">
        <v>1670.5</v>
      </c>
      <c r="D42" s="43">
        <v>351.08</v>
      </c>
      <c r="E42" s="44">
        <v>54.213000000000001</v>
      </c>
      <c r="F42" s="45">
        <v>111431</v>
      </c>
      <c r="G42">
        <v>0.23929506428976102</v>
      </c>
      <c r="H42">
        <v>0.18205790357258728</v>
      </c>
      <c r="I42" s="3">
        <v>3.9064555851226146</v>
      </c>
      <c r="K42">
        <v>3.1798442305987287E-3</v>
      </c>
      <c r="M42">
        <f t="shared" si="2"/>
        <v>1979</v>
      </c>
      <c r="N42">
        <f>AVERAGE(B135:B138)</f>
        <v>6466.2000000000007</v>
      </c>
      <c r="O42">
        <f>AVERAGE(C135:C138)</f>
        <v>4004.125</v>
      </c>
      <c r="P42">
        <f>AVERAGE(D135:D138)</f>
        <v>979.75925000000007</v>
      </c>
      <c r="Q42">
        <f>AVERAGE(E135:E138)</f>
        <v>77.443749999999994</v>
      </c>
      <c r="R42">
        <f>AVERAGE(F135:F138)</f>
        <v>167745.75</v>
      </c>
      <c r="S42">
        <f t="shared" ref="S42:T42" si="59">AVERAGE(G135:G138)</f>
        <v>0.65032119249014331</v>
      </c>
      <c r="T42">
        <f t="shared" si="59"/>
        <v>0.58594818000074356</v>
      </c>
      <c r="U42">
        <f t="shared" ref="U42:W42" si="60">AVERAGE(I135:I138)</f>
        <v>8.2504889407766679</v>
      </c>
      <c r="V42">
        <f t="shared" si="60"/>
        <v>-2.0461666666666649</v>
      </c>
      <c r="W42">
        <f t="shared" si="60"/>
        <v>1.8369024440569031E-3</v>
      </c>
    </row>
    <row r="43" spans="1:23" x14ac:dyDescent="0.2">
      <c r="A43" s="2" t="s">
        <v>47</v>
      </c>
      <c r="B43" s="42">
        <v>2770</v>
      </c>
      <c r="C43" s="42">
        <v>1673.2</v>
      </c>
      <c r="D43" s="43">
        <v>341.06299999999999</v>
      </c>
      <c r="E43" s="44">
        <v>54.542000000000002</v>
      </c>
      <c r="F43" s="45">
        <v>111720</v>
      </c>
      <c r="G43">
        <v>0.23298902845466996</v>
      </c>
      <c r="H43">
        <v>0.18704672683594425</v>
      </c>
      <c r="I43" s="3">
        <v>4.0196261787199816</v>
      </c>
      <c r="K43">
        <v>3.2664430884486975E-3</v>
      </c>
      <c r="M43">
        <f t="shared" si="2"/>
        <v>1980</v>
      </c>
      <c r="N43">
        <f>AVERAGE(B139:B142)</f>
        <v>6450.4000000000005</v>
      </c>
      <c r="O43">
        <f t="shared" ref="O43" si="61">AVERAGE(C139:C142)</f>
        <v>3991.5</v>
      </c>
      <c r="P43">
        <f t="shared" ref="P43" si="62">AVERAGE(D139:D142)</f>
        <v>881.17174999999997</v>
      </c>
      <c r="Q43">
        <f t="shared" ref="Q43" si="63">AVERAGE(E139:E142)</f>
        <v>76.816249999999997</v>
      </c>
      <c r="R43">
        <f t="shared" ref="R43" si="64">AVERAGE(F139:F142)</f>
        <v>170129.75</v>
      </c>
      <c r="S43">
        <f t="shared" ref="S43" si="65">AVERAGE(G139:G142)</f>
        <v>0.6414694354482593</v>
      </c>
      <c r="T43">
        <f t="shared" ref="T43" si="66">AVERAGE(H139:H142)</f>
        <v>0.59207907360365031</v>
      </c>
      <c r="U43">
        <f t="shared" ref="U43" si="67">AVERAGE(I139:I142)</f>
        <v>9.230466744004806</v>
      </c>
      <c r="V43">
        <f t="shared" ref="V43" si="68">AVERAGE(J139:J142)</f>
        <v>-2.2131666666666652</v>
      </c>
      <c r="W43">
        <f t="shared" ref="W43" si="69">AVERAGE(K139:K142)</f>
        <v>1.8296260350125018E-3</v>
      </c>
    </row>
    <row r="44" spans="1:23" x14ac:dyDescent="0.2">
      <c r="A44" s="2" t="s">
        <v>48</v>
      </c>
      <c r="B44" s="42">
        <v>2792.9</v>
      </c>
      <c r="C44" s="42">
        <v>1678.8</v>
      </c>
      <c r="D44" s="43">
        <v>338.38499999999999</v>
      </c>
      <c r="E44" s="44">
        <v>54.661000000000001</v>
      </c>
      <c r="F44" s="45">
        <v>112045</v>
      </c>
      <c r="G44">
        <v>0.23747048272874419</v>
      </c>
      <c r="H44">
        <v>0.20266244431072417</v>
      </c>
      <c r="I44" s="3">
        <v>2.3825268720667481</v>
      </c>
      <c r="K44">
        <v>3.3434616585007611E-3</v>
      </c>
      <c r="M44">
        <f t="shared" si="2"/>
        <v>1981</v>
      </c>
      <c r="N44">
        <f>AVERAGE(B143:B146)</f>
        <v>6617.75</v>
      </c>
      <c r="O44">
        <f>AVERAGE(C143:C146)</f>
        <v>4050.7999999999997</v>
      </c>
      <c r="P44">
        <f>AVERAGE(D143:D146)</f>
        <v>958.73125000000005</v>
      </c>
      <c r="Q44">
        <f>AVERAGE(E143:E146)</f>
        <v>77.364000000000004</v>
      </c>
      <c r="R44">
        <f>AVERAGE(F143:F146)</f>
        <v>172271.25</v>
      </c>
      <c r="S44">
        <f t="shared" ref="S44:T44" si="70">AVERAGE(G143:G146)</f>
        <v>0.6368041816882879</v>
      </c>
      <c r="T44">
        <f t="shared" si="70"/>
        <v>0.59620438126806852</v>
      </c>
      <c r="U44">
        <f t="shared" ref="U44:W44" si="71">AVERAGE(I143:I146)</f>
        <v>7.9638347934904097</v>
      </c>
      <c r="V44">
        <f t="shared" si="71"/>
        <v>-2.8909166666666661</v>
      </c>
      <c r="W44">
        <f t="shared" si="71"/>
        <v>1.7681431087877941E-3</v>
      </c>
    </row>
    <row r="45" spans="1:23" x14ac:dyDescent="0.2">
      <c r="A45" s="2" t="s">
        <v>49</v>
      </c>
      <c r="B45" s="42">
        <v>2790.6</v>
      </c>
      <c r="C45" s="42">
        <v>1682.6</v>
      </c>
      <c r="D45" s="43">
        <v>335.358</v>
      </c>
      <c r="E45" s="44">
        <v>54.442</v>
      </c>
      <c r="F45" s="45">
        <v>112431</v>
      </c>
      <c r="G45">
        <v>0.23371112710357794</v>
      </c>
      <c r="H45">
        <v>0.19722856745254058</v>
      </c>
      <c r="I45" s="3">
        <v>4.9699340979204365</v>
      </c>
      <c r="K45">
        <v>3.3687731493354388E-3</v>
      </c>
      <c r="M45">
        <f t="shared" si="2"/>
        <v>1982</v>
      </c>
      <c r="N45">
        <f>AVERAGE(B147:B150)</f>
        <v>6491.2749999999996</v>
      </c>
      <c r="O45">
        <f>AVERAGE(C147:C150)</f>
        <v>4108.3500000000004</v>
      </c>
      <c r="P45">
        <f>AVERAGE(D147:D150)</f>
        <v>833.68724999999995</v>
      </c>
      <c r="Q45">
        <f>AVERAGE(E147:E150)</f>
        <v>75.673000000000002</v>
      </c>
      <c r="R45">
        <f>AVERAGE(F147:F150)</f>
        <v>174215.25</v>
      </c>
      <c r="S45">
        <f t="shared" ref="S45:T45" si="72">AVERAGE(G147:G150)</f>
        <v>0.62988312092552812</v>
      </c>
      <c r="T45">
        <f t="shared" si="72"/>
        <v>0.59720858064693194</v>
      </c>
      <c r="U45">
        <f t="shared" ref="U45:W45" si="73">AVERAGE(I147:I150)</f>
        <v>5.1210062879061713</v>
      </c>
      <c r="V45">
        <f t="shared" si="73"/>
        <v>0.15033333333333093</v>
      </c>
      <c r="W45">
        <f t="shared" si="73"/>
        <v>1.5348987334497688E-3</v>
      </c>
    </row>
    <row r="46" spans="1:23" x14ac:dyDescent="0.2">
      <c r="A46" s="2" t="s">
        <v>50</v>
      </c>
      <c r="B46" s="42">
        <v>2836.2</v>
      </c>
      <c r="C46" s="42">
        <v>1705.8</v>
      </c>
      <c r="D46" s="43">
        <v>332.24799999999999</v>
      </c>
      <c r="E46" s="44">
        <v>54.743000000000002</v>
      </c>
      <c r="F46" s="45">
        <v>112866</v>
      </c>
      <c r="G46">
        <v>0.25148879423894094</v>
      </c>
      <c r="H46">
        <v>0.20403594788216237</v>
      </c>
      <c r="I46" s="3">
        <v>1.6512145687142876</v>
      </c>
      <c r="K46">
        <v>3.2073649171743099E-3</v>
      </c>
      <c r="M46">
        <f t="shared" si="2"/>
        <v>1983</v>
      </c>
      <c r="N46">
        <f>AVERAGE(B151:B154)</f>
        <v>6792</v>
      </c>
      <c r="O46">
        <f>AVERAGE(C151:C154)</f>
        <v>4342.5750000000007</v>
      </c>
      <c r="P46">
        <f>AVERAGE(D151:D154)</f>
        <v>911.49425000000008</v>
      </c>
      <c r="Q46">
        <f>AVERAGE(E151:E154)</f>
        <v>77.149000000000001</v>
      </c>
      <c r="R46">
        <f>AVERAGE(F151:F154)</f>
        <v>176382.75</v>
      </c>
      <c r="S46">
        <f t="shared" ref="S46:T46" si="74">AVERAGE(G151:G154)</f>
        <v>0.6336620229190173</v>
      </c>
      <c r="T46">
        <f t="shared" si="74"/>
        <v>0.58477040972692373</v>
      </c>
      <c r="U46">
        <f t="shared" ref="U46:W46" si="75">AVERAGE(I151:I154)</f>
        <v>3.2542092885466722</v>
      </c>
      <c r="V46">
        <f t="shared" si="75"/>
        <v>1.7869999999999975</v>
      </c>
      <c r="W46">
        <f t="shared" si="75"/>
        <v>1.9706204907281011E-3</v>
      </c>
    </row>
    <row r="47" spans="1:23" x14ac:dyDescent="0.2">
      <c r="A47" s="2" t="s">
        <v>51</v>
      </c>
      <c r="B47" s="42">
        <v>2854.5</v>
      </c>
      <c r="C47" s="42">
        <v>1717.5</v>
      </c>
      <c r="D47" s="43">
        <v>327.08800000000002</v>
      </c>
      <c r="E47" s="44">
        <v>54.792000000000002</v>
      </c>
      <c r="F47" s="45">
        <v>113236</v>
      </c>
      <c r="G47">
        <v>0.25830467719877959</v>
      </c>
      <c r="H47">
        <v>0.21328680811346518</v>
      </c>
      <c r="I47" s="3">
        <v>5.3987200790595935</v>
      </c>
      <c r="K47">
        <v>3.0534424361260983E-3</v>
      </c>
      <c r="M47">
        <f t="shared" si="2"/>
        <v>1984</v>
      </c>
      <c r="N47">
        <f>AVERAGE(B155:B158)</f>
        <v>7285.0249999999996</v>
      </c>
      <c r="O47">
        <f>AVERAGE(C155:C158)</f>
        <v>4571.5749999999998</v>
      </c>
      <c r="P47">
        <f>AVERAGE(D155:D158)</f>
        <v>1160.2525000000001</v>
      </c>
      <c r="Q47">
        <f>AVERAGE(E155:E158)</f>
        <v>81.847499999999997</v>
      </c>
      <c r="R47">
        <f>AVERAGE(F155:F158)</f>
        <v>178205.5</v>
      </c>
      <c r="S47">
        <f t="shared" ref="S47:T47" si="76">AVERAGE(G155:G158)</f>
        <v>0.65743885760812237</v>
      </c>
      <c r="T47">
        <f t="shared" si="76"/>
        <v>0.59600321945638979</v>
      </c>
      <c r="U47">
        <f t="shared" ref="U47:W47" si="77">AVERAGE(I155:I158)</f>
        <v>3.3730010376693098</v>
      </c>
      <c r="V47">
        <f t="shared" si="77"/>
        <v>1.7854166666666638</v>
      </c>
      <c r="W47">
        <f t="shared" si="77"/>
        <v>1.8674576045106573E-3</v>
      </c>
    </row>
    <row r="48" spans="1:23" x14ac:dyDescent="0.2">
      <c r="A48" s="2" t="s">
        <v>52</v>
      </c>
      <c r="B48" s="42">
        <v>2848.2</v>
      </c>
      <c r="C48" s="42">
        <v>1720.5</v>
      </c>
      <c r="D48" s="43">
        <v>326.755</v>
      </c>
      <c r="E48" s="44">
        <v>54.676000000000002</v>
      </c>
      <c r="F48" s="45">
        <v>113532</v>
      </c>
      <c r="G48">
        <v>0.26181076042624191</v>
      </c>
      <c r="H48">
        <v>0.22831944475158497</v>
      </c>
      <c r="I48" s="3">
        <v>2.8048231952977787</v>
      </c>
      <c r="K48">
        <v>3.1577035807215485E-3</v>
      </c>
      <c r="M48">
        <f t="shared" si="2"/>
        <v>1985</v>
      </c>
      <c r="N48">
        <f>AVERAGE(B159:B162)</f>
        <v>7593.7999999999993</v>
      </c>
      <c r="O48">
        <f>AVERAGE(C159:C162)</f>
        <v>4811.9749999999995</v>
      </c>
      <c r="P48">
        <f>AVERAGE(D159:D162)</f>
        <v>1159.51325</v>
      </c>
      <c r="Q48">
        <f>AVERAGE(E159:E162)</f>
        <v>84.005750000000006</v>
      </c>
      <c r="R48">
        <f>AVERAGE(F159:F162)</f>
        <v>180586.75</v>
      </c>
      <c r="S48">
        <f t="shared" ref="S48:T48" si="78">AVERAGE(G159:G162)</f>
        <v>0.68434705922361005</v>
      </c>
      <c r="T48">
        <f t="shared" si="78"/>
        <v>0.61476118293600823</v>
      </c>
      <c r="U48">
        <f t="shared" ref="U48:W48" si="79">AVERAGE(I159:I162)</f>
        <v>2.915412470401435</v>
      </c>
      <c r="V48">
        <f t="shared" si="79"/>
        <v>1.8939166666666647</v>
      </c>
      <c r="W48">
        <f t="shared" si="79"/>
        <v>2.0777573071261808E-3</v>
      </c>
    </row>
    <row r="49" spans="1:23" x14ac:dyDescent="0.2">
      <c r="A49" s="2" t="s">
        <v>53</v>
      </c>
      <c r="B49" s="42">
        <v>2875.9</v>
      </c>
      <c r="C49" s="42">
        <v>1734.1</v>
      </c>
      <c r="D49" s="43">
        <v>334.24599999999998</v>
      </c>
      <c r="E49" s="44">
        <v>54.411000000000001</v>
      </c>
      <c r="F49" s="45">
        <v>113846</v>
      </c>
      <c r="G49">
        <v>0.28010399067850139</v>
      </c>
      <c r="H49">
        <v>0.23923788505578203</v>
      </c>
      <c r="I49" s="3">
        <v>2.4022653430165519</v>
      </c>
      <c r="K49">
        <v>3.0903942550251375E-3</v>
      </c>
      <c r="M49">
        <f t="shared" si="2"/>
        <v>1986</v>
      </c>
      <c r="N49">
        <f>AVERAGE(B163:B166)</f>
        <v>7860.5</v>
      </c>
      <c r="O49">
        <f>AVERAGE(C163:C166)</f>
        <v>5014</v>
      </c>
      <c r="P49">
        <f>AVERAGE(D163:D166)</f>
        <v>1161.3467500000002</v>
      </c>
      <c r="Q49">
        <f>AVERAGE(E163:E166)</f>
        <v>84.658500000000004</v>
      </c>
      <c r="R49">
        <f>AVERAGE(F163:F166)</f>
        <v>182752.75</v>
      </c>
      <c r="S49">
        <f t="shared" ref="S49:T49" si="80">AVERAGE(G163:G166)</f>
        <v>0.70239018533098763</v>
      </c>
      <c r="T49">
        <f t="shared" si="80"/>
        <v>0.63134315284311815</v>
      </c>
      <c r="U49">
        <f t="shared" ref="U49:W49" si="81">AVERAGE(I163:I166)</f>
        <v>1.8447383301190001</v>
      </c>
      <c r="V49">
        <f t="shared" si="81"/>
        <v>0.6152500000000003</v>
      </c>
      <c r="W49">
        <f t="shared" si="81"/>
        <v>2.5459771253953396E-3</v>
      </c>
    </row>
    <row r="50" spans="1:23" x14ac:dyDescent="0.2">
      <c r="A50" s="2" t="s">
        <v>54</v>
      </c>
      <c r="B50" s="42">
        <v>2846.4</v>
      </c>
      <c r="C50" s="42">
        <v>1734.9</v>
      </c>
      <c r="D50" s="43">
        <v>308.54700000000003</v>
      </c>
      <c r="E50" s="44">
        <v>53.283999999999999</v>
      </c>
      <c r="F50" s="45">
        <v>114283</v>
      </c>
      <c r="G50">
        <v>0.29162104589162835</v>
      </c>
      <c r="H50">
        <v>0.2615462997394471</v>
      </c>
      <c r="I50" s="3">
        <v>0.23943494070604032</v>
      </c>
      <c r="K50">
        <v>2.7069034850846084E-3</v>
      </c>
      <c r="M50">
        <f t="shared" si="2"/>
        <v>1987</v>
      </c>
      <c r="N50">
        <f>AVERAGE(B167:B170)</f>
        <v>8132.6</v>
      </c>
      <c r="O50">
        <f>AVERAGE(C167:C170)</f>
        <v>5183.625</v>
      </c>
      <c r="P50">
        <f>AVERAGE(D167:D170)</f>
        <v>1194.3520000000001</v>
      </c>
      <c r="Q50">
        <f>AVERAGE(E167:E170)</f>
        <v>87.224499999999992</v>
      </c>
      <c r="R50">
        <f>AVERAGE(F167:F170)</f>
        <v>184612.25</v>
      </c>
      <c r="S50">
        <f t="shared" ref="S50:T50" si="82">AVERAGE(G167:G170)</f>
        <v>0.70253200268527216</v>
      </c>
      <c r="T50">
        <f t="shared" si="82"/>
        <v>0.63142742797542428</v>
      </c>
      <c r="U50">
        <f t="shared" ref="U50:W50" si="83">AVERAGE(I167:I170)</f>
        <v>2.9387271392687708</v>
      </c>
      <c r="V50">
        <f t="shared" si="83"/>
        <v>1.2815833333333333</v>
      </c>
      <c r="W50">
        <f t="shared" si="83"/>
        <v>2.9466065845640274E-3</v>
      </c>
    </row>
    <row r="51" spans="1:23" x14ac:dyDescent="0.2">
      <c r="A51" s="2" t="s">
        <v>55</v>
      </c>
      <c r="B51" s="42">
        <v>2772.7</v>
      </c>
      <c r="C51" s="42">
        <v>1711.1</v>
      </c>
      <c r="D51" s="43">
        <v>287.7</v>
      </c>
      <c r="E51" s="44">
        <v>52.078000000000003</v>
      </c>
      <c r="F51" s="45">
        <v>114714</v>
      </c>
      <c r="G51">
        <v>0.27864278129236159</v>
      </c>
      <c r="H51">
        <v>0.26470988239865706</v>
      </c>
      <c r="I51" s="3">
        <v>4.3091807401806292</v>
      </c>
      <c r="K51">
        <v>2.7259184562369045E-3</v>
      </c>
      <c r="M51">
        <f t="shared" si="2"/>
        <v>1988</v>
      </c>
      <c r="N51">
        <f>AVERAGE(B171:B174)</f>
        <v>8474.5</v>
      </c>
      <c r="O51">
        <f>AVERAGE(C171:C174)</f>
        <v>5400.4750000000004</v>
      </c>
      <c r="P51">
        <f>AVERAGE(D171:D174)</f>
        <v>1223.8387499999999</v>
      </c>
      <c r="Q51">
        <f>AVERAGE(E171:E174)</f>
        <v>89.72675000000001</v>
      </c>
      <c r="R51">
        <f>AVERAGE(F171:F174)</f>
        <v>186392.75</v>
      </c>
      <c r="S51">
        <f t="shared" ref="S51:T51" si="84">AVERAGE(G171:G174)</f>
        <v>0.70991534248081867</v>
      </c>
      <c r="T51">
        <f t="shared" si="84"/>
        <v>0.65539233366451766</v>
      </c>
      <c r="U51">
        <f t="shared" ref="U51:W51" si="85">AVERAGE(I171:I174)</f>
        <v>3.7143932578884709</v>
      </c>
      <c r="V51">
        <f t="shared" si="85"/>
        <v>0.78433333333333211</v>
      </c>
      <c r="W51">
        <f t="shared" si="85"/>
        <v>2.5956087374100268E-3</v>
      </c>
    </row>
    <row r="52" spans="1:23" x14ac:dyDescent="0.2">
      <c r="A52" s="2" t="s">
        <v>56</v>
      </c>
      <c r="B52" s="42">
        <v>2790.9</v>
      </c>
      <c r="C52" s="42">
        <v>1725.1</v>
      </c>
      <c r="D52" s="43">
        <v>281.90600000000001</v>
      </c>
      <c r="E52" s="44">
        <v>51.331000000000003</v>
      </c>
      <c r="F52" s="45">
        <v>115139</v>
      </c>
      <c r="G52">
        <v>0.28744758455522978</v>
      </c>
      <c r="H52">
        <v>0.26729425492135289</v>
      </c>
      <c r="I52" s="3">
        <v>1.1350208608845946</v>
      </c>
      <c r="K52">
        <v>2.8333749744666593E-3</v>
      </c>
      <c r="M52">
        <f t="shared" si="2"/>
        <v>1989</v>
      </c>
      <c r="N52">
        <f>AVERAGE(B175:B178)</f>
        <v>8786.375</v>
      </c>
      <c r="O52">
        <f>AVERAGE(C175:C178)</f>
        <v>5558.0749999999998</v>
      </c>
      <c r="P52">
        <f>AVERAGE(D175:D178)</f>
        <v>1273.3967499999999</v>
      </c>
      <c r="Q52">
        <f>AVERAGE(E175:E178)</f>
        <v>92.1905</v>
      </c>
      <c r="R52">
        <f>AVERAGE(F175:F178)</f>
        <v>189163.75</v>
      </c>
      <c r="S52">
        <f t="shared" ref="S52:T52" si="86">AVERAGE(G175:G178)</f>
        <v>0.71301474324593395</v>
      </c>
      <c r="T52">
        <f t="shared" si="86"/>
        <v>0.65297243747093436</v>
      </c>
      <c r="U52">
        <f t="shared" ref="U52:W52" si="87">AVERAGE(I175:I178)</f>
        <v>3.5368310878296505</v>
      </c>
      <c r="V52">
        <f t="shared" si="87"/>
        <v>-0.9126666666666664</v>
      </c>
      <c r="W52">
        <f t="shared" si="87"/>
        <v>2.9768058583546884E-3</v>
      </c>
    </row>
    <row r="53" spans="1:23" x14ac:dyDescent="0.2">
      <c r="A53" s="2" t="s">
        <v>57</v>
      </c>
      <c r="B53" s="42">
        <v>2855.5</v>
      </c>
      <c r="C53" s="42">
        <v>1753.5</v>
      </c>
      <c r="D53" s="43">
        <v>303.54300000000001</v>
      </c>
      <c r="E53" s="44">
        <v>51.942</v>
      </c>
      <c r="F53" s="45">
        <v>115551</v>
      </c>
      <c r="G53">
        <v>0.29862415674322518</v>
      </c>
      <c r="H53">
        <v>0.26635002855473805</v>
      </c>
      <c r="I53" s="3">
        <v>2.4247492076764132</v>
      </c>
      <c r="K53">
        <v>3.0781154217517318E-3</v>
      </c>
      <c r="M53">
        <f t="shared" si="2"/>
        <v>1990</v>
      </c>
      <c r="N53">
        <f>AVERAGE(B179:B182)</f>
        <v>8955.0250000000015</v>
      </c>
      <c r="O53">
        <f>AVERAGE(C179:C182)</f>
        <v>5672.65</v>
      </c>
      <c r="P53">
        <f>AVERAGE(D179:D182)</f>
        <v>1240.58475</v>
      </c>
      <c r="Q53">
        <f>AVERAGE(E179:E182)</f>
        <v>91.823250000000002</v>
      </c>
      <c r="R53">
        <f>AVERAGE(F179:F182)</f>
        <v>190925</v>
      </c>
      <c r="S53">
        <f t="shared" ref="S53:T53" si="88">AVERAGE(G179:G182)</f>
        <v>0.71826302042330359</v>
      </c>
      <c r="T53">
        <f t="shared" si="88"/>
        <v>0.65777306671675573</v>
      </c>
      <c r="U53">
        <f t="shared" ref="U53:W53" si="89">AVERAGE(I179:I182)</f>
        <v>3.7670940137180864</v>
      </c>
      <c r="V53">
        <f t="shared" si="89"/>
        <v>0.17966666666666675</v>
      </c>
      <c r="W53">
        <f t="shared" si="89"/>
        <v>2.8894112931235542E-3</v>
      </c>
    </row>
    <row r="54" spans="1:23" x14ac:dyDescent="0.2">
      <c r="A54" s="2" t="s">
        <v>58</v>
      </c>
      <c r="B54" s="42">
        <v>2922.3</v>
      </c>
      <c r="C54" s="42">
        <v>1777.1</v>
      </c>
      <c r="D54" s="43">
        <v>329.42399999999998</v>
      </c>
      <c r="E54" s="44">
        <v>52.718000000000004</v>
      </c>
      <c r="F54" s="45">
        <v>115918</v>
      </c>
      <c r="G54">
        <v>0.29862272311630955</v>
      </c>
      <c r="H54">
        <v>0.26726099028068373</v>
      </c>
      <c r="I54" s="3">
        <v>1.8732107054939107</v>
      </c>
      <c r="K54">
        <v>3.3736240701251036E-3</v>
      </c>
      <c r="M54">
        <f t="shared" si="2"/>
        <v>1991</v>
      </c>
      <c r="N54">
        <f>AVERAGE(B183:B186)</f>
        <v>8948.4249999999993</v>
      </c>
      <c r="O54">
        <f>AVERAGE(C183:C186)</f>
        <v>5685.6</v>
      </c>
      <c r="P54">
        <f>AVERAGE(D183:D186)</f>
        <v>1158.7864999999999</v>
      </c>
      <c r="Q54">
        <f>AVERAGE(E183:E186)</f>
        <v>89.61075000000001</v>
      </c>
      <c r="R54">
        <f>AVERAGE(F183:F186)</f>
        <v>192805.5</v>
      </c>
      <c r="S54">
        <f t="shared" ref="S54:T54" si="90">AVERAGE(G183:G186)</f>
        <v>0.71564778581922162</v>
      </c>
      <c r="T54">
        <f t="shared" si="90"/>
        <v>0.66596670272994363</v>
      </c>
      <c r="U54">
        <f t="shared" ref="U54:W54" si="91">AVERAGE(I183:I186)</f>
        <v>2.9448818771977692</v>
      </c>
      <c r="V54">
        <f t="shared" si="91"/>
        <v>1.5542499999999999</v>
      </c>
      <c r="W54">
        <f t="shared" si="91"/>
        <v>3.08418695742074E-3</v>
      </c>
    </row>
    <row r="55" spans="1:23" x14ac:dyDescent="0.2">
      <c r="A55" s="2" t="s">
        <v>59</v>
      </c>
      <c r="B55" s="42">
        <v>2976.6</v>
      </c>
      <c r="C55" s="42">
        <v>1809.4</v>
      </c>
      <c r="D55" s="43">
        <v>347.37299999999999</v>
      </c>
      <c r="E55" s="44">
        <v>53.738</v>
      </c>
      <c r="F55" s="45">
        <v>116708</v>
      </c>
      <c r="G55" s="4">
        <v>0.29367995663862295</v>
      </c>
      <c r="H55">
        <v>0.25813738989293089</v>
      </c>
      <c r="I55" s="3">
        <v>1.0731372352962509</v>
      </c>
      <c r="J55" s="4">
        <v>1.2956666666666665</v>
      </c>
      <c r="K55" s="4">
        <v>3.5668130618017966E-3</v>
      </c>
      <c r="L55" s="4"/>
      <c r="M55">
        <f t="shared" si="2"/>
        <v>1992</v>
      </c>
      <c r="N55">
        <f>AVERAGE(B187:B190)</f>
        <v>9266.5499999999993</v>
      </c>
      <c r="O55">
        <f>AVERAGE(C187:C190)</f>
        <v>5896.5499999999993</v>
      </c>
      <c r="P55">
        <f>AVERAGE(D187:D190)</f>
        <v>1243.6585</v>
      </c>
      <c r="Q55">
        <f>AVERAGE(E187:E190)</f>
        <v>89.407499999999999</v>
      </c>
      <c r="R55">
        <f>AVERAGE(F187:F190)</f>
        <v>194837.5</v>
      </c>
      <c r="S55">
        <f t="shared" ref="S55:T55" si="92">AVERAGE(G187:G190)</f>
        <v>0.7349208503589203</v>
      </c>
      <c r="T55">
        <f t="shared" si="92"/>
        <v>0.68702011014521969</v>
      </c>
      <c r="U55">
        <f t="shared" ref="U55:W55" si="93">AVERAGE(I187:I190)</f>
        <v>2.2124670600584651</v>
      </c>
      <c r="V55">
        <f t="shared" si="93"/>
        <v>2.7300833333333347</v>
      </c>
      <c r="W55">
        <f t="shared" si="93"/>
        <v>3.2769291444600447E-3</v>
      </c>
    </row>
    <row r="56" spans="1:23" x14ac:dyDescent="0.2">
      <c r="A56" s="2" t="s">
        <v>60</v>
      </c>
      <c r="B56" s="42">
        <v>3049</v>
      </c>
      <c r="C56" s="42">
        <v>1837.3</v>
      </c>
      <c r="D56" s="43">
        <v>374.39400000000001</v>
      </c>
      <c r="E56" s="44">
        <v>54.765999999999998</v>
      </c>
      <c r="F56" s="45">
        <v>117037</v>
      </c>
      <c r="G56">
        <v>0.2935784342519453</v>
      </c>
      <c r="H56">
        <v>0.25899629509277394</v>
      </c>
      <c r="I56" s="3">
        <v>0.58202146287094081</v>
      </c>
      <c r="J56" s="4">
        <v>1.16966666666667</v>
      </c>
      <c r="K56">
        <v>3.6683861487647657E-3</v>
      </c>
      <c r="M56">
        <f t="shared" si="2"/>
        <v>1993</v>
      </c>
      <c r="N56">
        <f>AVERAGE(B191:B194)</f>
        <v>9521</v>
      </c>
      <c r="O56">
        <f>AVERAGE(C191:C194)</f>
        <v>6101.375</v>
      </c>
      <c r="P56">
        <f>AVERAGE(D191:D194)</f>
        <v>1343.1030000000001</v>
      </c>
      <c r="Q56">
        <f>AVERAGE(E191:E194)</f>
        <v>92.051749999999998</v>
      </c>
      <c r="R56">
        <f>AVERAGE(F191:F194)</f>
        <v>196814.5</v>
      </c>
      <c r="S56">
        <f t="shared" ref="S56:T56" si="94">AVERAGE(G191:G194)</f>
        <v>0.73283009344951888</v>
      </c>
      <c r="T56">
        <f t="shared" si="94"/>
        <v>0.66150854591990815</v>
      </c>
      <c r="U56">
        <f t="shared" ref="U56:W56" si="95">AVERAGE(I191:I194)</f>
        <v>2.29368490380919</v>
      </c>
      <c r="V56">
        <f t="shared" si="95"/>
        <v>2.12425</v>
      </c>
      <c r="W56">
        <f t="shared" si="95"/>
        <v>3.4196073174047174E-3</v>
      </c>
    </row>
    <row r="57" spans="1:23" x14ac:dyDescent="0.2">
      <c r="A57" s="2" t="s">
        <v>61</v>
      </c>
      <c r="B57" s="42">
        <v>3043.1</v>
      </c>
      <c r="C57" s="42">
        <v>1856.5</v>
      </c>
      <c r="D57" s="43">
        <v>350.21499999999997</v>
      </c>
      <c r="E57" s="44">
        <v>54.604999999999997</v>
      </c>
      <c r="F57" s="45">
        <v>117411</v>
      </c>
      <c r="G57">
        <v>0.29029697580190605</v>
      </c>
      <c r="H57">
        <v>0.266487071640575</v>
      </c>
      <c r="I57" s="3">
        <v>1.4861273335453618</v>
      </c>
      <c r="J57" s="4">
        <v>1.06666666666667</v>
      </c>
      <c r="K57">
        <v>3.7077191982553335E-3</v>
      </c>
      <c r="M57">
        <f t="shared" si="2"/>
        <v>1994</v>
      </c>
      <c r="N57">
        <f>AVERAGE(B195:B198)</f>
        <v>9905.4500000000007</v>
      </c>
      <c r="O57">
        <f>AVERAGE(C195:C198)</f>
        <v>6338.0249999999996</v>
      </c>
      <c r="P57">
        <f>AVERAGE(D195:D198)</f>
        <v>1502.2624999999998</v>
      </c>
      <c r="Q57">
        <f>AVERAGE(E195:E198)</f>
        <v>95.420999999999992</v>
      </c>
      <c r="R57">
        <f>AVERAGE(F195:F198)</f>
        <v>198584.25</v>
      </c>
      <c r="S57">
        <f t="shared" ref="S57:T57" si="96">AVERAGE(G195:G198)</f>
        <v>0.73516544419374574</v>
      </c>
      <c r="T57">
        <f t="shared" si="96"/>
        <v>0.65491212178721581</v>
      </c>
      <c r="U57">
        <f t="shared" ref="U57:W57" si="97">AVERAGE(I195:I198)</f>
        <v>2.0689596852344394</v>
      </c>
      <c r="V57">
        <f t="shared" si="97"/>
        <v>2.4978333333333325</v>
      </c>
      <c r="W57">
        <f t="shared" si="97"/>
        <v>3.3652831832718146E-3</v>
      </c>
    </row>
    <row r="58" spans="1:23" x14ac:dyDescent="0.2">
      <c r="A58" s="2" t="s">
        <v>62</v>
      </c>
      <c r="B58" s="42">
        <v>3055.1</v>
      </c>
      <c r="C58" s="42">
        <v>1858.6</v>
      </c>
      <c r="D58" s="43">
        <v>361.61200000000002</v>
      </c>
      <c r="E58" s="44">
        <v>54.613</v>
      </c>
      <c r="F58" s="45">
        <v>117824</v>
      </c>
      <c r="G58">
        <v>0.29546643934387679</v>
      </c>
      <c r="H58">
        <v>0.2759826195941717</v>
      </c>
      <c r="I58" s="3">
        <v>1.572983752733137</v>
      </c>
      <c r="J58" s="4">
        <v>0.55733333333333301</v>
      </c>
      <c r="K58">
        <v>3.6142959770564692E-3</v>
      </c>
      <c r="M58">
        <f t="shared" si="2"/>
        <v>1995</v>
      </c>
      <c r="N58">
        <f>AVERAGE(B199:B202)</f>
        <v>10174.75</v>
      </c>
      <c r="O58">
        <f>AVERAGE(C199:C202)</f>
        <v>6527.5749999999989</v>
      </c>
      <c r="P58">
        <f>AVERAGE(D199:D202)</f>
        <v>1550.8187499999999</v>
      </c>
      <c r="Q58">
        <f>AVERAGE(E199:E202)</f>
        <v>98.046750000000003</v>
      </c>
      <c r="R58">
        <f>AVERAGE(F199:F202)</f>
        <v>200590.5</v>
      </c>
      <c r="S58">
        <f t="shared" ref="S58:T58" si="98">AVERAGE(G199:G202)</f>
        <v>0.75219030896069827</v>
      </c>
      <c r="T58">
        <f t="shared" si="98"/>
        <v>0.6691799017766642</v>
      </c>
      <c r="U58">
        <f t="shared" ref="U58:W58" si="99">AVERAGE(I199:I202)</f>
        <v>1.9769409198007182</v>
      </c>
      <c r="V58">
        <f t="shared" si="99"/>
        <v>0.36333333333333323</v>
      </c>
      <c r="W58">
        <f t="shared" si="99"/>
        <v>3.8140454513543236E-3</v>
      </c>
    </row>
    <row r="59" spans="1:23" x14ac:dyDescent="0.2">
      <c r="A59" s="2" t="s">
        <v>63</v>
      </c>
      <c r="B59" s="42">
        <v>3123.2</v>
      </c>
      <c r="C59" s="42">
        <v>1876.3</v>
      </c>
      <c r="D59" s="43">
        <v>397.964</v>
      </c>
      <c r="E59" s="44">
        <v>54.95</v>
      </c>
      <c r="F59" s="45">
        <v>118254</v>
      </c>
      <c r="G59">
        <v>0.33087828118035595</v>
      </c>
      <c r="H59">
        <v>0.29132940064941026</v>
      </c>
      <c r="I59" s="3">
        <v>1.6358056377859143</v>
      </c>
      <c r="J59" s="4">
        <v>0.49833333333333402</v>
      </c>
      <c r="K59">
        <v>3.5016603454869739E-3</v>
      </c>
      <c r="M59">
        <f t="shared" si="2"/>
        <v>1996</v>
      </c>
      <c r="N59">
        <f>AVERAGE(B203:B206)</f>
        <v>10561</v>
      </c>
      <c r="O59">
        <f t="shared" ref="O59" si="100">AVERAGE(C203:C206)</f>
        <v>6755.625</v>
      </c>
      <c r="P59">
        <f t="shared" ref="P59" si="101">AVERAGE(D203:D206)</f>
        <v>1686.6844999999998</v>
      </c>
      <c r="Q59">
        <f t="shared" ref="Q59" si="102">AVERAGE(E203:E206)</f>
        <v>99.79849999999999</v>
      </c>
      <c r="R59">
        <f t="shared" ref="R59" si="103">AVERAGE(F203:F206)</f>
        <v>203133.25</v>
      </c>
      <c r="S59">
        <f t="shared" ref="S59" si="104">AVERAGE(G203:G206)</f>
        <v>0.77273095917235035</v>
      </c>
      <c r="T59">
        <f t="shared" ref="T59" si="105">AVERAGE(H203:H206)</f>
        <v>0.69028554121815444</v>
      </c>
      <c r="U59">
        <f t="shared" ref="U59" si="106">AVERAGE(I203:I206)</f>
        <v>1.7082144975051783</v>
      </c>
      <c r="V59">
        <f t="shared" ref="V59" si="107">AVERAGE(J203:J206)</f>
        <v>0.82983333333333231</v>
      </c>
      <c r="W59">
        <f t="shared" ref="W59" si="108">AVERAGE(K203:K206)</f>
        <v>4.5446098879005914E-3</v>
      </c>
    </row>
    <row r="60" spans="1:23" x14ac:dyDescent="0.2">
      <c r="A60" s="2" t="s">
        <v>64</v>
      </c>
      <c r="B60" s="42">
        <v>3111.3</v>
      </c>
      <c r="C60" s="42">
        <v>1900.1</v>
      </c>
      <c r="D60" s="43">
        <v>360.87299999999999</v>
      </c>
      <c r="E60" s="44">
        <v>55.046999999999997</v>
      </c>
      <c r="F60" s="45">
        <v>118636</v>
      </c>
      <c r="G60">
        <v>0.32523503658421288</v>
      </c>
      <c r="H60">
        <v>0.29057949747849554</v>
      </c>
      <c r="I60" s="3">
        <v>1.0562577894338787</v>
      </c>
      <c r="J60" s="4">
        <v>0.49866666666666698</v>
      </c>
      <c r="K60">
        <v>3.4590600810311214E-3</v>
      </c>
      <c r="M60">
        <f t="shared" si="2"/>
        <v>1997</v>
      </c>
      <c r="N60">
        <f>AVERAGE(B207:B210)</f>
        <v>11034.849999999999</v>
      </c>
      <c r="O60">
        <f>AVERAGE(C207:C210)</f>
        <v>7009.875</v>
      </c>
      <c r="P60">
        <f>AVERAGE(D207:D210)</f>
        <v>1878.9737500000001</v>
      </c>
      <c r="Q60">
        <f>AVERAGE(E207:E210)</f>
        <v>103.31125</v>
      </c>
      <c r="R60">
        <f>AVERAGE(F207:F210)</f>
        <v>205220.25</v>
      </c>
      <c r="S60">
        <f t="shared" ref="S60:T60" si="109">AVERAGE(G207:G210)</f>
        <v>0.76882900235348106</v>
      </c>
      <c r="T60">
        <f t="shared" si="109"/>
        <v>0.69586443937685538</v>
      </c>
      <c r="U60">
        <f t="shared" ref="U60:W60" si="110">AVERAGE(I207:I210)</f>
        <v>1.5775286485797402</v>
      </c>
      <c r="V60">
        <f t="shared" si="110"/>
        <v>0.64250000000000096</v>
      </c>
      <c r="W60">
        <f t="shared" si="110"/>
        <v>5.7041605978601665E-3</v>
      </c>
    </row>
    <row r="61" spans="1:23" x14ac:dyDescent="0.2">
      <c r="A61" s="2" t="s">
        <v>65</v>
      </c>
      <c r="B61" s="42">
        <v>3119.1</v>
      </c>
      <c r="C61" s="42">
        <v>1892.5</v>
      </c>
      <c r="D61" s="43">
        <v>359.95499999999998</v>
      </c>
      <c r="E61" s="44">
        <v>54.734999999999999</v>
      </c>
      <c r="F61" s="45">
        <v>119001</v>
      </c>
      <c r="G61">
        <v>0.3356621430444211</v>
      </c>
      <c r="H61">
        <v>0.29385585496234179</v>
      </c>
      <c r="I61" s="3">
        <v>1.442102909699372</v>
      </c>
      <c r="J61" s="4">
        <v>0.53500000000000003</v>
      </c>
      <c r="K61">
        <v>3.4189119107669898E-3</v>
      </c>
      <c r="M61">
        <f t="shared" si="2"/>
        <v>1998</v>
      </c>
      <c r="N61">
        <f>AVERAGE(B211:B214)</f>
        <v>11525.875</v>
      </c>
      <c r="O61">
        <f>AVERAGE(C211:C214)</f>
        <v>7384.7249999999995</v>
      </c>
      <c r="P61">
        <f>AVERAGE(D211:D214)</f>
        <v>2058.3315000000002</v>
      </c>
      <c r="Q61">
        <f>AVERAGE(E211:E214)</f>
        <v>105.5355</v>
      </c>
      <c r="R61">
        <f>AVERAGE(F211:F214)</f>
        <v>207753</v>
      </c>
      <c r="S61">
        <f t="shared" ref="S61:T61" si="111">AVERAGE(G211:G214)</f>
        <v>0.7818019841093008</v>
      </c>
      <c r="T61">
        <f t="shared" si="111"/>
        <v>0.7206140325526027</v>
      </c>
      <c r="U61">
        <f t="shared" ref="U61:W61" si="112">AVERAGE(I211:I214)</f>
        <v>1.0569621882604352</v>
      </c>
      <c r="V61">
        <f t="shared" si="112"/>
        <v>-0.26425000000000021</v>
      </c>
      <c r="W61">
        <f t="shared" si="112"/>
        <v>6.9106379726463201E-3</v>
      </c>
    </row>
    <row r="62" spans="1:23" x14ac:dyDescent="0.2">
      <c r="A62" s="2" t="s">
        <v>66</v>
      </c>
      <c r="B62" s="42">
        <v>3081.3</v>
      </c>
      <c r="C62" s="42">
        <v>1894.9</v>
      </c>
      <c r="D62" s="43">
        <v>320.07900000000001</v>
      </c>
      <c r="E62" s="44">
        <v>54.226999999999997</v>
      </c>
      <c r="F62" s="45">
        <v>119190</v>
      </c>
      <c r="G62">
        <v>0.32707811270173021</v>
      </c>
      <c r="H62">
        <v>0.30269820733717306</v>
      </c>
      <c r="I62" s="3">
        <v>1.2319635586896638</v>
      </c>
      <c r="J62" s="4">
        <v>1.2566666666666699</v>
      </c>
      <c r="K62">
        <v>3.3604605833490171E-3</v>
      </c>
      <c r="M62">
        <f t="shared" si="2"/>
        <v>1999</v>
      </c>
      <c r="N62">
        <f>AVERAGE(B215:B218)</f>
        <v>12065.900000000001</v>
      </c>
      <c r="O62">
        <f>AVERAGE(C215:C218)</f>
        <v>7775.9</v>
      </c>
      <c r="P62">
        <f>AVERAGE(D215:D218)</f>
        <v>2231.3724999999999</v>
      </c>
      <c r="Q62">
        <f>AVERAGE(E215:E218)</f>
        <v>107.88325</v>
      </c>
      <c r="R62">
        <f>AVERAGE(F215:F218)</f>
        <v>212576.75</v>
      </c>
      <c r="S62">
        <f t="shared" ref="S62:T62" si="113">AVERAGE(G215:G218)</f>
        <v>0.7922926793841284</v>
      </c>
      <c r="T62">
        <f t="shared" si="113"/>
        <v>0.74154163726270172</v>
      </c>
      <c r="U62">
        <f t="shared" ref="U62:W62" si="114">AVERAGE(I215:I218)</f>
        <v>1.651109328653444</v>
      </c>
      <c r="V62">
        <f t="shared" si="114"/>
        <v>0.68641666666666679</v>
      </c>
      <c r="W62">
        <f t="shared" si="114"/>
        <v>8.1691646954230486E-3</v>
      </c>
    </row>
    <row r="63" spans="1:23" x14ac:dyDescent="0.2">
      <c r="A63" s="2" t="s">
        <v>67</v>
      </c>
      <c r="B63" s="42">
        <v>3102.3</v>
      </c>
      <c r="C63" s="42">
        <v>1894.4</v>
      </c>
      <c r="D63" s="43">
        <v>328.38600000000002</v>
      </c>
      <c r="E63" s="44">
        <v>53.921999999999997</v>
      </c>
      <c r="F63" s="45">
        <v>119379</v>
      </c>
      <c r="G63">
        <v>0.33178739702393045</v>
      </c>
      <c r="H63">
        <v>0.30121971781588625</v>
      </c>
      <c r="I63" s="3">
        <v>0.86466840655941013</v>
      </c>
      <c r="J63" s="4">
        <v>1.5206666666666699</v>
      </c>
      <c r="K63">
        <v>3.7518711147891616E-3</v>
      </c>
      <c r="M63">
        <f t="shared" si="2"/>
        <v>2000</v>
      </c>
      <c r="N63">
        <f>AVERAGE(B219:B222)</f>
        <v>12559.650000000001</v>
      </c>
      <c r="O63">
        <f>AVERAGE(C219:C222)</f>
        <v>8170.6999999999989</v>
      </c>
      <c r="P63">
        <f>AVERAGE(D219:D222)</f>
        <v>2375.5207499999997</v>
      </c>
      <c r="Q63">
        <f>AVERAGE(E219:E222)</f>
        <v>109.092</v>
      </c>
      <c r="R63">
        <f>AVERAGE(F219:F222)</f>
        <v>215092.75</v>
      </c>
      <c r="S63">
        <f t="shared" ref="S63:T63" si="115">AVERAGE(G219:G222)</f>
        <v>0.80557649466937642</v>
      </c>
      <c r="T63">
        <f t="shared" si="115"/>
        <v>0.76568394188118472</v>
      </c>
      <c r="U63">
        <f t="shared" ref="U63:W63" si="116">AVERAGE(I219:I222)</f>
        <v>2.5084066191543464</v>
      </c>
      <c r="V63">
        <f t="shared" si="116"/>
        <v>-0.19775000000000018</v>
      </c>
      <c r="W63">
        <f t="shared" si="116"/>
        <v>8.3147355829039631E-3</v>
      </c>
    </row>
    <row r="64" spans="1:23" x14ac:dyDescent="0.2">
      <c r="A64" s="2" t="s">
        <v>68</v>
      </c>
      <c r="B64" s="42">
        <v>3159.9</v>
      </c>
      <c r="C64" s="42">
        <v>1922.6</v>
      </c>
      <c r="D64" s="43">
        <v>351.39499999999998</v>
      </c>
      <c r="E64" s="44">
        <v>53.796999999999997</v>
      </c>
      <c r="F64" s="45">
        <v>119819</v>
      </c>
      <c r="G64">
        <v>0.35299523150250922</v>
      </c>
      <c r="H64">
        <v>0.30843634124609132</v>
      </c>
      <c r="I64" s="3">
        <v>0.97619163635993544</v>
      </c>
      <c r="J64" s="4">
        <v>1.774</v>
      </c>
      <c r="K64">
        <v>3.9799454242991214E-3</v>
      </c>
      <c r="M64">
        <f t="shared" si="2"/>
        <v>2001</v>
      </c>
      <c r="N64">
        <f>AVERAGE(B223:B226)</f>
        <v>12682.25</v>
      </c>
      <c r="O64">
        <f>AVERAGE(C223:C226)</f>
        <v>8382.625</v>
      </c>
      <c r="P64">
        <f>AVERAGE(D223:D226)</f>
        <v>2231.4475000000002</v>
      </c>
      <c r="Q64">
        <f>AVERAGE(E223:E226)</f>
        <v>106.88375000000001</v>
      </c>
      <c r="R64">
        <f>AVERAGE(F223:F226)</f>
        <v>217569.75</v>
      </c>
      <c r="S64">
        <f t="shared" ref="S64:T64" si="117">AVERAGE(G223:G226)</f>
        <v>0.81532242134161081</v>
      </c>
      <c r="T64">
        <f t="shared" si="117"/>
        <v>0.79184127166079477</v>
      </c>
      <c r="U64">
        <f t="shared" ref="U64:W64" si="118">AVERAGE(I223:I226)</f>
        <v>1.9590603756260982</v>
      </c>
      <c r="V64">
        <f t="shared" si="118"/>
        <v>0.65874999999999928</v>
      </c>
      <c r="W64">
        <f t="shared" si="118"/>
        <v>6.6777189395735128E-3</v>
      </c>
    </row>
    <row r="65" spans="1:23" x14ac:dyDescent="0.2">
      <c r="A65" s="2" t="s">
        <v>69</v>
      </c>
      <c r="B65" s="42">
        <v>3212.6</v>
      </c>
      <c r="C65" s="42">
        <v>1932</v>
      </c>
      <c r="D65" s="43">
        <v>378.71300000000002</v>
      </c>
      <c r="E65" s="44">
        <v>54.113</v>
      </c>
      <c r="F65" s="45">
        <v>120368</v>
      </c>
      <c r="G65">
        <v>0.35424035109622803</v>
      </c>
      <c r="H65">
        <v>0.31289863593839434</v>
      </c>
      <c r="I65" s="3">
        <v>1.041667255355172</v>
      </c>
      <c r="J65" s="4">
        <v>1.9486666666666701</v>
      </c>
      <c r="K65">
        <v>3.9963444080275343E-3</v>
      </c>
      <c r="M65">
        <f t="shared" si="2"/>
        <v>2002</v>
      </c>
      <c r="N65">
        <f>AVERAGE(B227:B230)</f>
        <v>12908.775</v>
      </c>
      <c r="O65">
        <f>AVERAGE(C227:C230)</f>
        <v>8598.7749999999996</v>
      </c>
      <c r="P65">
        <f>AVERAGE(D227:D230)</f>
        <v>2218.2392500000001</v>
      </c>
      <c r="Q65">
        <f>AVERAGE(E227:E230)</f>
        <v>104.26274999999998</v>
      </c>
      <c r="R65">
        <f>AVERAGE(F227:F230)</f>
        <v>221168</v>
      </c>
      <c r="S65">
        <f t="shared" ref="S65:T65" si="119">AVERAGE(G227:G230)</f>
        <v>0.82787544784345468</v>
      </c>
      <c r="T65">
        <f t="shared" si="119"/>
        <v>0.8165968928449362</v>
      </c>
      <c r="U65">
        <f t="shared" ref="U65:W65" si="120">AVERAGE(I227:I230)</f>
        <v>1.6765365195849036</v>
      </c>
      <c r="V65">
        <f t="shared" si="120"/>
        <v>2.1345833333333353</v>
      </c>
      <c r="W65">
        <f t="shared" si="120"/>
        <v>5.4310325382743198E-3</v>
      </c>
    </row>
    <row r="66" spans="1:23" x14ac:dyDescent="0.2">
      <c r="A66" s="2" t="s">
        <v>70</v>
      </c>
      <c r="B66" s="42">
        <v>3277.7</v>
      </c>
      <c r="C66" s="42">
        <v>1970.7</v>
      </c>
      <c r="D66" s="43">
        <v>384.98</v>
      </c>
      <c r="E66" s="44">
        <v>54.801000000000002</v>
      </c>
      <c r="F66" s="45">
        <v>121046</v>
      </c>
      <c r="G66">
        <v>0.35867382816340893</v>
      </c>
      <c r="H66">
        <v>0.30540546659099949</v>
      </c>
      <c r="I66" s="3">
        <v>1.3095518583211785</v>
      </c>
      <c r="J66" s="4">
        <v>1.3703333333333301</v>
      </c>
      <c r="K66">
        <v>4.1908863013643896E-3</v>
      </c>
      <c r="M66">
        <f t="shared" si="2"/>
        <v>2003</v>
      </c>
      <c r="N66">
        <f>AVERAGE(B231:B234)</f>
        <v>13271.100000000002</v>
      </c>
      <c r="O66">
        <f>AVERAGE(C231:C234)</f>
        <v>8867.5499999999993</v>
      </c>
      <c r="P66">
        <f>AVERAGE(D231:D234)</f>
        <v>2308.6969999999997</v>
      </c>
      <c r="Q66">
        <f>AVERAGE(E231:E234)</f>
        <v>103.69974999999999</v>
      </c>
      <c r="R66">
        <f>AVERAGE(F231:F234)</f>
        <v>223356.75</v>
      </c>
      <c r="S66">
        <f t="shared" ref="S66:T66" si="121">AVERAGE(G231:G234)</f>
        <v>0.85053336923469225</v>
      </c>
      <c r="T66">
        <f t="shared" si="121"/>
        <v>0.83342368394319744</v>
      </c>
      <c r="U66">
        <f t="shared" ref="U66:W66" si="122">AVERAGE(I231:I234)</f>
        <v>1.9596342618702245</v>
      </c>
      <c r="V66">
        <f t="shared" si="122"/>
        <v>1.87175</v>
      </c>
      <c r="W66">
        <f t="shared" si="122"/>
        <v>5.0485330776885665E-3</v>
      </c>
    </row>
    <row r="67" spans="1:23" x14ac:dyDescent="0.2">
      <c r="A67" s="2" t="s">
        <v>71</v>
      </c>
      <c r="B67" s="42">
        <v>3336.8</v>
      </c>
      <c r="C67" s="42">
        <v>1991.7</v>
      </c>
      <c r="D67" s="43">
        <v>405.73700000000002</v>
      </c>
      <c r="E67" s="44">
        <v>55.002000000000002</v>
      </c>
      <c r="F67" s="45">
        <v>121640</v>
      </c>
      <c r="G67">
        <v>0.3658255962541484</v>
      </c>
      <c r="H67">
        <v>0.31437352516012151</v>
      </c>
      <c r="I67" s="3">
        <v>2.0684661910825852</v>
      </c>
      <c r="J67" s="4">
        <v>1.28633333333333</v>
      </c>
      <c r="K67">
        <v>4.1503599733002522E-3</v>
      </c>
      <c r="M67">
        <f t="shared" si="2"/>
        <v>2004</v>
      </c>
      <c r="N67">
        <f>AVERAGE(B235:B238)</f>
        <v>13773.475</v>
      </c>
      <c r="O67">
        <f>AVERAGE(C235:C238)</f>
        <v>9208.1749999999993</v>
      </c>
      <c r="P67">
        <f>AVERAGE(D235:D238)</f>
        <v>2511.3467500000002</v>
      </c>
      <c r="Q67">
        <f>AVERAGE(E235:E238)</f>
        <v>105.083</v>
      </c>
      <c r="R67">
        <f>AVERAGE(F235:F238)</f>
        <v>226082.5</v>
      </c>
      <c r="S67">
        <f t="shared" ref="S67:T67" si="123">AVERAGE(G235:G238)</f>
        <v>0.86945014736432125</v>
      </c>
      <c r="T67">
        <f t="shared" si="123"/>
        <v>0.85115086429355702</v>
      </c>
      <c r="U67">
        <f t="shared" ref="U67:W67" si="124">AVERAGE(I235:I238)</f>
        <v>3.0476723874698131</v>
      </c>
      <c r="V67">
        <f t="shared" si="124"/>
        <v>2.1009166666666679</v>
      </c>
      <c r="W67">
        <f t="shared" si="124"/>
        <v>5.7148310346006384E-3</v>
      </c>
    </row>
    <row r="68" spans="1:23" x14ac:dyDescent="0.2">
      <c r="A68" s="2" t="s">
        <v>72</v>
      </c>
      <c r="B68" s="42">
        <v>3372.7</v>
      </c>
      <c r="C68" s="42">
        <v>2016.1</v>
      </c>
      <c r="D68" s="43">
        <v>402.536</v>
      </c>
      <c r="E68" s="44">
        <v>55.658000000000001</v>
      </c>
      <c r="F68" s="45">
        <v>122167</v>
      </c>
      <c r="G68">
        <v>0.37080440368434603</v>
      </c>
      <c r="H68">
        <v>0.31180364468881799</v>
      </c>
      <c r="I68" s="3">
        <v>0.64980548139246253</v>
      </c>
      <c r="J68" s="4">
        <v>1.00166666666667</v>
      </c>
      <c r="K68">
        <v>3.6671080368845502E-3</v>
      </c>
      <c r="M68">
        <f t="shared" si="2"/>
        <v>2005</v>
      </c>
      <c r="N68">
        <f>AVERAGE(B239:B242)</f>
        <v>14234.250000000002</v>
      </c>
      <c r="O68">
        <f>AVERAGE(C239:C242)</f>
        <v>9531.7999999999993</v>
      </c>
      <c r="P68">
        <f>AVERAGE(D239:D242)</f>
        <v>2672.5917499999996</v>
      </c>
      <c r="Q68">
        <f>AVERAGE(E239:E242)</f>
        <v>106.84825000000001</v>
      </c>
      <c r="R68">
        <f>AVERAGE(F239:F242)</f>
        <v>228814.75</v>
      </c>
      <c r="S68">
        <f t="shared" ref="S68:T68" si="125">AVERAGE(G239:G242)</f>
        <v>0.88925597118726074</v>
      </c>
      <c r="T68">
        <f t="shared" si="125"/>
        <v>0.86506059152053794</v>
      </c>
      <c r="U68">
        <f t="shared" ref="U68:W68" si="126">AVERAGE(I239:I242)</f>
        <v>3.3320217664415175</v>
      </c>
      <c r="V68">
        <f t="shared" si="126"/>
        <v>0.807416666666667</v>
      </c>
      <c r="W68">
        <f t="shared" si="126"/>
        <v>5.8298792131532421E-3</v>
      </c>
    </row>
    <row r="69" spans="1:23" x14ac:dyDescent="0.2">
      <c r="A69" s="2" t="s">
        <v>73</v>
      </c>
      <c r="B69" s="42">
        <v>3404.8</v>
      </c>
      <c r="C69" s="42">
        <v>2032.5</v>
      </c>
      <c r="D69" s="43">
        <v>409.37599999999998</v>
      </c>
      <c r="E69" s="44">
        <v>55.540999999999997</v>
      </c>
      <c r="F69" s="45">
        <v>122670</v>
      </c>
      <c r="G69">
        <v>0.38313227781596715</v>
      </c>
      <c r="H69">
        <v>0.32214624880105958</v>
      </c>
      <c r="I69" s="3">
        <v>0.8275325157955038</v>
      </c>
      <c r="J69" s="4">
        <v>0.79166666666666596</v>
      </c>
      <c r="K69">
        <v>3.3774918708422172E-3</v>
      </c>
      <c r="M69">
        <f t="shared" si="2"/>
        <v>2006</v>
      </c>
      <c r="N69">
        <f>AVERAGE(B243:B246)</f>
        <v>14613.800000000001</v>
      </c>
      <c r="O69">
        <f>AVERAGE(C243:C246)</f>
        <v>9821.6750000000011</v>
      </c>
      <c r="P69">
        <f>AVERAGE(D243:D246)</f>
        <v>2730.0425</v>
      </c>
      <c r="Q69">
        <f>AVERAGE(E243:E246)</f>
        <v>109.24825</v>
      </c>
      <c r="R69">
        <f>AVERAGE(F243:F246)</f>
        <v>231867</v>
      </c>
      <c r="S69">
        <f t="shared" ref="S69:T69" si="127">AVERAGE(G243:G246)</f>
        <v>0.8850104700086181</v>
      </c>
      <c r="T69">
        <f t="shared" si="127"/>
        <v>0.86197896193090318</v>
      </c>
      <c r="U69">
        <f t="shared" ref="U69:W69" si="128">AVERAGE(I243:I246)</f>
        <v>2.628940886699116</v>
      </c>
      <c r="V69">
        <f t="shared" si="128"/>
        <v>-0.29833333333333301</v>
      </c>
      <c r="W69">
        <f t="shared" si="128"/>
        <v>6.0591071861332583E-3</v>
      </c>
    </row>
    <row r="70" spans="1:23" x14ac:dyDescent="0.2">
      <c r="A70" s="2" t="s">
        <v>74</v>
      </c>
      <c r="B70" s="42">
        <v>3418</v>
      </c>
      <c r="C70" s="42">
        <v>2061.3000000000002</v>
      </c>
      <c r="D70" s="43">
        <v>397.4</v>
      </c>
      <c r="E70" s="44">
        <v>55.188000000000002</v>
      </c>
      <c r="F70" s="45">
        <v>123189</v>
      </c>
      <c r="G70">
        <v>0.38954955443716327</v>
      </c>
      <c r="H70">
        <v>0.33458511723468093</v>
      </c>
      <c r="I70" s="3">
        <v>0.7812284506700351</v>
      </c>
      <c r="J70" s="4">
        <v>0.627</v>
      </c>
      <c r="K70">
        <v>3.4545835552607612E-3</v>
      </c>
      <c r="M70">
        <f t="shared" si="2"/>
        <v>2007</v>
      </c>
      <c r="N70">
        <f>AVERAGE(B247:B250)</f>
        <v>14873.75</v>
      </c>
      <c r="O70">
        <f>AVERAGE(C247:C250)</f>
        <v>10041.575000000001</v>
      </c>
      <c r="P70">
        <f>AVERAGE(D247:D250)</f>
        <v>2644.1390000000001</v>
      </c>
      <c r="Q70">
        <f>AVERAGE(E247:E250)</f>
        <v>109.98224999999999</v>
      </c>
      <c r="R70">
        <f>AVERAGE(F247:F250)</f>
        <v>233788</v>
      </c>
      <c r="S70">
        <f t="shared" ref="S70:T70" si="129">AVERAGE(G247:G250)</f>
        <v>0.88920910893124516</v>
      </c>
      <c r="T70">
        <f t="shared" si="129"/>
        <v>0.8545257217405331</v>
      </c>
      <c r="U70">
        <f t="shared" ref="U70:W70" si="130">AVERAGE(I247:I250)</f>
        <v>2.4554805107206867</v>
      </c>
      <c r="V70">
        <f t="shared" si="130"/>
        <v>-0.71699999999999942</v>
      </c>
      <c r="W70">
        <f t="shared" si="130"/>
        <v>6.5492368077256806E-3</v>
      </c>
    </row>
    <row r="71" spans="1:23" x14ac:dyDescent="0.2">
      <c r="A71" s="2" t="s">
        <v>75</v>
      </c>
      <c r="B71" s="42">
        <v>3456.1</v>
      </c>
      <c r="C71" s="42">
        <v>2075.1999999999998</v>
      </c>
      <c r="D71" s="43">
        <v>418.30700000000002</v>
      </c>
      <c r="E71" s="44">
        <v>55.524000000000001</v>
      </c>
      <c r="F71" s="45">
        <v>123708</v>
      </c>
      <c r="G71">
        <v>0.39885936578067682</v>
      </c>
      <c r="H71">
        <v>0.33251739810246306</v>
      </c>
      <c r="I71" s="3">
        <v>1.7577555751007168</v>
      </c>
      <c r="J71" s="4">
        <v>0.671333333333333</v>
      </c>
      <c r="K71">
        <v>3.7759057212129253E-3</v>
      </c>
      <c r="M71">
        <f t="shared" si="2"/>
        <v>2008</v>
      </c>
      <c r="N71">
        <f>AVERAGE(B251:B254)</f>
        <v>14830.375</v>
      </c>
      <c r="O71">
        <f>AVERAGE(C251:C254)</f>
        <v>10007.174999999999</v>
      </c>
      <c r="P71">
        <f>AVERAGE(D251:D254)</f>
        <v>2395.9775</v>
      </c>
      <c r="Q71">
        <f>AVERAGE(E251:E254)</f>
        <v>107.7505</v>
      </c>
      <c r="R71">
        <f>AVERAGE(F251:F254)</f>
        <v>235801</v>
      </c>
      <c r="S71" t="e">
        <f t="shared" ref="S71:T71" si="131">AVERAGE(G251:G254)</f>
        <v>#DIV/0!</v>
      </c>
      <c r="T71">
        <f t="shared" si="131"/>
        <v>0.85038052920206386</v>
      </c>
      <c r="U71">
        <f t="shared" ref="U71:W71" si="132">AVERAGE(I251:I254)</f>
        <v>1.8800074367397279</v>
      </c>
      <c r="V71">
        <f t="shared" si="132"/>
        <v>0.83116666666666905</v>
      </c>
      <c r="W71">
        <f t="shared" si="132"/>
        <v>5.1725273944388337E-3</v>
      </c>
    </row>
    <row r="72" spans="1:23" x14ac:dyDescent="0.2">
      <c r="A72" s="2" t="s">
        <v>76</v>
      </c>
      <c r="B72" s="42">
        <v>3501.1</v>
      </c>
      <c r="C72" s="42">
        <v>2095.1</v>
      </c>
      <c r="D72" s="43">
        <v>424.96199999999999</v>
      </c>
      <c r="E72" s="44">
        <v>55.875</v>
      </c>
      <c r="F72" s="45">
        <v>124203</v>
      </c>
      <c r="G72">
        <v>0.40610628897591089</v>
      </c>
      <c r="H72">
        <v>0.33489602536204544</v>
      </c>
      <c r="I72" s="3">
        <v>0.66548373823920315</v>
      </c>
      <c r="J72" s="4">
        <v>0.76933333333333298</v>
      </c>
      <c r="K72">
        <v>3.9828038118694736E-3</v>
      </c>
      <c r="M72">
        <f t="shared" si="2"/>
        <v>2009</v>
      </c>
      <c r="N72">
        <f>AVERAGE(B255:B258)</f>
        <v>14418.75</v>
      </c>
      <c r="O72">
        <f>AVERAGE(C255:C258)</f>
        <v>9846.9749999999985</v>
      </c>
      <c r="P72">
        <f>AVERAGE(D255:D258)</f>
        <v>1878.11475</v>
      </c>
      <c r="Q72">
        <f>AVERAGE(E255:E258)</f>
        <v>100.00024999999999</v>
      </c>
      <c r="R72">
        <f>AVERAGE(F255:F258)</f>
        <v>237829.25</v>
      </c>
      <c r="S72" t="e">
        <f t="shared" ref="S72:T72" si="133">AVERAGE(G255:G258)</f>
        <v>#DIV/0!</v>
      </c>
      <c r="T72">
        <f t="shared" si="133"/>
        <v>0.88335203965105691</v>
      </c>
      <c r="U72">
        <f t="shared" ref="U72:W72" si="134">AVERAGE(I255:I258)</f>
        <v>0.3540286920374669</v>
      </c>
      <c r="V72">
        <f t="shared" si="134"/>
        <v>2.0853333333333328</v>
      </c>
      <c r="W72">
        <f t="shared" si="134"/>
        <v>3.4631605482563711E-3</v>
      </c>
    </row>
    <row r="73" spans="1:23" x14ac:dyDescent="0.2">
      <c r="A73" s="2" t="s">
        <v>77</v>
      </c>
      <c r="B73" s="42">
        <v>3569.5</v>
      </c>
      <c r="C73" s="42">
        <v>2123.6999999999998</v>
      </c>
      <c r="D73" s="43">
        <v>438.04700000000003</v>
      </c>
      <c r="E73" s="44">
        <v>56.026000000000003</v>
      </c>
      <c r="F73" s="45">
        <v>124739</v>
      </c>
      <c r="G73">
        <v>0.42428211690154743</v>
      </c>
      <c r="H73">
        <v>0.3473575241592648</v>
      </c>
      <c r="I73" s="3">
        <v>0.48731870021310186</v>
      </c>
      <c r="J73" s="4">
        <v>0.54866666666666697</v>
      </c>
      <c r="K73">
        <v>4.0183210739799394E-3</v>
      </c>
      <c r="M73">
        <f t="shared" si="2"/>
        <v>2010</v>
      </c>
      <c r="N73">
        <f>AVERAGE(B259:B262)</f>
        <v>14783.8</v>
      </c>
      <c r="O73">
        <f>AVERAGE(C259:C262)</f>
        <v>10036.324999999999</v>
      </c>
      <c r="P73">
        <f>AVERAGE(D259:D262)</f>
        <v>2120.4132500000001</v>
      </c>
      <c r="Q73">
        <f>AVERAGE(E259:E262)</f>
        <v>99.878499999999988</v>
      </c>
      <c r="R73">
        <f>AVERAGE(F259:F262)</f>
        <v>239617.5</v>
      </c>
      <c r="S73" t="e">
        <f t="shared" ref="S73:T73" si="135">AVERAGE(G259:G262)</f>
        <v>#DIV/0!</v>
      </c>
      <c r="T73">
        <f t="shared" si="135"/>
        <v>0.8801724993653629</v>
      </c>
      <c r="U73">
        <f>AVERAGE(I259:I262)</f>
        <v>1.7613928697597814</v>
      </c>
    </row>
    <row r="74" spans="1:23" x14ac:dyDescent="0.2">
      <c r="A74" s="2" t="s">
        <v>78</v>
      </c>
      <c r="B74" s="42">
        <v>3595</v>
      </c>
      <c r="C74" s="42">
        <v>2141.4</v>
      </c>
      <c r="D74" s="43">
        <v>443.36599999999999</v>
      </c>
      <c r="E74" s="44">
        <v>56.460999999999999</v>
      </c>
      <c r="F74" s="45">
        <v>125289</v>
      </c>
      <c r="G74">
        <v>0.42591698127988542</v>
      </c>
      <c r="H74">
        <v>0.34698095531003514</v>
      </c>
      <c r="I74" s="3">
        <v>3.2410264126978561</v>
      </c>
      <c r="J74" s="4">
        <v>0.52600000000000002</v>
      </c>
      <c r="K74">
        <v>4.1136079086027226E-3</v>
      </c>
    </row>
    <row r="75" spans="1:23" x14ac:dyDescent="0.2">
      <c r="A75" s="2" t="s">
        <v>79</v>
      </c>
      <c r="B75" s="42">
        <v>3672.7</v>
      </c>
      <c r="C75" s="42">
        <v>2183.6</v>
      </c>
      <c r="D75" s="43">
        <v>459.95800000000003</v>
      </c>
      <c r="E75" s="44">
        <v>57.509</v>
      </c>
      <c r="F75" s="45">
        <v>125814</v>
      </c>
      <c r="G75">
        <v>0.44164350363572358</v>
      </c>
      <c r="H75">
        <v>0.36275828687555872</v>
      </c>
      <c r="I75" s="3">
        <v>1.2715823259961567</v>
      </c>
      <c r="J75" s="4">
        <v>0.56666666666666599</v>
      </c>
      <c r="K75">
        <v>4.3259032392753633E-3</v>
      </c>
    </row>
    <row r="76" spans="1:23" x14ac:dyDescent="0.2">
      <c r="A76" s="2" t="s">
        <v>80</v>
      </c>
      <c r="B76" s="42">
        <v>3716.4</v>
      </c>
      <c r="C76" s="42">
        <v>2222</v>
      </c>
      <c r="D76" s="43">
        <v>458.30099999999999</v>
      </c>
      <c r="E76" s="44">
        <v>57.76</v>
      </c>
      <c r="F76" s="45">
        <v>126325</v>
      </c>
      <c r="G76">
        <v>0.44449149286176548</v>
      </c>
      <c r="H76">
        <v>0.3558990180701353</v>
      </c>
      <c r="I76" s="3">
        <v>0.96195936174687802</v>
      </c>
      <c r="J76" s="4">
        <v>0.52100000000000002</v>
      </c>
      <c r="K76">
        <v>4.4569051083009036E-3</v>
      </c>
    </row>
    <row r="77" spans="1:23" x14ac:dyDescent="0.2">
      <c r="A77" s="2" t="s">
        <v>81</v>
      </c>
      <c r="B77" s="42">
        <v>3766.9</v>
      </c>
      <c r="C77" s="42">
        <v>2262.8000000000002</v>
      </c>
      <c r="D77" s="43">
        <v>468.99700000000001</v>
      </c>
      <c r="E77" s="44">
        <v>58.13</v>
      </c>
      <c r="F77" s="45">
        <v>126745</v>
      </c>
      <c r="G77">
        <v>0.45253733182899247</v>
      </c>
      <c r="H77">
        <v>0.36345292098842719</v>
      </c>
      <c r="I77" s="3">
        <v>1.6126417920338199</v>
      </c>
      <c r="J77" s="4">
        <v>0.546333333333333</v>
      </c>
      <c r="K77">
        <v>4.5604220913958273E-3</v>
      </c>
    </row>
    <row r="78" spans="1:23" x14ac:dyDescent="0.2">
      <c r="A78" s="2" t="s">
        <v>82</v>
      </c>
      <c r="B78" s="42">
        <v>3780.2</v>
      </c>
      <c r="C78" s="42">
        <v>2269.1999999999998</v>
      </c>
      <c r="D78" s="43">
        <v>473.452</v>
      </c>
      <c r="E78" s="44">
        <v>58.694000000000003</v>
      </c>
      <c r="F78" s="45">
        <v>127169</v>
      </c>
      <c r="G78">
        <v>0.44388033858170195</v>
      </c>
      <c r="H78">
        <v>0.36147969415683628</v>
      </c>
      <c r="I78" s="3">
        <v>1.8227220429913871</v>
      </c>
      <c r="J78" s="4">
        <v>0.47</v>
      </c>
      <c r="K78">
        <v>4.6282430381673796E-3</v>
      </c>
    </row>
    <row r="79" spans="1:23" x14ac:dyDescent="0.2">
      <c r="A79" s="2" t="s">
        <v>83</v>
      </c>
      <c r="B79" s="42">
        <v>3873.5</v>
      </c>
      <c r="C79" s="42">
        <v>2319.8000000000002</v>
      </c>
      <c r="D79" s="43">
        <v>518.59299999999996</v>
      </c>
      <c r="E79" s="44">
        <v>59.610999999999997</v>
      </c>
      <c r="F79" s="45">
        <v>127511</v>
      </c>
      <c r="G79">
        <v>0.45707684482612854</v>
      </c>
      <c r="H79">
        <v>0.3602716646888669</v>
      </c>
      <c r="I79" s="3">
        <v>2.0083724200398834</v>
      </c>
      <c r="J79" s="4">
        <v>0.12999999999999901</v>
      </c>
      <c r="K79">
        <v>4.6976139468472228E-3</v>
      </c>
    </row>
    <row r="80" spans="1:23" x14ac:dyDescent="0.2">
      <c r="A80" s="2" t="s">
        <v>84</v>
      </c>
      <c r="B80" s="42">
        <v>3926.4</v>
      </c>
      <c r="C80" s="42">
        <v>2345.5</v>
      </c>
      <c r="D80" s="43">
        <v>519.95500000000004</v>
      </c>
      <c r="E80" s="44">
        <v>60.201999999999998</v>
      </c>
      <c r="F80" s="45">
        <v>127869</v>
      </c>
      <c r="G80">
        <v>0.45395783602204604</v>
      </c>
      <c r="H80">
        <v>0.36422953576621697</v>
      </c>
      <c r="I80" s="3">
        <v>1.7839421310462455</v>
      </c>
      <c r="J80" s="4">
        <v>3.0333333333333101E-2</v>
      </c>
      <c r="K80">
        <v>4.6906594415438768E-3</v>
      </c>
    </row>
    <row r="81" spans="1:11" x14ac:dyDescent="0.2">
      <c r="A81" s="2" t="s">
        <v>85</v>
      </c>
      <c r="B81" s="42">
        <v>4006.2</v>
      </c>
      <c r="C81" s="42">
        <v>2385.9</v>
      </c>
      <c r="D81" s="43">
        <v>538.05899999999997</v>
      </c>
      <c r="E81" s="44">
        <v>60.344000000000001</v>
      </c>
      <c r="F81" s="45">
        <v>128234</v>
      </c>
      <c r="G81">
        <v>0.46851799524891219</v>
      </c>
      <c r="H81">
        <v>0.38386959620511696</v>
      </c>
      <c r="I81" s="3">
        <v>1.5838214282492658</v>
      </c>
      <c r="J81" s="4">
        <v>0.104333333333333</v>
      </c>
      <c r="K81">
        <v>4.6280784159842131E-3</v>
      </c>
    </row>
    <row r="82" spans="1:11" x14ac:dyDescent="0.2">
      <c r="A82" s="2" t="s">
        <v>86</v>
      </c>
      <c r="B82" s="42">
        <v>4100.6000000000004</v>
      </c>
      <c r="C82" s="42">
        <v>2452.9</v>
      </c>
      <c r="D82" s="43">
        <v>541.62199999999996</v>
      </c>
      <c r="E82" s="44">
        <v>60.914999999999999</v>
      </c>
      <c r="F82" s="45">
        <v>128617</v>
      </c>
      <c r="G82">
        <v>0.4817888127496357</v>
      </c>
      <c r="H82">
        <v>0.39112603960270675</v>
      </c>
      <c r="I82" s="3">
        <v>2.7036479630995203</v>
      </c>
      <c r="J82" s="4">
        <v>0.32500000000000001</v>
      </c>
      <c r="K82">
        <v>4.8485915382254297E-3</v>
      </c>
    </row>
    <row r="83" spans="1:11" x14ac:dyDescent="0.2">
      <c r="A83" s="2" t="s">
        <v>87</v>
      </c>
      <c r="B83" s="42">
        <v>4201.8999999999996</v>
      </c>
      <c r="C83" s="42">
        <v>2489.1</v>
      </c>
      <c r="D83" s="43">
        <v>584.89499999999998</v>
      </c>
      <c r="E83" s="44">
        <v>61.795000000000002</v>
      </c>
      <c r="F83" s="45">
        <v>129044</v>
      </c>
      <c r="G83">
        <v>0.49845868144548822</v>
      </c>
      <c r="H83">
        <v>0.3991632105459359</v>
      </c>
      <c r="I83" s="3">
        <v>2.5801083428989458</v>
      </c>
      <c r="J83" s="4">
        <v>0.27500000000000002</v>
      </c>
      <c r="K83">
        <v>4.7941437465574589E-3</v>
      </c>
    </row>
    <row r="84" spans="1:11" x14ac:dyDescent="0.2">
      <c r="A84" s="2" t="s">
        <v>88</v>
      </c>
      <c r="B84" s="42">
        <v>4219.1000000000004</v>
      </c>
      <c r="C84" s="42">
        <v>2495.4</v>
      </c>
      <c r="D84" s="43">
        <v>576.23699999999997</v>
      </c>
      <c r="E84" s="44">
        <v>62.401000000000003</v>
      </c>
      <c r="F84" s="45">
        <v>129527</v>
      </c>
      <c r="G84">
        <v>0.49394299410641279</v>
      </c>
      <c r="H84">
        <v>0.39458696805302251</v>
      </c>
      <c r="I84" s="3">
        <v>3.2750930878203022</v>
      </c>
      <c r="J84" s="4">
        <v>-1.40000000000002E-2</v>
      </c>
      <c r="K84">
        <v>4.5466026678063903E-3</v>
      </c>
    </row>
    <row r="85" spans="1:11" x14ac:dyDescent="0.2">
      <c r="A85" s="2" t="s">
        <v>89</v>
      </c>
      <c r="B85" s="42">
        <v>4249.2</v>
      </c>
      <c r="C85" s="42">
        <v>2523.8000000000002</v>
      </c>
      <c r="D85" s="43">
        <v>571.98500000000001</v>
      </c>
      <c r="E85" s="44">
        <v>62.692999999999998</v>
      </c>
      <c r="F85" s="45">
        <v>130166</v>
      </c>
      <c r="G85">
        <v>0.49663554005822219</v>
      </c>
      <c r="H85">
        <v>0.3959904097119441</v>
      </c>
      <c r="I85" s="3">
        <v>3.8701924891647366</v>
      </c>
      <c r="J85" s="4">
        <v>-0.11433333333333399</v>
      </c>
      <c r="K85">
        <v>4.1503131814847978E-3</v>
      </c>
    </row>
    <row r="86" spans="1:11" x14ac:dyDescent="0.2">
      <c r="A86" s="2" t="s">
        <v>90</v>
      </c>
      <c r="B86" s="42">
        <v>4285.6000000000004</v>
      </c>
      <c r="C86" s="42">
        <v>2534.1999999999998</v>
      </c>
      <c r="D86" s="43">
        <v>575.33799999999997</v>
      </c>
      <c r="E86" s="44">
        <v>62.524000000000001</v>
      </c>
      <c r="F86" s="45">
        <v>130757</v>
      </c>
      <c r="G86">
        <v>0.50556110106939933</v>
      </c>
      <c r="H86">
        <v>0.40546178299368879</v>
      </c>
      <c r="I86" s="3">
        <v>3.3816377499643835</v>
      </c>
      <c r="J86" s="4">
        <v>-0.56166666666666598</v>
      </c>
      <c r="K86">
        <v>4.0222318691808447E-3</v>
      </c>
    </row>
    <row r="87" spans="1:11" x14ac:dyDescent="0.2">
      <c r="A87" s="2" t="s">
        <v>91</v>
      </c>
      <c r="B87" s="42">
        <v>4324.8999999999996</v>
      </c>
      <c r="C87" s="42">
        <v>2548.9</v>
      </c>
      <c r="D87" s="43">
        <v>561.21799999999996</v>
      </c>
      <c r="E87" s="44">
        <v>62.454000000000001</v>
      </c>
      <c r="F87" s="45">
        <v>131267</v>
      </c>
      <c r="G87">
        <v>0.51528355072467358</v>
      </c>
      <c r="H87">
        <v>0.42499228935975381</v>
      </c>
      <c r="I87" s="3">
        <v>1.6597109076936789</v>
      </c>
      <c r="J87" s="4">
        <v>-0.286333333333333</v>
      </c>
      <c r="K87">
        <v>4.36903155152993E-3</v>
      </c>
    </row>
    <row r="88" spans="1:11" x14ac:dyDescent="0.2">
      <c r="A88" s="2" t="s">
        <v>92</v>
      </c>
      <c r="B88" s="42">
        <v>4328.7</v>
      </c>
      <c r="C88" s="42">
        <v>2583.6999999999998</v>
      </c>
      <c r="D88" s="43">
        <v>540.91399999999999</v>
      </c>
      <c r="E88" s="44">
        <v>62.072000000000003</v>
      </c>
      <c r="F88" s="45">
        <v>131712</v>
      </c>
      <c r="G88">
        <v>0.52008657649244827</v>
      </c>
      <c r="H88">
        <v>0.43662705541709496</v>
      </c>
      <c r="I88" s="3">
        <v>2.0192277028209915</v>
      </c>
      <c r="J88" s="4">
        <v>0.86433333333333395</v>
      </c>
      <c r="K88">
        <v>4.5452484329213299E-3</v>
      </c>
    </row>
    <row r="89" spans="1:11" x14ac:dyDescent="0.2">
      <c r="A89" s="2" t="s">
        <v>93</v>
      </c>
      <c r="B89" s="42">
        <v>4366.1000000000004</v>
      </c>
      <c r="C89" s="42">
        <v>2596.9</v>
      </c>
      <c r="D89" s="43">
        <v>556.77499999999998</v>
      </c>
      <c r="E89" s="44">
        <v>62.276000000000003</v>
      </c>
      <c r="F89" s="45">
        <v>132250</v>
      </c>
      <c r="G89">
        <v>0.52100596629913609</v>
      </c>
      <c r="H89">
        <v>0.43193553468335266</v>
      </c>
      <c r="I89" s="3">
        <v>3.8066599620346864</v>
      </c>
      <c r="J89" s="4">
        <v>1.25033333333333</v>
      </c>
      <c r="K89">
        <v>4.6180501727312905E-3</v>
      </c>
    </row>
    <row r="90" spans="1:11" x14ac:dyDescent="0.2">
      <c r="A90" s="2" t="s">
        <v>94</v>
      </c>
      <c r="B90" s="42">
        <v>4401.2</v>
      </c>
      <c r="C90" s="42">
        <v>2612.6999999999998</v>
      </c>
      <c r="D90" s="43">
        <v>568.78499999999997</v>
      </c>
      <c r="E90" s="44">
        <v>62.558999999999997</v>
      </c>
      <c r="F90" s="45">
        <v>132880</v>
      </c>
      <c r="G90">
        <v>0.52164458795638402</v>
      </c>
      <c r="H90">
        <v>0.44136309134814372</v>
      </c>
      <c r="I90" s="3">
        <v>4.369218709576117</v>
      </c>
      <c r="J90" s="4">
        <v>1.41533333333333</v>
      </c>
      <c r="K90">
        <v>4.5615680688558648E-3</v>
      </c>
    </row>
    <row r="91" spans="1:11" x14ac:dyDescent="0.2">
      <c r="A91" s="2" t="s">
        <v>95</v>
      </c>
      <c r="B91" s="42">
        <v>4490.6000000000004</v>
      </c>
      <c r="C91" s="42">
        <v>2674.8</v>
      </c>
      <c r="D91" s="43">
        <v>580.18899999999996</v>
      </c>
      <c r="E91" s="44">
        <v>62.67</v>
      </c>
      <c r="F91" s="45">
        <v>133476</v>
      </c>
      <c r="G91">
        <v>0.53824939381887138</v>
      </c>
      <c r="H91">
        <v>0.45628227763777762</v>
      </c>
      <c r="I91" s="3">
        <v>4.4205916133369882</v>
      </c>
      <c r="J91" s="4">
        <v>0.64900000000000002</v>
      </c>
      <c r="K91">
        <v>4.3526849500312307E-3</v>
      </c>
    </row>
    <row r="92" spans="1:11" x14ac:dyDescent="0.2">
      <c r="A92" s="2" t="s">
        <v>96</v>
      </c>
      <c r="B92" s="42">
        <v>4566.3999999999996</v>
      </c>
      <c r="C92" s="42">
        <v>2715.6</v>
      </c>
      <c r="D92" s="43">
        <v>602.38099999999997</v>
      </c>
      <c r="E92" s="44">
        <v>63.271000000000001</v>
      </c>
      <c r="F92" s="45">
        <v>134020</v>
      </c>
      <c r="G92">
        <v>0.54323623413673761</v>
      </c>
      <c r="H92">
        <v>0.46266935152429661</v>
      </c>
      <c r="I92" s="3">
        <v>4.1967340896187366</v>
      </c>
      <c r="J92" s="4">
        <v>-0.41499999999999998</v>
      </c>
      <c r="K92">
        <v>4.5947586790199635E-3</v>
      </c>
    </row>
    <row r="93" spans="1:11" x14ac:dyDescent="0.2">
      <c r="A93" s="2" t="s">
        <v>97</v>
      </c>
      <c r="B93" s="42">
        <v>4599.3</v>
      </c>
      <c r="C93" s="42">
        <v>2766.6</v>
      </c>
      <c r="D93" s="43">
        <v>585.95299999999997</v>
      </c>
      <c r="E93" s="44">
        <v>63.713999999999999</v>
      </c>
      <c r="F93" s="45">
        <v>134595</v>
      </c>
      <c r="G93">
        <v>0.53634259123687722</v>
      </c>
      <c r="H93">
        <v>0.46087483366881549</v>
      </c>
      <c r="I93" s="3">
        <v>3.9214097128605019</v>
      </c>
      <c r="J93" s="4">
        <v>-0.79266666666666696</v>
      </c>
      <c r="K93">
        <v>4.6024496247939117E-3</v>
      </c>
    </row>
    <row r="94" spans="1:11" x14ac:dyDescent="0.2">
      <c r="A94" s="2" t="s">
        <v>98</v>
      </c>
      <c r="B94" s="42">
        <v>4619.8</v>
      </c>
      <c r="C94" s="42">
        <v>2779.1</v>
      </c>
      <c r="D94" s="43">
        <v>592.327</v>
      </c>
      <c r="E94" s="44">
        <v>64.106999999999999</v>
      </c>
      <c r="F94" s="45">
        <v>135247</v>
      </c>
      <c r="G94">
        <v>0.52763634575733021</v>
      </c>
      <c r="H94">
        <v>0.45610308707429387</v>
      </c>
      <c r="I94" s="3">
        <v>5.6205216792237778</v>
      </c>
      <c r="J94" s="4">
        <v>-0.20833333333333301</v>
      </c>
      <c r="K94">
        <v>4.7703752615127675E-3</v>
      </c>
    </row>
    <row r="95" spans="1:11" x14ac:dyDescent="0.2">
      <c r="A95" s="2" t="s">
        <v>99</v>
      </c>
      <c r="B95" s="42">
        <v>4691.6000000000004</v>
      </c>
      <c r="C95" s="42">
        <v>2810.2</v>
      </c>
      <c r="D95" s="43">
        <v>627.20699999999999</v>
      </c>
      <c r="E95" s="44">
        <v>64.706999999999994</v>
      </c>
      <c r="F95" s="45">
        <v>135950</v>
      </c>
      <c r="G95">
        <v>0.52767704005893157</v>
      </c>
      <c r="H95">
        <v>0.45425421929533955</v>
      </c>
      <c r="I95" s="3">
        <v>4.1311718355993676</v>
      </c>
      <c r="J95" s="4">
        <v>-0.36366666666666703</v>
      </c>
      <c r="K95">
        <v>4.5005834149756162E-3</v>
      </c>
    </row>
    <row r="96" spans="1:11" x14ac:dyDescent="0.2">
      <c r="A96" s="2" t="s">
        <v>100</v>
      </c>
      <c r="B96" s="42">
        <v>4706.7</v>
      </c>
      <c r="C96" s="42">
        <v>2828.2</v>
      </c>
      <c r="D96" s="43">
        <v>623.51099999999997</v>
      </c>
      <c r="E96" s="44">
        <v>65.307000000000002</v>
      </c>
      <c r="F96" s="45">
        <v>136677</v>
      </c>
      <c r="G96">
        <v>0.52168602360472016</v>
      </c>
      <c r="H96">
        <v>0.44778481493742617</v>
      </c>
      <c r="I96" s="3">
        <v>5.0767570599608902</v>
      </c>
      <c r="J96" s="4">
        <v>-1.804</v>
      </c>
      <c r="K96">
        <v>4.4408959007676725E-3</v>
      </c>
    </row>
    <row r="97" spans="1:11" x14ac:dyDescent="0.2">
      <c r="A97" s="2" t="s">
        <v>101</v>
      </c>
      <c r="B97" s="42">
        <v>4736.1000000000004</v>
      </c>
      <c r="C97" s="42">
        <v>2841.9</v>
      </c>
      <c r="D97" s="43">
        <v>636.16999999999996</v>
      </c>
      <c r="E97" s="44">
        <v>65.62</v>
      </c>
      <c r="F97" s="45">
        <v>137456</v>
      </c>
      <c r="G97">
        <v>0.52277949914750121</v>
      </c>
      <c r="H97">
        <v>0.44623771787091937</v>
      </c>
      <c r="I97" s="3">
        <v>5.5826036702587345</v>
      </c>
      <c r="J97" s="4">
        <v>-1.7833333333333301</v>
      </c>
      <c r="K97">
        <v>4.0487733847621183E-3</v>
      </c>
    </row>
    <row r="98" spans="1:11" x14ac:dyDescent="0.2">
      <c r="A98" s="2" t="s">
        <v>102</v>
      </c>
      <c r="B98" s="42">
        <v>4715.5</v>
      </c>
      <c r="C98" s="42">
        <v>2864.6</v>
      </c>
      <c r="D98" s="43">
        <v>605.45299999999997</v>
      </c>
      <c r="E98" s="44">
        <v>65.42</v>
      </c>
      <c r="F98" s="45">
        <v>138260</v>
      </c>
      <c r="G98">
        <v>0.51979222723921314</v>
      </c>
      <c r="H98">
        <v>0.44533634456189453</v>
      </c>
      <c r="I98" s="3">
        <v>5.1253522646835137</v>
      </c>
      <c r="J98" s="4">
        <v>-1.43933333333333</v>
      </c>
      <c r="K98">
        <v>3.9645742967690861E-3</v>
      </c>
    </row>
    <row r="99" spans="1:11" x14ac:dyDescent="0.2">
      <c r="A99" s="2" t="s">
        <v>103</v>
      </c>
      <c r="B99" s="42">
        <v>4707.1000000000004</v>
      </c>
      <c r="C99" s="42">
        <v>2882.3</v>
      </c>
      <c r="D99" s="43">
        <v>587.39499999999998</v>
      </c>
      <c r="E99" s="44">
        <v>65.162999999999997</v>
      </c>
      <c r="F99" s="45">
        <v>139034</v>
      </c>
      <c r="G99">
        <v>0.52592200076784801</v>
      </c>
      <c r="H99">
        <v>0.4563741490430413</v>
      </c>
      <c r="I99" s="3">
        <v>5.5970139110392836</v>
      </c>
      <c r="J99" s="4">
        <v>-1.1539999999999999</v>
      </c>
      <c r="K99">
        <v>3.6618452692297626E-3</v>
      </c>
    </row>
    <row r="100" spans="1:11" x14ac:dyDescent="0.2">
      <c r="A100" s="2" t="s">
        <v>104</v>
      </c>
      <c r="B100" s="42">
        <v>4715.3999999999996</v>
      </c>
      <c r="C100" s="42">
        <v>2895.6</v>
      </c>
      <c r="D100" s="43">
        <v>588.67100000000005</v>
      </c>
      <c r="E100" s="44">
        <v>64.304000000000002</v>
      </c>
      <c r="F100" s="45">
        <v>139827</v>
      </c>
      <c r="G100">
        <v>0.53932142764976654</v>
      </c>
      <c r="H100">
        <v>0.47442098372157665</v>
      </c>
      <c r="I100" s="3">
        <v>5.537403189184964</v>
      </c>
      <c r="J100" s="4">
        <v>-0.255</v>
      </c>
      <c r="K100">
        <v>3.1992873274596461E-3</v>
      </c>
    </row>
    <row r="101" spans="1:11" x14ac:dyDescent="0.2">
      <c r="A101" s="2" t="s">
        <v>105</v>
      </c>
      <c r="B101" s="42">
        <v>4757.2</v>
      </c>
      <c r="C101" s="42">
        <v>2921.1</v>
      </c>
      <c r="D101" s="43">
        <v>598.25199999999995</v>
      </c>
      <c r="E101" s="44">
        <v>63.976999999999997</v>
      </c>
      <c r="F101" s="45">
        <v>140603</v>
      </c>
      <c r="G101">
        <v>0.55716822228140883</v>
      </c>
      <c r="H101">
        <v>0.4884255149502611</v>
      </c>
      <c r="I101" s="3">
        <v>3.2650376571197626</v>
      </c>
      <c r="J101" s="4">
        <v>0.52133333333333398</v>
      </c>
      <c r="K101">
        <v>3.1264042613025418E-3</v>
      </c>
    </row>
    <row r="102" spans="1:11" x14ac:dyDescent="0.2">
      <c r="A102" s="2" t="s">
        <v>106</v>
      </c>
      <c r="B102" s="42">
        <v>4708.3</v>
      </c>
      <c r="C102" s="42">
        <v>2913.1</v>
      </c>
      <c r="D102" s="43">
        <v>566.48900000000003</v>
      </c>
      <c r="E102" s="44">
        <v>63.488999999999997</v>
      </c>
      <c r="F102" s="45">
        <v>141402</v>
      </c>
      <c r="G102">
        <v>0.54803555562821626</v>
      </c>
      <c r="H102">
        <v>0.48796157203520496</v>
      </c>
      <c r="I102" s="3">
        <v>5.2451795819823843</v>
      </c>
      <c r="J102" s="4">
        <v>0.66033333333333299</v>
      </c>
      <c r="K102">
        <v>3.3581644971798137E-3</v>
      </c>
    </row>
    <row r="103" spans="1:11" x14ac:dyDescent="0.2">
      <c r="A103" s="2" t="s">
        <v>107</v>
      </c>
      <c r="B103" s="42">
        <v>4834.3</v>
      </c>
      <c r="C103" s="42">
        <v>2968.9</v>
      </c>
      <c r="D103" s="43">
        <v>632.53300000000002</v>
      </c>
      <c r="E103" s="44">
        <v>63.787999999999997</v>
      </c>
      <c r="F103" s="45">
        <v>143005</v>
      </c>
      <c r="G103">
        <v>0.5742946985512507</v>
      </c>
      <c r="H103">
        <v>0.4999968414754053</v>
      </c>
      <c r="I103" s="3">
        <v>6.0620193570114722</v>
      </c>
      <c r="J103" s="4">
        <v>1.44966666666667</v>
      </c>
      <c r="K103">
        <v>3.7181174398415915E-3</v>
      </c>
    </row>
    <row r="104" spans="1:11" x14ac:dyDescent="0.2">
      <c r="A104" s="2" t="s">
        <v>108</v>
      </c>
      <c r="B104" s="42">
        <v>4861.8999999999996</v>
      </c>
      <c r="C104" s="42">
        <v>2996.1</v>
      </c>
      <c r="D104" s="43">
        <v>650.48199999999997</v>
      </c>
      <c r="E104" s="44">
        <v>63.994</v>
      </c>
      <c r="F104" s="45">
        <v>143759</v>
      </c>
      <c r="G104">
        <v>0.57018264022890675</v>
      </c>
      <c r="H104">
        <v>0.50078924875307895</v>
      </c>
      <c r="I104" s="3">
        <v>5.2341298099433331</v>
      </c>
      <c r="J104" s="4">
        <v>1.75833333333333</v>
      </c>
      <c r="K104">
        <v>3.8360256192466833E-3</v>
      </c>
    </row>
    <row r="105" spans="1:11" x14ac:dyDescent="0.2">
      <c r="A105" s="2" t="s">
        <v>109</v>
      </c>
      <c r="B105" s="42">
        <v>4900</v>
      </c>
      <c r="C105" s="42">
        <v>3020</v>
      </c>
      <c r="D105" s="43">
        <v>658.37400000000002</v>
      </c>
      <c r="E105" s="44">
        <v>63.994</v>
      </c>
      <c r="F105" s="45">
        <v>144523</v>
      </c>
      <c r="G105">
        <v>0.57234294383502649</v>
      </c>
      <c r="H105">
        <v>0.52249341047596343</v>
      </c>
      <c r="I105" s="3">
        <v>4.0389211181970808</v>
      </c>
      <c r="J105" s="4">
        <v>0.82</v>
      </c>
      <c r="K105">
        <v>3.6662377437656317E-3</v>
      </c>
    </row>
    <row r="106" spans="1:11" x14ac:dyDescent="0.2">
      <c r="A106" s="2" t="s">
        <v>110</v>
      </c>
      <c r="B106" s="42">
        <v>4914.3</v>
      </c>
      <c r="C106" s="42">
        <v>3070.2</v>
      </c>
      <c r="D106" s="43">
        <v>640.64499999999998</v>
      </c>
      <c r="E106" s="44">
        <v>64.680000000000007</v>
      </c>
      <c r="F106" s="45">
        <v>145215</v>
      </c>
      <c r="G106">
        <v>0.55879564009393401</v>
      </c>
      <c r="H106">
        <v>0.50938343054953972</v>
      </c>
      <c r="I106" s="3">
        <v>3.3074440135147043</v>
      </c>
      <c r="J106" s="4">
        <v>0.85066666666666602</v>
      </c>
      <c r="K106">
        <v>3.5489959160081015E-3</v>
      </c>
    </row>
    <row r="107" spans="1:11" x14ac:dyDescent="0.2">
      <c r="A107" s="2" t="s">
        <v>111</v>
      </c>
      <c r="B107" s="42">
        <v>5002.3999999999996</v>
      </c>
      <c r="C107" s="42">
        <v>3110.8</v>
      </c>
      <c r="D107" s="43">
        <v>682.85900000000004</v>
      </c>
      <c r="E107" s="44">
        <v>65.468000000000004</v>
      </c>
      <c r="F107" s="45">
        <v>145964</v>
      </c>
      <c r="G107">
        <v>0.56477956998065515</v>
      </c>
      <c r="H107">
        <v>0.51262563822012908</v>
      </c>
      <c r="I107" s="3">
        <v>6.1449157482519112</v>
      </c>
      <c r="J107" s="4">
        <v>2.2503333333333302</v>
      </c>
      <c r="K107">
        <v>3.8083594058738388E-3</v>
      </c>
    </row>
    <row r="108" spans="1:11" x14ac:dyDescent="0.2">
      <c r="A108" s="2" t="s">
        <v>112</v>
      </c>
      <c r="B108" s="42">
        <v>5118.3</v>
      </c>
      <c r="C108" s="42">
        <v>3170.2</v>
      </c>
      <c r="D108" s="43">
        <v>721.64700000000005</v>
      </c>
      <c r="E108" s="44">
        <v>65.936999999999998</v>
      </c>
      <c r="F108" s="45">
        <v>146720</v>
      </c>
      <c r="G108">
        <v>0.58286784970796979</v>
      </c>
      <c r="H108">
        <v>0.52020229403269891</v>
      </c>
      <c r="I108" s="3">
        <v>2.4414473822218952</v>
      </c>
      <c r="J108" s="4">
        <v>1.5033333333333301</v>
      </c>
      <c r="K108">
        <v>3.8569993591796177E-3</v>
      </c>
    </row>
    <row r="109" spans="1:11" x14ac:dyDescent="0.2">
      <c r="A109" s="2" t="s">
        <v>113</v>
      </c>
      <c r="B109" s="42">
        <v>5165.3999999999996</v>
      </c>
      <c r="C109" s="42">
        <v>3219.1</v>
      </c>
      <c r="D109" s="43">
        <v>731.89400000000001</v>
      </c>
      <c r="E109" s="44">
        <v>66.308000000000007</v>
      </c>
      <c r="F109" s="45">
        <v>147478</v>
      </c>
      <c r="G109">
        <v>0.58099226512360291</v>
      </c>
      <c r="H109">
        <v>0.52629472580319847</v>
      </c>
      <c r="I109" s="3">
        <v>3.7382699938801167</v>
      </c>
      <c r="J109" s="4">
        <v>1.26566666666667</v>
      </c>
      <c r="K109">
        <v>3.8362240806938917E-3</v>
      </c>
    </row>
    <row r="110" spans="1:11" x14ac:dyDescent="0.2">
      <c r="A110" s="2" t="s">
        <v>114</v>
      </c>
      <c r="B110" s="42">
        <v>5251.2</v>
      </c>
      <c r="C110" s="42">
        <v>3294.6</v>
      </c>
      <c r="D110" s="43">
        <v>736.48400000000004</v>
      </c>
      <c r="E110" s="44">
        <v>67</v>
      </c>
      <c r="F110" s="45">
        <v>148226</v>
      </c>
      <c r="G110">
        <v>0.58730634374387303</v>
      </c>
      <c r="H110">
        <v>0.53555171354401376</v>
      </c>
      <c r="I110" s="3">
        <v>5.0462842484533255</v>
      </c>
      <c r="J110" s="4">
        <v>0.94699999999999995</v>
      </c>
      <c r="K110">
        <v>3.9502100205426665E-3</v>
      </c>
    </row>
    <row r="111" spans="1:11" x14ac:dyDescent="0.2">
      <c r="A111" s="2" t="s">
        <v>115</v>
      </c>
      <c r="B111" s="42">
        <v>5380.5</v>
      </c>
      <c r="C111" s="42">
        <v>3354.8</v>
      </c>
      <c r="D111" s="43">
        <v>779.64499999999998</v>
      </c>
      <c r="E111" s="44">
        <v>68.013000000000005</v>
      </c>
      <c r="F111" s="45">
        <v>148987</v>
      </c>
      <c r="G111">
        <v>0.60314440261235558</v>
      </c>
      <c r="H111">
        <v>0.54640395642766593</v>
      </c>
      <c r="I111" s="3">
        <v>4.625053977694904</v>
      </c>
      <c r="J111" s="4">
        <v>-2.8333333333332399E-2</v>
      </c>
      <c r="K111">
        <v>3.9140740972821086E-3</v>
      </c>
    </row>
    <row r="112" spans="1:11" x14ac:dyDescent="0.2">
      <c r="A112" s="2" t="s">
        <v>116</v>
      </c>
      <c r="B112" s="42">
        <v>5441.5</v>
      </c>
      <c r="C112" s="42">
        <v>3353.4</v>
      </c>
      <c r="D112" s="43">
        <v>812.87800000000004</v>
      </c>
      <c r="E112" s="44">
        <v>68.724000000000004</v>
      </c>
      <c r="F112" s="45">
        <v>149747</v>
      </c>
      <c r="G112">
        <v>0.60326366625838068</v>
      </c>
      <c r="H112">
        <v>0.54090186804807572</v>
      </c>
      <c r="I112" s="3">
        <v>6.0488844378721041</v>
      </c>
      <c r="J112" s="4">
        <v>-1.19366666666667</v>
      </c>
      <c r="K112">
        <v>3.557482582728227E-3</v>
      </c>
    </row>
    <row r="113" spans="1:11" x14ac:dyDescent="0.2">
      <c r="A113" s="2" t="s">
        <v>117</v>
      </c>
      <c r="B113" s="42">
        <v>5411.9</v>
      </c>
      <c r="C113" s="42">
        <v>3365.3</v>
      </c>
      <c r="D113" s="43">
        <v>783.40300000000002</v>
      </c>
      <c r="E113" s="44">
        <v>69.188000000000002</v>
      </c>
      <c r="F113" s="45">
        <v>150498</v>
      </c>
      <c r="G113">
        <v>0.58727186913469187</v>
      </c>
      <c r="H113">
        <v>0.5313419628529491</v>
      </c>
      <c r="I113" s="3">
        <v>7.5590166044117169</v>
      </c>
      <c r="J113" s="4">
        <v>-3.4843333333333302</v>
      </c>
      <c r="K113">
        <v>3.3864567138063109E-3</v>
      </c>
    </row>
    <row r="114" spans="1:11" x14ac:dyDescent="0.2">
      <c r="A114" s="2" t="s">
        <v>118</v>
      </c>
      <c r="B114" s="42">
        <v>5462.4</v>
      </c>
      <c r="C114" s="42">
        <v>3355.5</v>
      </c>
      <c r="D114" s="43">
        <v>811.30799999999999</v>
      </c>
      <c r="E114" s="44">
        <v>69.531999999999996</v>
      </c>
      <c r="F114" s="45">
        <v>151253</v>
      </c>
      <c r="G114">
        <v>0.59279056657579721</v>
      </c>
      <c r="H114">
        <v>0.53396048195456125</v>
      </c>
      <c r="I114" s="3">
        <v>7.8770307385726213</v>
      </c>
      <c r="J114" s="4">
        <v>-3.3596666666666701</v>
      </c>
      <c r="K114">
        <v>3.2044351405684578E-3</v>
      </c>
    </row>
    <row r="115" spans="1:11" x14ac:dyDescent="0.2">
      <c r="A115" s="2" t="s">
        <v>119</v>
      </c>
      <c r="B115" s="42">
        <v>5417</v>
      </c>
      <c r="C115" s="42">
        <v>3326.2</v>
      </c>
      <c r="D115" s="43">
        <v>764.976</v>
      </c>
      <c r="E115" s="44">
        <v>69.234999999999999</v>
      </c>
      <c r="F115" s="45">
        <v>151987</v>
      </c>
      <c r="G115">
        <v>0.58244117886681224</v>
      </c>
      <c r="H115">
        <v>0.52672207383539793</v>
      </c>
      <c r="I115" s="3">
        <v>7.5364866371694816</v>
      </c>
      <c r="J115" s="4">
        <v>-2.3333333333333299</v>
      </c>
      <c r="K115">
        <v>2.9011558332970957E-3</v>
      </c>
    </row>
    <row r="116" spans="1:11" x14ac:dyDescent="0.2">
      <c r="A116" s="2" t="s">
        <v>120</v>
      </c>
      <c r="B116" s="42">
        <v>5431.3</v>
      </c>
      <c r="C116" s="42">
        <v>3337.9</v>
      </c>
      <c r="D116" s="43">
        <v>761.923</v>
      </c>
      <c r="E116" s="44">
        <v>69.417000000000002</v>
      </c>
      <c r="F116" s="45">
        <v>152708</v>
      </c>
      <c r="G116">
        <v>0.59292066903833018</v>
      </c>
      <c r="H116">
        <v>0.5349814745312288</v>
      </c>
      <c r="I116" s="3">
        <v>9.3987131966182247</v>
      </c>
      <c r="J116" s="4">
        <v>-3.33666666666667</v>
      </c>
      <c r="K116">
        <v>2.6600505773132096E-3</v>
      </c>
    </row>
    <row r="117" spans="1:11" x14ac:dyDescent="0.2">
      <c r="A117" s="2" t="s">
        <v>121</v>
      </c>
      <c r="B117" s="42">
        <v>5378.7</v>
      </c>
      <c r="C117" s="42">
        <v>3351.6</v>
      </c>
      <c r="D117" s="43">
        <v>722.43399999999997</v>
      </c>
      <c r="E117" s="44">
        <v>69.174999999999997</v>
      </c>
      <c r="F117" s="45">
        <v>153579</v>
      </c>
      <c r="G117">
        <v>0.59096920270973674</v>
      </c>
      <c r="H117">
        <v>0.51911852612761589</v>
      </c>
      <c r="I117" s="3">
        <v>11.432340577956523</v>
      </c>
      <c r="J117" s="4">
        <v>-3.9569999999999999</v>
      </c>
      <c r="K117">
        <v>2.112505962900686E-3</v>
      </c>
    </row>
    <row r="118" spans="1:11" x14ac:dyDescent="0.2">
      <c r="A118" s="2" t="s">
        <v>122</v>
      </c>
      <c r="B118" s="42">
        <v>5357.2</v>
      </c>
      <c r="C118" s="42">
        <v>3302.5</v>
      </c>
      <c r="D118" s="43">
        <v>726.81899999999996</v>
      </c>
      <c r="E118" s="44">
        <v>68.031999999999996</v>
      </c>
      <c r="F118" s="45">
        <v>154336</v>
      </c>
      <c r="G118">
        <v>0.60156160719466323</v>
      </c>
      <c r="H118">
        <v>0.53298927965335186</v>
      </c>
      <c r="I118" s="3">
        <v>11.60956215541642</v>
      </c>
      <c r="J118" s="4">
        <v>-1.9319999999999999</v>
      </c>
      <c r="K118">
        <v>1.900618410611141E-3</v>
      </c>
    </row>
    <row r="119" spans="1:11" x14ac:dyDescent="0.2">
      <c r="A119" s="2" t="s">
        <v>123</v>
      </c>
      <c r="B119" s="42">
        <v>5292.4</v>
      </c>
      <c r="C119" s="42">
        <v>3330.1</v>
      </c>
      <c r="D119" s="43">
        <v>609.74400000000003</v>
      </c>
      <c r="E119" s="44">
        <v>65.897000000000006</v>
      </c>
      <c r="F119" s="45">
        <v>155075</v>
      </c>
      <c r="G119">
        <v>0.60904047882718637</v>
      </c>
      <c r="H119">
        <v>0.55822035937695669</v>
      </c>
      <c r="I119" s="3">
        <v>8.9621090813633231</v>
      </c>
      <c r="J119" s="4">
        <v>0.82833333333333403</v>
      </c>
      <c r="K119">
        <v>2.1082327290762519E-3</v>
      </c>
    </row>
    <row r="120" spans="1:11" x14ac:dyDescent="0.2">
      <c r="A120" s="2" t="s">
        <v>124</v>
      </c>
      <c r="B120" s="42">
        <v>5333.2</v>
      </c>
      <c r="C120" s="42">
        <v>3385.7</v>
      </c>
      <c r="D120" s="43">
        <v>591.59100000000001</v>
      </c>
      <c r="E120" s="44">
        <v>65.289000000000001</v>
      </c>
      <c r="F120" s="45">
        <v>155774</v>
      </c>
      <c r="G120">
        <v>0.62111251442126658</v>
      </c>
      <c r="H120">
        <v>0.56949672260963113</v>
      </c>
      <c r="I120" s="3">
        <v>5.9423733156638292</v>
      </c>
      <c r="J120" s="4">
        <v>2.19966666666667</v>
      </c>
      <c r="K120">
        <v>2.3361058146946626E-3</v>
      </c>
    </row>
    <row r="121" spans="1:11" x14ac:dyDescent="0.2">
      <c r="A121" s="2" t="s">
        <v>125</v>
      </c>
      <c r="B121" s="42">
        <v>5421.4</v>
      </c>
      <c r="C121" s="42">
        <v>3434.1</v>
      </c>
      <c r="D121" s="43">
        <v>637.45399999999995</v>
      </c>
      <c r="E121" s="44">
        <v>65.887</v>
      </c>
      <c r="F121" s="45">
        <v>156527</v>
      </c>
      <c r="G121">
        <v>0.62761840036090544</v>
      </c>
      <c r="H121">
        <v>0.56519395598377131</v>
      </c>
      <c r="I121" s="3">
        <v>7.0592695562572416</v>
      </c>
      <c r="J121" s="4">
        <v>1.81266666666667</v>
      </c>
      <c r="K121">
        <v>2.2382130039235327E-3</v>
      </c>
    </row>
    <row r="122" spans="1:11" x14ac:dyDescent="0.2">
      <c r="A122" s="2" t="s">
        <v>126</v>
      </c>
      <c r="B122" s="42">
        <v>5494.4</v>
      </c>
      <c r="C122" s="42">
        <v>3470.5</v>
      </c>
      <c r="D122" s="43">
        <v>655.24699999999996</v>
      </c>
      <c r="E122" s="44">
        <v>67.018000000000001</v>
      </c>
      <c r="F122" s="45">
        <v>157222</v>
      </c>
      <c r="G122">
        <v>0.62470141049392547</v>
      </c>
      <c r="H122">
        <v>0.55455717538863414</v>
      </c>
      <c r="I122" s="3">
        <v>6.6133802423209431</v>
      </c>
      <c r="J122" s="4">
        <v>2.12266666666667</v>
      </c>
      <c r="K122">
        <v>2.2292351798593952E-3</v>
      </c>
    </row>
    <row r="123" spans="1:11" x14ac:dyDescent="0.2">
      <c r="A123" s="2" t="s">
        <v>127</v>
      </c>
      <c r="B123" s="42">
        <v>5618.5</v>
      </c>
      <c r="C123" s="42">
        <v>3539.9</v>
      </c>
      <c r="D123" s="43">
        <v>718.46900000000005</v>
      </c>
      <c r="E123" s="44">
        <v>68.126000000000005</v>
      </c>
      <c r="F123" s="45">
        <v>157911</v>
      </c>
      <c r="G123">
        <v>0.63313671345073297</v>
      </c>
      <c r="H123">
        <v>0.55539625418335259</v>
      </c>
      <c r="I123" s="3">
        <v>4.1354915505555923</v>
      </c>
      <c r="J123" s="4">
        <v>2.5033333333333299</v>
      </c>
      <c r="K123">
        <v>2.4538369145640591E-3</v>
      </c>
    </row>
    <row r="124" spans="1:11" x14ac:dyDescent="0.2">
      <c r="A124" s="2" t="s">
        <v>128</v>
      </c>
      <c r="B124" s="42">
        <v>5661</v>
      </c>
      <c r="C124" s="42">
        <v>3572.4</v>
      </c>
      <c r="D124" s="43">
        <v>746.90599999999995</v>
      </c>
      <c r="E124" s="44">
        <v>68.150000000000006</v>
      </c>
      <c r="F124" s="45">
        <v>158652</v>
      </c>
      <c r="G124">
        <v>0.6320878053374287</v>
      </c>
      <c r="H124">
        <v>0.56370590247186902</v>
      </c>
      <c r="I124" s="3">
        <v>4.0443999189156088</v>
      </c>
      <c r="J124" s="4">
        <v>2.24766666666667</v>
      </c>
      <c r="K124">
        <v>2.4640028717795083E-3</v>
      </c>
    </row>
    <row r="125" spans="1:11" x14ac:dyDescent="0.2">
      <c r="A125" s="2" t="s">
        <v>129</v>
      </c>
      <c r="B125" s="42">
        <v>5689.8</v>
      </c>
      <c r="C125" s="42">
        <v>3610.3</v>
      </c>
      <c r="D125" s="43">
        <v>749.51</v>
      </c>
      <c r="E125" s="44">
        <v>68.421000000000006</v>
      </c>
      <c r="F125" s="45">
        <v>159430</v>
      </c>
      <c r="G125">
        <v>0.62803745604747785</v>
      </c>
      <c r="H125">
        <v>0.56242181389556245</v>
      </c>
      <c r="I125" s="3">
        <v>5.1250909368311781</v>
      </c>
      <c r="J125" s="4">
        <v>1.86466666666667</v>
      </c>
      <c r="K125">
        <v>2.4777002732848247E-3</v>
      </c>
    </row>
    <row r="126" spans="1:11" x14ac:dyDescent="0.2">
      <c r="A126" s="2" t="s">
        <v>130</v>
      </c>
      <c r="B126" s="42">
        <v>5732.5</v>
      </c>
      <c r="C126" s="42">
        <v>3657.5</v>
      </c>
      <c r="D126" s="43">
        <v>755.11900000000003</v>
      </c>
      <c r="E126" s="44">
        <v>68.787999999999997</v>
      </c>
      <c r="F126" s="45">
        <v>160140</v>
      </c>
      <c r="G126">
        <v>0.63226238016475644</v>
      </c>
      <c r="H126">
        <v>0.57277696590347449</v>
      </c>
      <c r="I126" s="3">
        <v>7.0287156250465443</v>
      </c>
      <c r="J126" s="4">
        <v>1.41933333333333</v>
      </c>
      <c r="K126">
        <v>2.3978262827459569E-3</v>
      </c>
    </row>
    <row r="127" spans="1:11" x14ac:dyDescent="0.2">
      <c r="A127" s="2" t="s">
        <v>131</v>
      </c>
      <c r="B127" s="42">
        <v>5799.2</v>
      </c>
      <c r="C127" s="42">
        <v>3699.3</v>
      </c>
      <c r="D127" s="43">
        <v>790.10699999999997</v>
      </c>
      <c r="E127" s="44">
        <v>69.521000000000001</v>
      </c>
      <c r="F127" s="45">
        <v>160829</v>
      </c>
      <c r="G127">
        <v>0.63918025074303808</v>
      </c>
      <c r="H127">
        <v>0.57780566387482224</v>
      </c>
      <c r="I127" s="3">
        <v>6.383800822714214</v>
      </c>
      <c r="J127" s="4">
        <v>2.169</v>
      </c>
      <c r="K127">
        <v>2.329088058125746E-3</v>
      </c>
    </row>
    <row r="128" spans="1:11" x14ac:dyDescent="0.2">
      <c r="A128" s="2" t="s">
        <v>132</v>
      </c>
      <c r="B128" s="42">
        <v>5913</v>
      </c>
      <c r="C128" s="42">
        <v>3719.7</v>
      </c>
      <c r="D128" s="43">
        <v>846.75199999999995</v>
      </c>
      <c r="E128" s="44">
        <v>70.846999999999994</v>
      </c>
      <c r="F128" s="45">
        <v>161525</v>
      </c>
      <c r="G128">
        <v>0.64682494270952617</v>
      </c>
      <c r="H128">
        <v>0.57256660494318123</v>
      </c>
      <c r="I128" s="3">
        <v>5.5723444517372656</v>
      </c>
      <c r="J128" s="4">
        <v>1.5876666666666699</v>
      </c>
      <c r="K128">
        <v>2.2062925437428709E-3</v>
      </c>
    </row>
    <row r="129" spans="1:11" x14ac:dyDescent="0.2">
      <c r="A129" s="2" t="s">
        <v>133</v>
      </c>
      <c r="B129" s="42">
        <v>6017.6</v>
      </c>
      <c r="C129" s="42">
        <v>3755.2</v>
      </c>
      <c r="D129" s="43">
        <v>889.601</v>
      </c>
      <c r="E129" s="44">
        <v>71.605000000000004</v>
      </c>
      <c r="F129" s="45">
        <v>162265</v>
      </c>
      <c r="G129">
        <v>0.65848615552296308</v>
      </c>
      <c r="H129">
        <v>0.59031069297198624</v>
      </c>
      <c r="I129" s="3">
        <v>4.89515601397148</v>
      </c>
      <c r="J129" s="4">
        <v>1.0936666666666699</v>
      </c>
      <c r="K129">
        <v>2.1432828393866152E-3</v>
      </c>
    </row>
    <row r="130" spans="1:11" x14ac:dyDescent="0.2">
      <c r="A130" s="2" t="s">
        <v>134</v>
      </c>
      <c r="B130" s="42">
        <v>6018.2</v>
      </c>
      <c r="C130" s="42">
        <v>3811.8</v>
      </c>
      <c r="D130" s="43">
        <v>867.28399999999999</v>
      </c>
      <c r="E130" s="44">
        <v>72.305000000000007</v>
      </c>
      <c r="F130" s="45">
        <v>163024</v>
      </c>
      <c r="G130">
        <v>0.64361826750152895</v>
      </c>
      <c r="H130">
        <v>0.5774525925053493</v>
      </c>
      <c r="I130" s="3">
        <v>8.59427781649309</v>
      </c>
      <c r="J130" s="4">
        <v>0.79700000000000004</v>
      </c>
      <c r="K130">
        <v>2.0221098422260608E-3</v>
      </c>
    </row>
    <row r="131" spans="1:11" x14ac:dyDescent="0.2">
      <c r="A131" s="2" t="s">
        <v>135</v>
      </c>
      <c r="B131" s="42">
        <v>6039.2</v>
      </c>
      <c r="C131" s="42">
        <v>3833.8</v>
      </c>
      <c r="D131" s="43">
        <v>884.18600000000004</v>
      </c>
      <c r="E131" s="44">
        <v>72.638000000000005</v>
      </c>
      <c r="F131" s="45">
        <v>163756</v>
      </c>
      <c r="G131">
        <v>0.63266723412795711</v>
      </c>
      <c r="H131">
        <v>0.58633686519359174</v>
      </c>
      <c r="I131" s="3">
        <v>5.9167297847700695</v>
      </c>
      <c r="J131" s="4">
        <v>0.93533333333333302</v>
      </c>
      <c r="K131">
        <v>1.8826186770071864E-3</v>
      </c>
    </row>
    <row r="132" spans="1:11" x14ac:dyDescent="0.2">
      <c r="A132" s="2" t="s">
        <v>136</v>
      </c>
      <c r="B132" s="42">
        <v>6274</v>
      </c>
      <c r="C132" s="42">
        <v>3915.6</v>
      </c>
      <c r="D132" s="43">
        <v>941.61500000000001</v>
      </c>
      <c r="E132" s="44">
        <v>74.763000000000005</v>
      </c>
      <c r="F132" s="45">
        <v>164447</v>
      </c>
      <c r="G132">
        <v>0.65185184751276426</v>
      </c>
      <c r="H132">
        <v>0.58547039853122018</v>
      </c>
      <c r="I132" s="3">
        <v>7.2507573633806999</v>
      </c>
      <c r="J132" s="4">
        <v>0.83233333333333404</v>
      </c>
      <c r="K132">
        <v>1.9621784450121792E-3</v>
      </c>
    </row>
    <row r="133" spans="1:11" x14ac:dyDescent="0.2">
      <c r="A133" s="2" t="s">
        <v>137</v>
      </c>
      <c r="B133" s="42">
        <v>6335.3</v>
      </c>
      <c r="C133" s="42">
        <v>3932</v>
      </c>
      <c r="D133" s="43">
        <v>969.053</v>
      </c>
      <c r="E133" s="44">
        <v>75.391999999999996</v>
      </c>
      <c r="F133" s="45">
        <v>165200</v>
      </c>
      <c r="G133">
        <v>0.64827920574739495</v>
      </c>
      <c r="H133">
        <v>0.58557191019374633</v>
      </c>
      <c r="I133" s="3">
        <v>6.6360183624862401</v>
      </c>
      <c r="J133" s="4">
        <v>0.13666666666666699</v>
      </c>
      <c r="K133">
        <v>2.0219905208066248E-3</v>
      </c>
    </row>
    <row r="134" spans="1:11" x14ac:dyDescent="0.2">
      <c r="A134" s="2" t="s">
        <v>138</v>
      </c>
      <c r="B134" s="42">
        <v>6420.3</v>
      </c>
      <c r="C134" s="42">
        <v>3963.5</v>
      </c>
      <c r="D134" s="43">
        <v>991.471</v>
      </c>
      <c r="E134" s="44">
        <v>76.305999999999997</v>
      </c>
      <c r="F134" s="45">
        <v>166055</v>
      </c>
      <c r="G134">
        <v>0.64984151748256025</v>
      </c>
      <c r="H134">
        <v>0.58412874620769573</v>
      </c>
      <c r="I134" s="3">
        <v>8.3216549634311576</v>
      </c>
      <c r="J134" s="4">
        <v>-0.82466666666666699</v>
      </c>
      <c r="K134">
        <v>1.8854258130641935E-3</v>
      </c>
    </row>
    <row r="135" spans="1:11" x14ac:dyDescent="0.2">
      <c r="A135" s="2" t="s">
        <v>139</v>
      </c>
      <c r="B135" s="42">
        <v>6433</v>
      </c>
      <c r="C135" s="42">
        <v>3983.6</v>
      </c>
      <c r="D135" s="43">
        <v>993.13</v>
      </c>
      <c r="E135" s="44">
        <v>76.847999999999999</v>
      </c>
      <c r="F135" s="45">
        <v>166762</v>
      </c>
      <c r="G135">
        <v>0.64503819900018933</v>
      </c>
      <c r="H135">
        <v>0.5840133146712243</v>
      </c>
      <c r="I135" s="3">
        <v>7.0861838074698369</v>
      </c>
      <c r="J135" s="4">
        <v>-1.1870000000000001</v>
      </c>
      <c r="K135">
        <v>1.8732476068020526E-3</v>
      </c>
    </row>
    <row r="136" spans="1:11" x14ac:dyDescent="0.2">
      <c r="A136" s="2" t="s">
        <v>140</v>
      </c>
      <c r="B136" s="42">
        <v>6440.8</v>
      </c>
      <c r="C136" s="42">
        <v>3981.3</v>
      </c>
      <c r="D136" s="43">
        <v>992.23199999999997</v>
      </c>
      <c r="E136" s="44">
        <v>77.16</v>
      </c>
      <c r="F136" s="45">
        <v>167416</v>
      </c>
      <c r="G136">
        <v>0.64685788589743198</v>
      </c>
      <c r="H136">
        <v>0.5958537325811879</v>
      </c>
      <c r="I136" s="3">
        <v>9.5615680468863928</v>
      </c>
      <c r="J136" s="4">
        <v>-1.48833333333333</v>
      </c>
      <c r="K136">
        <v>1.8360407698133222E-3</v>
      </c>
    </row>
    <row r="137" spans="1:11" x14ac:dyDescent="0.2">
      <c r="A137" s="2" t="s">
        <v>141</v>
      </c>
      <c r="B137" s="42">
        <v>6487.1</v>
      </c>
      <c r="C137" s="42">
        <v>4020.4</v>
      </c>
      <c r="D137" s="43">
        <v>975.505</v>
      </c>
      <c r="E137" s="44">
        <v>77.807000000000002</v>
      </c>
      <c r="F137" s="45">
        <v>168111</v>
      </c>
      <c r="G137">
        <v>0.65353439620672193</v>
      </c>
      <c r="H137">
        <v>0.5826107634694041</v>
      </c>
      <c r="I137" s="3">
        <v>8.4550644560538402</v>
      </c>
      <c r="J137" s="4">
        <v>-2.1083333333333298</v>
      </c>
      <c r="K137">
        <v>1.8570199461072747E-3</v>
      </c>
    </row>
    <row r="138" spans="1:11" x14ac:dyDescent="0.2">
      <c r="A138" s="2" t="s">
        <v>142</v>
      </c>
      <c r="B138" s="42">
        <v>6503.9</v>
      </c>
      <c r="C138" s="42">
        <v>4031.2</v>
      </c>
      <c r="D138" s="43">
        <v>958.17</v>
      </c>
      <c r="E138" s="44">
        <v>77.959999999999994</v>
      </c>
      <c r="F138" s="45">
        <v>168694</v>
      </c>
      <c r="G138">
        <v>0.65585428885623021</v>
      </c>
      <c r="H138">
        <v>0.5813149092811577</v>
      </c>
      <c r="I138" s="3">
        <v>7.8991394526966019</v>
      </c>
      <c r="J138" s="4">
        <v>-3.4009999999999998</v>
      </c>
      <c r="K138">
        <v>1.7813014535049624E-3</v>
      </c>
    </row>
    <row r="139" spans="1:11" x14ac:dyDescent="0.2">
      <c r="A139" s="2" t="s">
        <v>143</v>
      </c>
      <c r="B139" s="42">
        <v>6524.9</v>
      </c>
      <c r="C139" s="42">
        <v>4025</v>
      </c>
      <c r="D139" s="43">
        <v>951.572</v>
      </c>
      <c r="E139" s="44">
        <v>77.772999999999996</v>
      </c>
      <c r="F139" s="45">
        <v>169279</v>
      </c>
      <c r="G139">
        <v>0.66042208740031438</v>
      </c>
      <c r="H139">
        <v>0.60284847642986428</v>
      </c>
      <c r="I139" s="3">
        <v>8.2317714452914359</v>
      </c>
      <c r="J139" s="4">
        <v>-3.3753333333333302</v>
      </c>
      <c r="K139">
        <v>1.7876869498669125E-3</v>
      </c>
    </row>
    <row r="140" spans="1:11" x14ac:dyDescent="0.2">
      <c r="A140" s="2" t="s">
        <v>144</v>
      </c>
      <c r="B140" s="42">
        <v>6392.6</v>
      </c>
      <c r="C140" s="42">
        <v>3934.5</v>
      </c>
      <c r="D140" s="43">
        <v>870.67399999999998</v>
      </c>
      <c r="E140" s="44">
        <v>76.418000000000006</v>
      </c>
      <c r="F140" s="45">
        <v>169837</v>
      </c>
      <c r="G140">
        <v>0.63941665015298688</v>
      </c>
      <c r="H140">
        <v>0.59433705150532889</v>
      </c>
      <c r="I140" s="3">
        <v>8.6872637548164988</v>
      </c>
      <c r="J140" s="4">
        <v>-2.9723333333333302</v>
      </c>
      <c r="K140">
        <v>1.687194001306665E-3</v>
      </c>
    </row>
    <row r="141" spans="1:11" x14ac:dyDescent="0.2">
      <c r="A141" s="2" t="s">
        <v>145</v>
      </c>
      <c r="B141" s="42">
        <v>6382.9</v>
      </c>
      <c r="C141" s="42">
        <v>3976.9</v>
      </c>
      <c r="D141" s="43">
        <v>813.26599999999996</v>
      </c>
      <c r="E141" s="44">
        <v>76.066999999999993</v>
      </c>
      <c r="F141" s="45">
        <v>170413</v>
      </c>
      <c r="G141">
        <v>0.63107522080488232</v>
      </c>
      <c r="H141">
        <v>0.58917320017277031</v>
      </c>
      <c r="I141" s="3">
        <v>9.1011510100523552</v>
      </c>
      <c r="J141" s="4">
        <v>1.1120000000000001</v>
      </c>
      <c r="K141">
        <v>1.876104892636128E-3</v>
      </c>
    </row>
    <row r="142" spans="1:11" x14ac:dyDescent="0.2">
      <c r="A142" s="2" t="s">
        <v>146</v>
      </c>
      <c r="B142" s="42">
        <v>6501.2</v>
      </c>
      <c r="C142" s="42">
        <v>4029.6</v>
      </c>
      <c r="D142" s="43">
        <v>889.17499999999995</v>
      </c>
      <c r="E142" s="44">
        <v>77.007000000000005</v>
      </c>
      <c r="F142" s="45">
        <v>170990</v>
      </c>
      <c r="G142">
        <v>0.63496378343485327</v>
      </c>
      <c r="H142">
        <v>0.58195756630663786</v>
      </c>
      <c r="I142" s="3">
        <v>10.901680765858934</v>
      </c>
      <c r="J142" s="4">
        <v>-3.617</v>
      </c>
      <c r="K142">
        <v>1.967518296240302E-3</v>
      </c>
    </row>
    <row r="143" spans="1:11" x14ac:dyDescent="0.2">
      <c r="A143" s="2" t="s">
        <v>147</v>
      </c>
      <c r="B143" s="42">
        <v>6635.7</v>
      </c>
      <c r="C143" s="42">
        <v>4050.8</v>
      </c>
      <c r="D143" s="43">
        <v>971.65</v>
      </c>
      <c r="E143" s="44">
        <v>77.430999999999997</v>
      </c>
      <c r="F143" s="45">
        <v>171497</v>
      </c>
      <c r="G143">
        <v>0.64566895385169032</v>
      </c>
      <c r="H143">
        <v>0.59482048118504305</v>
      </c>
      <c r="I143" s="3">
        <v>9.8672985661975687</v>
      </c>
      <c r="J143" s="4">
        <v>-3.8610000000000002</v>
      </c>
      <c r="K143">
        <v>1.8873020482096641E-3</v>
      </c>
    </row>
    <row r="144" spans="1:11" x14ac:dyDescent="0.2">
      <c r="A144" s="2" t="s">
        <v>148</v>
      </c>
      <c r="B144" s="42">
        <v>6587.3</v>
      </c>
      <c r="C144" s="42">
        <v>4050.1</v>
      </c>
      <c r="D144" s="43">
        <v>931.32600000000002</v>
      </c>
      <c r="E144" s="44">
        <v>77.459000000000003</v>
      </c>
      <c r="F144" s="45">
        <v>172020</v>
      </c>
      <c r="G144">
        <v>0.62970528005599524</v>
      </c>
      <c r="H144">
        <v>0.58499647636743413</v>
      </c>
      <c r="I144" s="3">
        <v>7.4311781767502083</v>
      </c>
      <c r="J144" s="4">
        <v>-4.4226666666666699</v>
      </c>
      <c r="K144">
        <v>1.8562941228047122E-3</v>
      </c>
    </row>
    <row r="145" spans="1:11" x14ac:dyDescent="0.2">
      <c r="A145" s="2" t="s">
        <v>149</v>
      </c>
      <c r="B145" s="42">
        <v>6662.9</v>
      </c>
      <c r="C145" s="42">
        <v>4066.4</v>
      </c>
      <c r="D145" s="43">
        <v>983.54</v>
      </c>
      <c r="E145" s="44">
        <v>77.432000000000002</v>
      </c>
      <c r="F145" s="45">
        <v>172522</v>
      </c>
      <c r="G145">
        <v>0.64191022292824229</v>
      </c>
      <c r="H145">
        <v>0.60536646244424019</v>
      </c>
      <c r="I145" s="3">
        <v>7.1322243685047582</v>
      </c>
      <c r="J145" s="4">
        <v>-2.9893333333333301</v>
      </c>
      <c r="K145">
        <v>1.7030515629730756E-3</v>
      </c>
    </row>
    <row r="146" spans="1:11" x14ac:dyDescent="0.2">
      <c r="A146" s="2" t="s">
        <v>150</v>
      </c>
      <c r="B146" s="42">
        <v>6585.1</v>
      </c>
      <c r="C146" s="42">
        <v>4035.9</v>
      </c>
      <c r="D146" s="43">
        <v>948.40899999999999</v>
      </c>
      <c r="E146" s="44">
        <v>77.134</v>
      </c>
      <c r="F146" s="45">
        <v>173046</v>
      </c>
      <c r="G146">
        <v>0.62993226991722362</v>
      </c>
      <c r="H146">
        <v>0.5996341050755567</v>
      </c>
      <c r="I146" s="3">
        <v>7.4246380625091035</v>
      </c>
      <c r="J146" s="4">
        <v>-0.29066666666666502</v>
      </c>
      <c r="K146">
        <v>1.6259247011637245E-3</v>
      </c>
    </row>
    <row r="147" spans="1:11" x14ac:dyDescent="0.2">
      <c r="A147" s="2" t="s">
        <v>151</v>
      </c>
      <c r="B147" s="42">
        <v>6475</v>
      </c>
      <c r="C147" s="42">
        <v>4062.6</v>
      </c>
      <c r="D147" s="43">
        <v>854.88900000000001</v>
      </c>
      <c r="E147" s="44">
        <v>75.893000000000001</v>
      </c>
      <c r="F147" s="45">
        <v>173505</v>
      </c>
      <c r="G147">
        <v>0.62448858485766701</v>
      </c>
      <c r="H147">
        <v>0.60357420758533176</v>
      </c>
      <c r="I147" s="3">
        <v>5.5605133467761192</v>
      </c>
      <c r="J147" s="4">
        <v>-0.70166666666666599</v>
      </c>
      <c r="K147">
        <v>1.503221632798905E-3</v>
      </c>
    </row>
    <row r="148" spans="1:11" x14ac:dyDescent="0.2">
      <c r="A148" s="2" t="s">
        <v>152</v>
      </c>
      <c r="B148" s="42">
        <v>6510.2</v>
      </c>
      <c r="C148" s="42">
        <v>4077.6</v>
      </c>
      <c r="D148" s="43">
        <v>853.798</v>
      </c>
      <c r="E148" s="44">
        <v>76.186999999999998</v>
      </c>
      <c r="F148" s="45">
        <v>173957</v>
      </c>
      <c r="G148">
        <v>0.63283864574953175</v>
      </c>
      <c r="H148">
        <v>0.5981291603026343</v>
      </c>
      <c r="I148" s="3">
        <v>4.7891578771910304</v>
      </c>
      <c r="J148" s="4">
        <v>-1.0836666666666701</v>
      </c>
      <c r="K148">
        <v>1.4758153962902982E-3</v>
      </c>
    </row>
    <row r="149" spans="1:11" x14ac:dyDescent="0.2">
      <c r="A149" s="2" t="s">
        <v>153</v>
      </c>
      <c r="B149" s="42">
        <v>6486.8</v>
      </c>
      <c r="C149" s="42">
        <v>4109.1000000000004</v>
      </c>
      <c r="D149" s="43">
        <v>845.73699999999997</v>
      </c>
      <c r="E149" s="44">
        <v>75.647999999999996</v>
      </c>
      <c r="F149" s="45">
        <v>174449</v>
      </c>
      <c r="G149">
        <v>0.63100142377839175</v>
      </c>
      <c r="H149">
        <v>0.59204408869632441</v>
      </c>
      <c r="I149" s="3">
        <v>5.7200932076847621</v>
      </c>
      <c r="J149" s="4">
        <v>1.3193333333333299</v>
      </c>
      <c r="K149">
        <v>1.439985589517311E-3</v>
      </c>
    </row>
    <row r="150" spans="1:11" x14ac:dyDescent="0.2">
      <c r="A150" s="2" t="s">
        <v>154</v>
      </c>
      <c r="B150" s="42">
        <v>6493.1</v>
      </c>
      <c r="C150" s="42">
        <v>4184.1000000000004</v>
      </c>
      <c r="D150" s="43">
        <v>780.32500000000005</v>
      </c>
      <c r="E150" s="44">
        <v>74.963999999999999</v>
      </c>
      <c r="F150" s="45">
        <v>174950</v>
      </c>
      <c r="G150">
        <v>0.63120382931652175</v>
      </c>
      <c r="H150">
        <v>0.59508686600343708</v>
      </c>
      <c r="I150" s="3">
        <v>4.4142607199727735</v>
      </c>
      <c r="J150" s="4">
        <v>1.0673333333333299</v>
      </c>
      <c r="K150">
        <v>1.7205723151925614E-3</v>
      </c>
    </row>
    <row r="151" spans="1:11" x14ac:dyDescent="0.2">
      <c r="A151" s="2" t="s">
        <v>155</v>
      </c>
      <c r="B151" s="42">
        <v>6578.2</v>
      </c>
      <c r="C151" s="42">
        <v>4224.8</v>
      </c>
      <c r="D151" s="43">
        <v>807.49900000000002</v>
      </c>
      <c r="E151" s="44">
        <v>75.403000000000006</v>
      </c>
      <c r="F151" s="45">
        <v>175679</v>
      </c>
      <c r="G151">
        <v>0.63010978099449078</v>
      </c>
      <c r="H151">
        <v>0.59215058149572319</v>
      </c>
      <c r="I151" s="3">
        <v>3.218539046274671</v>
      </c>
      <c r="J151" s="4">
        <v>1.64933333333333</v>
      </c>
      <c r="K151">
        <v>1.8543899073960913E-3</v>
      </c>
    </row>
    <row r="152" spans="1:11" x14ac:dyDescent="0.2">
      <c r="A152" s="2" t="s">
        <v>156</v>
      </c>
      <c r="B152" s="42">
        <v>6728.3</v>
      </c>
      <c r="C152" s="42">
        <v>4308.3999999999996</v>
      </c>
      <c r="D152" s="43">
        <v>879.12</v>
      </c>
      <c r="E152" s="44">
        <v>76.245999999999995</v>
      </c>
      <c r="F152" s="45">
        <v>176125</v>
      </c>
      <c r="G152">
        <v>0.63601292178526747</v>
      </c>
      <c r="H152">
        <v>0.58979505044187597</v>
      </c>
      <c r="I152" s="3">
        <v>2.6975199245319104</v>
      </c>
      <c r="J152" s="4">
        <v>1.6423333333333301</v>
      </c>
      <c r="K152">
        <v>2.0127889709983856E-3</v>
      </c>
    </row>
    <row r="153" spans="1:11" x14ac:dyDescent="0.2">
      <c r="A153" s="2" t="s">
        <v>157</v>
      </c>
      <c r="B153" s="42">
        <v>6860</v>
      </c>
      <c r="C153" s="42">
        <v>4384</v>
      </c>
      <c r="D153" s="43">
        <v>934.22799999999995</v>
      </c>
      <c r="E153" s="44">
        <v>77.745999999999995</v>
      </c>
      <c r="F153" s="45">
        <v>176595</v>
      </c>
      <c r="G153">
        <v>0.63251070795378916</v>
      </c>
      <c r="H153">
        <v>0.57799532299694445</v>
      </c>
      <c r="I153" s="3">
        <v>4.1685720168784357</v>
      </c>
      <c r="J153" s="4">
        <v>2.0533333333333301</v>
      </c>
      <c r="K153">
        <v>2.0180712874414753E-3</v>
      </c>
    </row>
    <row r="154" spans="1:11" x14ac:dyDescent="0.2">
      <c r="A154" s="2" t="s">
        <v>158</v>
      </c>
      <c r="B154" s="42">
        <v>7001.5</v>
      </c>
      <c r="C154" s="42">
        <v>4453.1000000000004</v>
      </c>
      <c r="D154" s="43">
        <v>1025.1300000000001</v>
      </c>
      <c r="E154" s="44">
        <v>79.200999999999993</v>
      </c>
      <c r="F154" s="45">
        <v>177132</v>
      </c>
      <c r="G154">
        <v>0.63601468094252189</v>
      </c>
      <c r="H154">
        <v>0.57914068397315122</v>
      </c>
      <c r="I154" s="3">
        <v>2.9322061665016719</v>
      </c>
      <c r="J154" s="4">
        <v>1.8029999999999999</v>
      </c>
      <c r="K154">
        <v>1.9972317970764521E-3</v>
      </c>
    </row>
    <row r="155" spans="1:11" x14ac:dyDescent="0.2">
      <c r="A155" s="2" t="s">
        <v>159</v>
      </c>
      <c r="B155" s="42">
        <v>7140.6</v>
      </c>
      <c r="C155" s="42">
        <v>4490.8999999999996</v>
      </c>
      <c r="D155" s="43">
        <v>1124.1569999999999</v>
      </c>
      <c r="E155" s="44">
        <v>80.72</v>
      </c>
      <c r="F155" s="45">
        <v>177522</v>
      </c>
      <c r="G155">
        <v>0.64230585970410592</v>
      </c>
      <c r="H155">
        <v>0.58676060903854077</v>
      </c>
      <c r="I155" s="3">
        <v>4.234319227012584</v>
      </c>
      <c r="J155" s="4">
        <v>1.8683333333333301</v>
      </c>
      <c r="K155">
        <v>1.9029943909803636E-3</v>
      </c>
    </row>
    <row r="156" spans="1:11" x14ac:dyDescent="0.2">
      <c r="A156" s="2" t="s">
        <v>160</v>
      </c>
      <c r="B156" s="42">
        <v>7266</v>
      </c>
      <c r="C156" s="42">
        <v>4554.8999999999996</v>
      </c>
      <c r="D156" s="43">
        <v>1160.68</v>
      </c>
      <c r="E156" s="44">
        <v>81.792000000000002</v>
      </c>
      <c r="F156" s="45">
        <v>177946</v>
      </c>
      <c r="G156">
        <v>0.65478436063038326</v>
      </c>
      <c r="H156">
        <v>0.59510330855408222</v>
      </c>
      <c r="I156" s="3">
        <v>3.3511322463731119</v>
      </c>
      <c r="J156" s="4">
        <v>2.4543333333333299</v>
      </c>
      <c r="K156">
        <v>1.824005917232684E-3</v>
      </c>
    </row>
    <row r="157" spans="1:11" x14ac:dyDescent="0.2">
      <c r="A157" s="2" t="s">
        <v>161</v>
      </c>
      <c r="B157" s="42">
        <v>7337.5</v>
      </c>
      <c r="C157" s="42">
        <v>4589.8999999999996</v>
      </c>
      <c r="D157" s="43">
        <v>1185.779</v>
      </c>
      <c r="E157" s="44">
        <v>82.168000000000006</v>
      </c>
      <c r="F157" s="45">
        <v>178413</v>
      </c>
      <c r="G157">
        <v>0.66315479658144694</v>
      </c>
      <c r="H157">
        <v>0.59917731073840008</v>
      </c>
      <c r="I157" s="3">
        <v>3.2299521224818051</v>
      </c>
      <c r="J157" s="4">
        <v>0.99466666666666503</v>
      </c>
      <c r="K157">
        <v>1.8541468471060952E-3</v>
      </c>
    </row>
    <row r="158" spans="1:11" x14ac:dyDescent="0.2">
      <c r="A158" s="2" t="s">
        <v>162</v>
      </c>
      <c r="B158" s="42">
        <v>7396</v>
      </c>
      <c r="C158" s="42">
        <v>4650.6000000000004</v>
      </c>
      <c r="D158" s="43">
        <v>1170.394</v>
      </c>
      <c r="E158" s="44">
        <v>82.71</v>
      </c>
      <c r="F158" s="45">
        <v>178941</v>
      </c>
      <c r="G158">
        <v>0.66951041351655316</v>
      </c>
      <c r="H158">
        <v>0.60297164949453608</v>
      </c>
      <c r="I158" s="3">
        <v>2.6766005548097382</v>
      </c>
      <c r="J158" s="4">
        <v>1.82433333333333</v>
      </c>
      <c r="K158">
        <v>1.8886832627234866E-3</v>
      </c>
    </row>
    <row r="159" spans="1:11" x14ac:dyDescent="0.2">
      <c r="A159" s="2" t="s">
        <v>163</v>
      </c>
      <c r="B159" s="42">
        <v>7469.5</v>
      </c>
      <c r="C159" s="42">
        <v>4729.7</v>
      </c>
      <c r="D159" s="43">
        <v>1138.3150000000001</v>
      </c>
      <c r="E159" s="44">
        <v>83.387</v>
      </c>
      <c r="F159" s="45">
        <v>179825</v>
      </c>
      <c r="G159">
        <v>0.67537868352837893</v>
      </c>
      <c r="H159">
        <v>0.61413604793241527</v>
      </c>
      <c r="I159" s="3">
        <v>4.5743962803179272</v>
      </c>
      <c r="J159" s="4">
        <v>2.5196666666666601</v>
      </c>
      <c r="K159">
        <v>2.0097138705130481E-3</v>
      </c>
    </row>
    <row r="160" spans="1:11" x14ac:dyDescent="0.2">
      <c r="A160" s="2" t="s">
        <v>164</v>
      </c>
      <c r="B160" s="42">
        <v>7537.9</v>
      </c>
      <c r="C160" s="42">
        <v>4774.1000000000004</v>
      </c>
      <c r="D160" s="43">
        <v>1157.711</v>
      </c>
      <c r="E160" s="44">
        <v>83.927000000000007</v>
      </c>
      <c r="F160" s="45">
        <v>180321</v>
      </c>
      <c r="G160">
        <v>0.67863726603443109</v>
      </c>
      <c r="H160">
        <v>0.61086910817488838</v>
      </c>
      <c r="I160" s="3">
        <v>2.4675163267041</v>
      </c>
      <c r="J160" s="4">
        <v>2.1486666666666698</v>
      </c>
      <c r="K160">
        <v>2.0644308064782799E-3</v>
      </c>
    </row>
    <row r="161" spans="1:11" x14ac:dyDescent="0.2">
      <c r="A161" s="2" t="s">
        <v>165</v>
      </c>
      <c r="B161" s="42">
        <v>7655.2</v>
      </c>
      <c r="C161" s="42">
        <v>4865.8</v>
      </c>
      <c r="D161" s="43">
        <v>1149.8230000000001</v>
      </c>
      <c r="E161" s="44">
        <v>84.156000000000006</v>
      </c>
      <c r="F161" s="45">
        <v>180836</v>
      </c>
      <c r="G161">
        <v>0.69142225489298204</v>
      </c>
      <c r="H161">
        <v>0.61851297429042162</v>
      </c>
      <c r="I161" s="3">
        <v>2.3130540254186371</v>
      </c>
      <c r="J161" s="4">
        <v>1.90533333333333</v>
      </c>
      <c r="K161">
        <v>2.0833532824433443E-3</v>
      </c>
    </row>
    <row r="162" spans="1:11" x14ac:dyDescent="0.2">
      <c r="A162" s="2" t="s">
        <v>166</v>
      </c>
      <c r="B162" s="42">
        <v>7712.6</v>
      </c>
      <c r="C162" s="42">
        <v>4878.3</v>
      </c>
      <c r="D162" s="43">
        <v>1192.204</v>
      </c>
      <c r="E162" s="44">
        <v>84.552999999999997</v>
      </c>
      <c r="F162" s="45">
        <v>181365</v>
      </c>
      <c r="G162">
        <v>0.69195003243864805</v>
      </c>
      <c r="H162">
        <v>0.61552660134630754</v>
      </c>
      <c r="I162" s="3">
        <v>2.3066832491650757</v>
      </c>
      <c r="J162" s="4">
        <v>1.002</v>
      </c>
      <c r="K162">
        <v>2.1535312690700507E-3</v>
      </c>
    </row>
    <row r="163" spans="1:11" x14ac:dyDescent="0.2">
      <c r="A163" s="2" t="s">
        <v>167</v>
      </c>
      <c r="B163" s="42">
        <v>7784.1</v>
      </c>
      <c r="C163" s="42">
        <v>4919.6000000000004</v>
      </c>
      <c r="D163" s="43">
        <v>1191.8520000000001</v>
      </c>
      <c r="E163" s="44">
        <v>84.433999999999997</v>
      </c>
      <c r="F163" s="45">
        <v>182001</v>
      </c>
      <c r="G163">
        <v>0.69837698611010313</v>
      </c>
      <c r="H163">
        <v>0.62511923632170396</v>
      </c>
      <c r="I163" s="3">
        <v>1.9488972363756574</v>
      </c>
      <c r="J163" s="4">
        <v>0.18666666666666701</v>
      </c>
      <c r="K163">
        <v>2.3882148961233969E-3</v>
      </c>
    </row>
    <row r="164" spans="1:11" x14ac:dyDescent="0.2">
      <c r="A164" s="2" t="s">
        <v>168</v>
      </c>
      <c r="B164" s="42">
        <v>7819.8</v>
      </c>
      <c r="C164" s="42">
        <v>4974.6000000000004</v>
      </c>
      <c r="D164" s="43">
        <v>1171.0419999999999</v>
      </c>
      <c r="E164" s="44">
        <v>84.234999999999999</v>
      </c>
      <c r="F164" s="45">
        <v>182527</v>
      </c>
      <c r="G164">
        <v>0.70113325257735293</v>
      </c>
      <c r="H164">
        <v>0.63333315450720729</v>
      </c>
      <c r="I164" s="3">
        <v>1.5962591708305496</v>
      </c>
      <c r="J164" s="4">
        <v>0.748</v>
      </c>
      <c r="K164">
        <v>2.6102417436581014E-3</v>
      </c>
    </row>
    <row r="165" spans="1:11" x14ac:dyDescent="0.2">
      <c r="A165" s="2" t="s">
        <v>169</v>
      </c>
      <c r="B165" s="42">
        <v>7898.6</v>
      </c>
      <c r="C165" s="42">
        <v>5064.7</v>
      </c>
      <c r="D165" s="43">
        <v>1139.5409999999999</v>
      </c>
      <c r="E165" s="44">
        <v>84.662000000000006</v>
      </c>
      <c r="F165" s="45">
        <v>183016</v>
      </c>
      <c r="G165">
        <v>0.70629816251377886</v>
      </c>
      <c r="H165">
        <v>0.63480576713976011</v>
      </c>
      <c r="I165" s="3">
        <v>1.6104322800952531</v>
      </c>
      <c r="J165" s="4">
        <v>0.89266666666666705</v>
      </c>
      <c r="K165">
        <v>2.5901067689958041E-3</v>
      </c>
    </row>
    <row r="166" spans="1:11" x14ac:dyDescent="0.2">
      <c r="A166" s="2" t="s">
        <v>170</v>
      </c>
      <c r="B166" s="42">
        <v>7939.5</v>
      </c>
      <c r="C166" s="42">
        <v>5097.1000000000004</v>
      </c>
      <c r="D166" s="43">
        <v>1142.952</v>
      </c>
      <c r="E166" s="44">
        <v>85.302999999999997</v>
      </c>
      <c r="F166" s="45">
        <v>183467</v>
      </c>
      <c r="G166">
        <v>0.70375234012271548</v>
      </c>
      <c r="H166">
        <v>0.63211445340380124</v>
      </c>
      <c r="I166" s="3">
        <v>2.2233646331745405</v>
      </c>
      <c r="J166" s="4">
        <v>0.63366666666666704</v>
      </c>
      <c r="K166">
        <v>2.5953450928040546E-3</v>
      </c>
    </row>
    <row r="167" spans="1:11" x14ac:dyDescent="0.2">
      <c r="A167" s="2" t="s">
        <v>171</v>
      </c>
      <c r="B167" s="42">
        <v>7995</v>
      </c>
      <c r="C167" s="42">
        <v>5097.8999999999996</v>
      </c>
      <c r="D167" s="43">
        <v>1173.798</v>
      </c>
      <c r="E167" s="44">
        <v>86.325999999999993</v>
      </c>
      <c r="F167" s="45">
        <v>183967</v>
      </c>
      <c r="G167">
        <v>0.69934575723307157</v>
      </c>
      <c r="H167">
        <v>0.62089665921200976</v>
      </c>
      <c r="I167" s="3">
        <v>2.8936281984357493</v>
      </c>
      <c r="J167" s="4">
        <v>0.62633333333333396</v>
      </c>
      <c r="K167">
        <v>2.9309690615310618E-3</v>
      </c>
    </row>
    <row r="168" spans="1:11" x14ac:dyDescent="0.2">
      <c r="A168" s="2" t="s">
        <v>172</v>
      </c>
      <c r="B168" s="42">
        <v>8084.7</v>
      </c>
      <c r="C168" s="42">
        <v>5168.6000000000004</v>
      </c>
      <c r="D168" s="43">
        <v>1174.4100000000001</v>
      </c>
      <c r="E168" s="44">
        <v>86.819000000000003</v>
      </c>
      <c r="F168" s="45">
        <v>184389</v>
      </c>
      <c r="G168">
        <v>0.70294253065145484</v>
      </c>
      <c r="H168">
        <v>0.63204866362814549</v>
      </c>
      <c r="I168" s="3">
        <v>2.6716789683582931</v>
      </c>
      <c r="J168" s="4">
        <v>1.3353333333333299</v>
      </c>
      <c r="K168">
        <v>3.0291906677946366E-3</v>
      </c>
    </row>
    <row r="169" spans="1:11" x14ac:dyDescent="0.2">
      <c r="A169" s="2" t="s">
        <v>173</v>
      </c>
      <c r="B169" s="42">
        <v>8158</v>
      </c>
      <c r="C169" s="42">
        <v>5228.5</v>
      </c>
      <c r="D169" s="43">
        <v>1174.5830000000001</v>
      </c>
      <c r="E169" s="44">
        <v>87.426000000000002</v>
      </c>
      <c r="F169" s="45">
        <v>184840</v>
      </c>
      <c r="G169">
        <v>0.70058041093972778</v>
      </c>
      <c r="H169">
        <v>0.63586954058479195</v>
      </c>
      <c r="I169" s="3">
        <v>2.8937448166306723</v>
      </c>
      <c r="J169" s="4">
        <v>1.7083333333333299</v>
      </c>
      <c r="K169">
        <v>3.2529761524057125E-3</v>
      </c>
    </row>
    <row r="170" spans="1:11" x14ac:dyDescent="0.2">
      <c r="A170" s="2" t="s">
        <v>174</v>
      </c>
      <c r="B170" s="42">
        <v>8292.7000000000007</v>
      </c>
      <c r="C170" s="42">
        <v>5239.5</v>
      </c>
      <c r="D170" s="43">
        <v>1254.617</v>
      </c>
      <c r="E170" s="44">
        <v>88.326999999999998</v>
      </c>
      <c r="F170" s="45">
        <v>185253</v>
      </c>
      <c r="G170">
        <v>0.70725931191683411</v>
      </c>
      <c r="H170">
        <v>0.63689484847675004</v>
      </c>
      <c r="I170" s="3">
        <v>3.2958565736503687</v>
      </c>
      <c r="J170" s="4">
        <v>1.4563333333333399</v>
      </c>
      <c r="K170">
        <v>2.5732904565246985E-3</v>
      </c>
    </row>
    <row r="171" spans="1:11" x14ac:dyDescent="0.2">
      <c r="A171" s="2" t="s">
        <v>175</v>
      </c>
      <c r="B171" s="42">
        <v>8339.2999999999993</v>
      </c>
      <c r="C171" s="42">
        <v>5332.7</v>
      </c>
      <c r="D171" s="43">
        <v>1194.3989999999999</v>
      </c>
      <c r="E171" s="44">
        <v>88.406000000000006</v>
      </c>
      <c r="F171" s="45">
        <v>185773</v>
      </c>
      <c r="G171">
        <v>0.70603753647395384</v>
      </c>
      <c r="H171">
        <v>0.6512547613124875</v>
      </c>
      <c r="I171" s="3">
        <v>3.1313374287535112</v>
      </c>
      <c r="J171" s="4">
        <v>1.07233333333333</v>
      </c>
      <c r="K171">
        <v>2.5774068033840272E-3</v>
      </c>
    </row>
    <row r="172" spans="1:11" x14ac:dyDescent="0.2">
      <c r="A172" s="2" t="s">
        <v>176</v>
      </c>
      <c r="B172" s="42">
        <v>8449.5</v>
      </c>
      <c r="C172" s="42">
        <v>5371.8</v>
      </c>
      <c r="D172" s="43">
        <v>1222.857</v>
      </c>
      <c r="E172" s="44">
        <v>89.67</v>
      </c>
      <c r="F172" s="45">
        <v>186178</v>
      </c>
      <c r="G172">
        <v>0.70917502045561986</v>
      </c>
      <c r="H172">
        <v>0.65431174082105747</v>
      </c>
      <c r="I172" s="3">
        <v>3.8475630053753207</v>
      </c>
      <c r="J172" s="4">
        <v>1.242</v>
      </c>
      <c r="K172">
        <v>2.5890247002643722E-3</v>
      </c>
    </row>
    <row r="173" spans="1:11" x14ac:dyDescent="0.2">
      <c r="A173" s="2" t="s">
        <v>177</v>
      </c>
      <c r="B173" s="42">
        <v>8498.2999999999993</v>
      </c>
      <c r="C173" s="42">
        <v>5417.7</v>
      </c>
      <c r="D173" s="43">
        <v>1229.6590000000001</v>
      </c>
      <c r="E173" s="44">
        <v>89.917000000000002</v>
      </c>
      <c r="F173" s="45">
        <v>186602</v>
      </c>
      <c r="G173">
        <v>0.71041722192347334</v>
      </c>
      <c r="H173">
        <v>0.65790518839260459</v>
      </c>
      <c r="I173" s="3">
        <v>4.6842267036076635</v>
      </c>
      <c r="J173" s="4">
        <v>0.64400000000000002</v>
      </c>
      <c r="K173">
        <v>2.5857129294520726E-3</v>
      </c>
    </row>
    <row r="174" spans="1:11" x14ac:dyDescent="0.2">
      <c r="A174" s="2" t="s">
        <v>178</v>
      </c>
      <c r="B174" s="42">
        <v>8610.9</v>
      </c>
      <c r="C174" s="42">
        <v>5479.7</v>
      </c>
      <c r="D174" s="43">
        <v>1248.44</v>
      </c>
      <c r="E174" s="44">
        <v>90.914000000000001</v>
      </c>
      <c r="F174" s="45">
        <v>187018</v>
      </c>
      <c r="G174">
        <v>0.71403159107022773</v>
      </c>
      <c r="H174">
        <v>0.65809764413192118</v>
      </c>
      <c r="I174" s="3">
        <v>3.1944458938173881</v>
      </c>
      <c r="J174" s="4">
        <v>0.17899999999999799</v>
      </c>
      <c r="K174">
        <v>2.6302905165396348E-3</v>
      </c>
    </row>
    <row r="175" spans="1:11" x14ac:dyDescent="0.2">
      <c r="A175" s="2" t="s">
        <v>179</v>
      </c>
      <c r="B175" s="42">
        <v>8697.7000000000007</v>
      </c>
      <c r="C175" s="42">
        <v>5505</v>
      </c>
      <c r="D175" s="43">
        <v>1290.6790000000001</v>
      </c>
      <c r="E175" s="44">
        <v>91.808000000000007</v>
      </c>
      <c r="F175" s="45">
        <v>188520</v>
      </c>
      <c r="G175">
        <v>0.71519677384132774</v>
      </c>
      <c r="H175">
        <v>0.654804318275374</v>
      </c>
      <c r="I175" s="3">
        <v>4.37314990415274</v>
      </c>
      <c r="J175" s="4">
        <v>-0.35</v>
      </c>
      <c r="K175">
        <v>2.7425556508366335E-3</v>
      </c>
    </row>
    <row r="176" spans="1:11" x14ac:dyDescent="0.2">
      <c r="A176" s="2" t="s">
        <v>180</v>
      </c>
      <c r="B176" s="42">
        <v>8766.1</v>
      </c>
      <c r="C176" s="42">
        <v>5530.9</v>
      </c>
      <c r="D176" s="43">
        <v>1278.2909999999999</v>
      </c>
      <c r="E176" s="44">
        <v>92.174999999999997</v>
      </c>
      <c r="F176" s="45">
        <v>188916</v>
      </c>
      <c r="G176">
        <v>0.71425471544673091</v>
      </c>
      <c r="H176">
        <v>0.64963360664388026</v>
      </c>
      <c r="I176" s="3">
        <v>4.1140965538247087</v>
      </c>
      <c r="J176" s="4">
        <v>-1.2729999999999999</v>
      </c>
      <c r="K176">
        <v>2.9014275079791499E-3</v>
      </c>
    </row>
    <row r="177" spans="1:11" x14ac:dyDescent="0.2">
      <c r="A177" s="2" t="s">
        <v>181</v>
      </c>
      <c r="B177" s="42">
        <v>8831.5</v>
      </c>
      <c r="C177" s="42">
        <v>5585.9</v>
      </c>
      <c r="D177" s="43">
        <v>1266.941</v>
      </c>
      <c r="E177" s="44">
        <v>92.382999999999996</v>
      </c>
      <c r="F177" s="45">
        <v>189353</v>
      </c>
      <c r="G177">
        <v>0.71310497123493877</v>
      </c>
      <c r="H177">
        <v>0.65492609226157095</v>
      </c>
      <c r="I177" s="3">
        <v>2.8864408804743391</v>
      </c>
      <c r="J177" s="4">
        <v>-1.1499999999999999</v>
      </c>
      <c r="K177">
        <v>3.1342442356755936E-3</v>
      </c>
    </row>
    <row r="178" spans="1:11" x14ac:dyDescent="0.2">
      <c r="A178" s="2" t="s">
        <v>182</v>
      </c>
      <c r="B178" s="42">
        <v>8850.2000000000007</v>
      </c>
      <c r="C178" s="42">
        <v>5610.5</v>
      </c>
      <c r="D178" s="43">
        <v>1257.6759999999999</v>
      </c>
      <c r="E178" s="44">
        <v>92.396000000000001</v>
      </c>
      <c r="F178" s="45">
        <v>189866</v>
      </c>
      <c r="G178">
        <v>0.70950251246073825</v>
      </c>
      <c r="H178">
        <v>0.65252573270291225</v>
      </c>
      <c r="I178" s="3">
        <v>2.7736370128668142</v>
      </c>
      <c r="J178" s="4">
        <v>-0.87766666666666604</v>
      </c>
      <c r="K178">
        <v>3.1289960389273776E-3</v>
      </c>
    </row>
    <row r="179" spans="1:11" x14ac:dyDescent="0.2">
      <c r="A179" s="2" t="s">
        <v>183</v>
      </c>
      <c r="B179" s="42">
        <v>8947.1</v>
      </c>
      <c r="C179" s="42">
        <v>5658.7</v>
      </c>
      <c r="D179" s="43">
        <v>1269.982</v>
      </c>
      <c r="E179" s="44">
        <v>92.614000000000004</v>
      </c>
      <c r="F179" s="45">
        <v>190272</v>
      </c>
      <c r="G179">
        <v>0.71707210166134883</v>
      </c>
      <c r="H179">
        <v>0.65546518363022088</v>
      </c>
      <c r="I179" s="3">
        <v>4.3921243341813465</v>
      </c>
      <c r="J179" s="4">
        <v>0.13166666666666599</v>
      </c>
      <c r="K179">
        <v>2.9711490112068126E-3</v>
      </c>
    </row>
    <row r="180" spans="1:11" x14ac:dyDescent="0.2">
      <c r="A180" s="2" t="s">
        <v>184</v>
      </c>
      <c r="B180" s="42">
        <v>8981.7000000000007</v>
      </c>
      <c r="C180" s="42">
        <v>5676.4</v>
      </c>
      <c r="D180" s="43">
        <v>1270.441</v>
      </c>
      <c r="E180" s="44">
        <v>92.102000000000004</v>
      </c>
      <c r="F180" s="45">
        <v>190656</v>
      </c>
      <c r="G180">
        <v>0.72039204999156148</v>
      </c>
      <c r="H180">
        <v>0.65810320462660743</v>
      </c>
      <c r="I180" s="3">
        <v>4.1039638943583867</v>
      </c>
      <c r="J180" s="4">
        <v>0.30266666666666697</v>
      </c>
      <c r="K180">
        <v>3.0509714022203508E-3</v>
      </c>
    </row>
    <row r="181" spans="1:11" x14ac:dyDescent="0.2">
      <c r="A181" s="2" t="s">
        <v>185</v>
      </c>
      <c r="B181" s="42">
        <v>8983.9</v>
      </c>
      <c r="C181" s="42">
        <v>5699.3</v>
      </c>
      <c r="D181" s="43">
        <v>1245.6479999999999</v>
      </c>
      <c r="E181" s="44">
        <v>91.522999999999996</v>
      </c>
      <c r="F181" s="45">
        <v>191121</v>
      </c>
      <c r="G181">
        <v>0.72275983210480421</v>
      </c>
      <c r="H181">
        <v>0.65911927209628818</v>
      </c>
      <c r="I181" s="3">
        <v>3.5560046820066304</v>
      </c>
      <c r="J181" s="4">
        <v>0.131333333333334</v>
      </c>
      <c r="K181">
        <v>2.872283290471133E-3</v>
      </c>
    </row>
    <row r="182" spans="1:11" x14ac:dyDescent="0.2">
      <c r="A182" s="2" t="s">
        <v>186</v>
      </c>
      <c r="B182" s="42">
        <v>8907.4</v>
      </c>
      <c r="C182" s="42">
        <v>5656.2</v>
      </c>
      <c r="D182" s="43">
        <v>1176.268</v>
      </c>
      <c r="E182" s="44">
        <v>91.054000000000002</v>
      </c>
      <c r="F182" s="45">
        <v>191651</v>
      </c>
      <c r="G182">
        <v>0.71282809793549973</v>
      </c>
      <c r="H182">
        <v>0.65840460651390631</v>
      </c>
      <c r="I182" s="3">
        <v>3.0162831443259819</v>
      </c>
      <c r="J182" s="4">
        <v>0.153</v>
      </c>
      <c r="K182">
        <v>2.6632414685959205E-3</v>
      </c>
    </row>
    <row r="183" spans="1:11" x14ac:dyDescent="0.2">
      <c r="A183" s="2" t="s">
        <v>187</v>
      </c>
      <c r="B183" s="42">
        <v>8865.6</v>
      </c>
      <c r="C183" s="42">
        <v>5636.7</v>
      </c>
      <c r="D183" s="43">
        <v>1137.1369999999999</v>
      </c>
      <c r="E183" s="44">
        <v>90.099000000000004</v>
      </c>
      <c r="F183" s="45">
        <v>192075</v>
      </c>
      <c r="G183">
        <v>0.70961080439907298</v>
      </c>
      <c r="H183">
        <v>0.66303259787861324</v>
      </c>
      <c r="I183" s="3">
        <v>3.9671303269788183</v>
      </c>
      <c r="J183" s="4">
        <v>1.17366666666667</v>
      </c>
      <c r="K183">
        <v>2.9374415307349736E-3</v>
      </c>
    </row>
    <row r="184" spans="1:11" x14ac:dyDescent="0.2">
      <c r="A184" s="2" t="s">
        <v>188</v>
      </c>
      <c r="B184" s="42">
        <v>8934.4</v>
      </c>
      <c r="C184" s="42">
        <v>5684</v>
      </c>
      <c r="D184" s="43">
        <v>1137.211</v>
      </c>
      <c r="E184" s="44">
        <v>89.554000000000002</v>
      </c>
      <c r="F184" s="45">
        <v>192507</v>
      </c>
      <c r="G184">
        <v>0.71788463539246483</v>
      </c>
      <c r="H184">
        <v>0.66906337813073835</v>
      </c>
      <c r="I184" s="3">
        <v>2.7316609884966425</v>
      </c>
      <c r="J184" s="4">
        <v>1.81233333333333</v>
      </c>
      <c r="K184">
        <v>3.123290837053904E-3</v>
      </c>
    </row>
    <row r="185" spans="1:11" x14ac:dyDescent="0.2">
      <c r="A185" s="2" t="s">
        <v>189</v>
      </c>
      <c r="B185" s="42">
        <v>8977.2999999999993</v>
      </c>
      <c r="C185" s="42">
        <v>5711.6</v>
      </c>
      <c r="D185" s="43">
        <v>1159.826</v>
      </c>
      <c r="E185" s="44">
        <v>89.450999999999993</v>
      </c>
      <c r="F185" s="45">
        <v>193024</v>
      </c>
      <c r="G185">
        <v>0.71779252461582965</v>
      </c>
      <c r="H185">
        <v>0.66699459329792687</v>
      </c>
      <c r="I185" s="3">
        <v>2.9268493948670482</v>
      </c>
      <c r="J185" s="4">
        <v>1.6483333333333301</v>
      </c>
      <c r="K185">
        <v>3.1480783919118891E-3</v>
      </c>
    </row>
    <row r="186" spans="1:11" x14ac:dyDescent="0.2">
      <c r="A186" s="2" t="s">
        <v>190</v>
      </c>
      <c r="B186" s="42">
        <v>9016.4</v>
      </c>
      <c r="C186" s="42">
        <v>5710.1</v>
      </c>
      <c r="D186" s="43">
        <v>1200.972</v>
      </c>
      <c r="E186" s="44">
        <v>89.338999999999999</v>
      </c>
      <c r="F186" s="45">
        <v>193616</v>
      </c>
      <c r="G186">
        <v>0.71730317886951889</v>
      </c>
      <c r="H186">
        <v>0.66477624161249627</v>
      </c>
      <c r="I186" s="3">
        <v>2.1538867984485677</v>
      </c>
      <c r="J186" s="4">
        <v>1.58266666666667</v>
      </c>
      <c r="K186">
        <v>3.1279370699821931E-3</v>
      </c>
    </row>
    <row r="187" spans="1:11" x14ac:dyDescent="0.2">
      <c r="A187" s="2" t="s">
        <v>191</v>
      </c>
      <c r="B187" s="42">
        <v>9123</v>
      </c>
      <c r="C187" s="42">
        <v>5817.3</v>
      </c>
      <c r="D187" s="43">
        <v>1178.8889999999999</v>
      </c>
      <c r="E187" s="44">
        <v>88.879000000000005</v>
      </c>
      <c r="F187" s="45">
        <v>194106</v>
      </c>
      <c r="G187">
        <v>0.72742139891142021</v>
      </c>
      <c r="H187">
        <v>0.6897157992655607</v>
      </c>
      <c r="I187" s="3">
        <v>1.7136538012856306</v>
      </c>
      <c r="J187" s="4">
        <v>2.6416666666666702</v>
      </c>
      <c r="K187">
        <v>3.2987670678184641E-3</v>
      </c>
    </row>
    <row r="188" spans="1:11" x14ac:dyDescent="0.2">
      <c r="A188" s="2" t="s">
        <v>192</v>
      </c>
      <c r="B188" s="42">
        <v>9223.5</v>
      </c>
      <c r="C188" s="42">
        <v>5857.2</v>
      </c>
      <c r="D188" s="43">
        <v>1245.7380000000001</v>
      </c>
      <c r="E188" s="44">
        <v>89.26</v>
      </c>
      <c r="F188" s="45">
        <v>194555</v>
      </c>
      <c r="G188">
        <v>0.73007298115305186</v>
      </c>
      <c r="H188">
        <v>0.68606733347541882</v>
      </c>
      <c r="I188" s="3">
        <v>2.5425867695059168</v>
      </c>
      <c r="J188" s="4">
        <v>2.8666666666666698</v>
      </c>
      <c r="K188">
        <v>3.2499909865989171E-3</v>
      </c>
    </row>
    <row r="189" spans="1:11" x14ac:dyDescent="0.2">
      <c r="A189" s="2" t="s">
        <v>193</v>
      </c>
      <c r="B189" s="42">
        <v>9313.2000000000007</v>
      </c>
      <c r="C189" s="42">
        <v>5920.6</v>
      </c>
      <c r="D189" s="43">
        <v>1255.778</v>
      </c>
      <c r="E189" s="44">
        <v>89.444999999999993</v>
      </c>
      <c r="F189" s="45">
        <v>195068</v>
      </c>
      <c r="G189">
        <v>0.7373766850771023</v>
      </c>
      <c r="H189">
        <v>0.68706286697621033</v>
      </c>
      <c r="I189" s="3">
        <v>1.8992176618461087</v>
      </c>
      <c r="J189" s="4">
        <v>2.3479999999999999</v>
      </c>
      <c r="K189">
        <v>3.2707424167649746E-3</v>
      </c>
    </row>
    <row r="190" spans="1:11" x14ac:dyDescent="0.2">
      <c r="A190" s="2" t="s">
        <v>194</v>
      </c>
      <c r="B190" s="42">
        <v>9406.5</v>
      </c>
      <c r="C190" s="42">
        <v>5991.1</v>
      </c>
      <c r="D190" s="43">
        <v>1294.229</v>
      </c>
      <c r="E190" s="44">
        <v>90.046000000000006</v>
      </c>
      <c r="F190" s="45">
        <v>195621</v>
      </c>
      <c r="G190">
        <v>0.7448123362941067</v>
      </c>
      <c r="H190">
        <v>0.68523444086368901</v>
      </c>
      <c r="I190" s="3">
        <v>2.6944100075962041</v>
      </c>
      <c r="J190" s="4">
        <v>3.0640000000000001</v>
      </c>
      <c r="K190">
        <v>3.2882161066578233E-3</v>
      </c>
    </row>
    <row r="191" spans="1:11" x14ac:dyDescent="0.2">
      <c r="A191" s="2" t="s">
        <v>195</v>
      </c>
      <c r="B191" s="42">
        <v>9424.1</v>
      </c>
      <c r="C191" s="42">
        <v>6013.8</v>
      </c>
      <c r="D191" s="43">
        <v>1324.6089999999999</v>
      </c>
      <c r="E191" s="44">
        <v>90.83</v>
      </c>
      <c r="F191" s="45">
        <v>196085</v>
      </c>
      <c r="G191">
        <v>0.73702964187228959</v>
      </c>
      <c r="H191">
        <v>0.6670550041936717</v>
      </c>
      <c r="I191" s="3">
        <v>2.2688024300922649</v>
      </c>
      <c r="J191" s="4">
        <v>2.3676666666666701</v>
      </c>
      <c r="K191">
        <v>3.3959327714137961E-3</v>
      </c>
    </row>
    <row r="192" spans="1:11" x14ac:dyDescent="0.2">
      <c r="A192" s="2" t="s">
        <v>196</v>
      </c>
      <c r="B192" s="42">
        <v>9480.1</v>
      </c>
      <c r="C192" s="42">
        <v>6067.8</v>
      </c>
      <c r="D192" s="43">
        <v>1332.1189999999999</v>
      </c>
      <c r="E192" s="44">
        <v>91.882999999999996</v>
      </c>
      <c r="F192" s="45">
        <v>196522</v>
      </c>
      <c r="G192">
        <v>0.73183893538013522</v>
      </c>
      <c r="H192">
        <v>0.6621527277752226</v>
      </c>
      <c r="I192" s="3">
        <v>2.4226128200741215</v>
      </c>
      <c r="J192" s="4">
        <v>2.2003333333333299</v>
      </c>
      <c r="K192">
        <v>3.3859134140747783E-3</v>
      </c>
    </row>
    <row r="193" spans="1:11" x14ac:dyDescent="0.2">
      <c r="A193" s="2" t="s">
        <v>197</v>
      </c>
      <c r="B193" s="42">
        <v>9526.2999999999993</v>
      </c>
      <c r="C193" s="42">
        <v>6134.8</v>
      </c>
      <c r="D193" s="43">
        <v>1323.144</v>
      </c>
      <c r="E193" s="44">
        <v>92.355000000000004</v>
      </c>
      <c r="F193" s="45">
        <v>197050</v>
      </c>
      <c r="G193">
        <v>0.72883522263605038</v>
      </c>
      <c r="H193">
        <v>0.6533126187235575</v>
      </c>
      <c r="I193" s="3">
        <v>2.4025093676730336</v>
      </c>
      <c r="J193" s="4">
        <v>1.8640000000000001</v>
      </c>
      <c r="K193">
        <v>3.4248237238647034E-3</v>
      </c>
    </row>
    <row r="194" spans="1:11" x14ac:dyDescent="0.2">
      <c r="A194" s="2" t="s">
        <v>198</v>
      </c>
      <c r="B194" s="42">
        <v>9653.5</v>
      </c>
      <c r="C194" s="42">
        <v>6189.1</v>
      </c>
      <c r="D194" s="43">
        <v>1392.54</v>
      </c>
      <c r="E194" s="44">
        <v>93.138999999999996</v>
      </c>
      <c r="F194" s="45">
        <v>197601</v>
      </c>
      <c r="G194">
        <v>0.73361657390960056</v>
      </c>
      <c r="H194">
        <v>0.66351383298718092</v>
      </c>
      <c r="I194" s="3">
        <v>2.08081499739734</v>
      </c>
      <c r="J194" s="4">
        <v>2.0649999999999999</v>
      </c>
      <c r="K194">
        <v>3.4717593602655917E-3</v>
      </c>
    </row>
    <row r="195" spans="1:11" x14ac:dyDescent="0.2">
      <c r="A195" s="2" t="s">
        <v>199</v>
      </c>
      <c r="B195" s="42">
        <v>9748.2000000000007</v>
      </c>
      <c r="C195" s="42">
        <v>6260.1</v>
      </c>
      <c r="D195" s="43">
        <v>1446.2439999999999</v>
      </c>
      <c r="E195" s="44">
        <v>93.515000000000001</v>
      </c>
      <c r="F195" s="45">
        <v>197882</v>
      </c>
      <c r="G195">
        <v>0.73462270807782304</v>
      </c>
      <c r="H195">
        <v>0.65560654012274122</v>
      </c>
      <c r="I195" s="3">
        <v>1.9334690080157202</v>
      </c>
      <c r="J195" s="4">
        <v>2.3923333333333301</v>
      </c>
      <c r="K195">
        <v>3.4802768356048657E-3</v>
      </c>
    </row>
    <row r="196" spans="1:11" x14ac:dyDescent="0.2">
      <c r="A196" s="2" t="s">
        <v>200</v>
      </c>
      <c r="B196" s="42">
        <v>9881.4</v>
      </c>
      <c r="C196" s="42">
        <v>6308.6</v>
      </c>
      <c r="D196" s="43">
        <v>1517.13</v>
      </c>
      <c r="E196" s="44">
        <v>95.093999999999994</v>
      </c>
      <c r="F196" s="45">
        <v>198296</v>
      </c>
      <c r="G196">
        <v>0.73362023786877695</v>
      </c>
      <c r="H196">
        <v>0.65345467982027938</v>
      </c>
      <c r="I196" s="3">
        <v>1.9894166109942546</v>
      </c>
      <c r="J196" s="4">
        <v>2.8016666666666699</v>
      </c>
      <c r="K196">
        <v>3.3146519021171037E-3</v>
      </c>
    </row>
    <row r="197" spans="1:11" x14ac:dyDescent="0.2">
      <c r="A197" s="2" t="s">
        <v>201</v>
      </c>
      <c r="B197" s="42">
        <v>9939.7000000000007</v>
      </c>
      <c r="C197" s="42">
        <v>6357.5</v>
      </c>
      <c r="D197" s="43">
        <v>1492.1579999999999</v>
      </c>
      <c r="E197" s="44">
        <v>96.263999999999996</v>
      </c>
      <c r="F197" s="45">
        <v>198807</v>
      </c>
      <c r="G197">
        <v>0.73019539249737986</v>
      </c>
      <c r="H197">
        <v>0.65189948327817959</v>
      </c>
      <c r="I197" s="3">
        <v>2.1580640661877482</v>
      </c>
      <c r="J197" s="4">
        <v>2.3873333333333302</v>
      </c>
      <c r="K197">
        <v>3.3486084384497378E-3</v>
      </c>
    </row>
    <row r="198" spans="1:11" x14ac:dyDescent="0.2">
      <c r="A198" s="2" t="s">
        <v>202</v>
      </c>
      <c r="B198" s="42">
        <v>10052.5</v>
      </c>
      <c r="C198" s="42">
        <v>6425.9</v>
      </c>
      <c r="D198" s="43">
        <v>1553.518</v>
      </c>
      <c r="E198" s="44">
        <v>96.811000000000007</v>
      </c>
      <c r="F198" s="45">
        <v>199352</v>
      </c>
      <c r="G198">
        <v>0.74222343833100302</v>
      </c>
      <c r="H198">
        <v>0.65868778392766336</v>
      </c>
      <c r="I198" s="3">
        <v>2.1948890557400347</v>
      </c>
      <c r="J198" s="4">
        <v>2.41</v>
      </c>
      <c r="K198">
        <v>3.317595556915551E-3</v>
      </c>
    </row>
    <row r="199" spans="1:11" x14ac:dyDescent="0.2">
      <c r="A199" s="2" t="s">
        <v>203</v>
      </c>
      <c r="B199" s="42">
        <v>10086.9</v>
      </c>
      <c r="C199" s="42">
        <v>6442.9</v>
      </c>
      <c r="D199" s="43">
        <v>1570.2729999999999</v>
      </c>
      <c r="E199" s="44">
        <v>97.483999999999995</v>
      </c>
      <c r="F199" s="45">
        <v>199776</v>
      </c>
      <c r="G199">
        <v>0.74320351078488389</v>
      </c>
      <c r="H199">
        <v>0.65984651675599304</v>
      </c>
      <c r="I199" s="3">
        <v>2.2898727897935345</v>
      </c>
      <c r="J199" s="4">
        <v>1.302</v>
      </c>
      <c r="K199">
        <v>3.4291091413230375E-3</v>
      </c>
    </row>
    <row r="200" spans="1:11" x14ac:dyDescent="0.2">
      <c r="A200" s="2" t="s">
        <v>204</v>
      </c>
      <c r="B200" s="42">
        <v>10122.1</v>
      </c>
      <c r="C200" s="42">
        <v>6500.7</v>
      </c>
      <c r="D200" s="43">
        <v>1537.7360000000001</v>
      </c>
      <c r="E200" s="44">
        <v>97.47</v>
      </c>
      <c r="F200" s="45">
        <v>200279</v>
      </c>
      <c r="G200">
        <v>0.74747494382092305</v>
      </c>
      <c r="H200">
        <v>0.66972619717143</v>
      </c>
      <c r="I200" s="3">
        <v>1.7554301692531027</v>
      </c>
      <c r="J200" s="4">
        <v>0.19500000000000001</v>
      </c>
      <c r="K200">
        <v>3.6999777438605102E-3</v>
      </c>
    </row>
    <row r="201" spans="1:11" x14ac:dyDescent="0.2">
      <c r="A201" s="2" t="s">
        <v>205</v>
      </c>
      <c r="B201" s="42">
        <v>10208.799999999999</v>
      </c>
      <c r="C201" s="42">
        <v>6560.3</v>
      </c>
      <c r="D201" s="43">
        <v>1528.614</v>
      </c>
      <c r="E201" s="44">
        <v>98.578000000000003</v>
      </c>
      <c r="F201" s="45">
        <v>200850</v>
      </c>
      <c r="G201">
        <v>0.75448101512382915</v>
      </c>
      <c r="H201">
        <v>0.67163122625988569</v>
      </c>
      <c r="I201" s="3">
        <v>1.896153489986574</v>
      </c>
      <c r="J201" s="4">
        <v>0.18533333333333299</v>
      </c>
      <c r="K201">
        <v>3.9648593166650087E-3</v>
      </c>
    </row>
    <row r="202" spans="1:11" x14ac:dyDescent="0.2">
      <c r="A202" s="2" t="s">
        <v>206</v>
      </c>
      <c r="B202" s="42">
        <v>10281.200000000001</v>
      </c>
      <c r="C202" s="42">
        <v>6606.4</v>
      </c>
      <c r="D202" s="43">
        <v>1566.652</v>
      </c>
      <c r="E202" s="44">
        <v>98.655000000000001</v>
      </c>
      <c r="F202" s="45">
        <v>201457</v>
      </c>
      <c r="G202">
        <v>0.76360176611315689</v>
      </c>
      <c r="H202">
        <v>0.67551566691934783</v>
      </c>
      <c r="I202" s="3">
        <v>1.9663072301696616</v>
      </c>
      <c r="J202" s="4">
        <v>-0.22900000000000001</v>
      </c>
      <c r="K202">
        <v>4.1622356035687386E-3</v>
      </c>
    </row>
    <row r="203" spans="1:11" x14ac:dyDescent="0.2">
      <c r="A203" s="2" t="s">
        <v>207</v>
      </c>
      <c r="B203" s="42">
        <v>10348.700000000001</v>
      </c>
      <c r="C203" s="42">
        <v>6667.7</v>
      </c>
      <c r="D203" s="43">
        <v>1590.623</v>
      </c>
      <c r="E203" s="44">
        <v>98.494</v>
      </c>
      <c r="F203" s="45">
        <v>202396</v>
      </c>
      <c r="G203">
        <v>0.76981685590489701</v>
      </c>
      <c r="H203">
        <v>0.69348616510797201</v>
      </c>
      <c r="I203" s="3">
        <v>2.1612720443624056</v>
      </c>
      <c r="J203" s="4">
        <v>0.269666666666666</v>
      </c>
      <c r="K203">
        <v>4.3865042881716856E-3</v>
      </c>
    </row>
    <row r="204" spans="1:11" x14ac:dyDescent="0.2">
      <c r="A204" s="2" t="s">
        <v>208</v>
      </c>
      <c r="B204" s="42">
        <v>10529.4</v>
      </c>
      <c r="C204" s="42">
        <v>6740.1</v>
      </c>
      <c r="D204" s="43">
        <v>1667.682</v>
      </c>
      <c r="E204" s="44">
        <v>99.289000000000001</v>
      </c>
      <c r="F204" s="45">
        <v>202835</v>
      </c>
      <c r="G204">
        <v>0.77715802413352186</v>
      </c>
      <c r="H204">
        <v>0.68766387421556785</v>
      </c>
      <c r="I204" s="3">
        <v>1.5179886572024515</v>
      </c>
      <c r="J204" s="4">
        <v>1.175</v>
      </c>
      <c r="K204">
        <v>4.4821443657299528E-3</v>
      </c>
    </row>
    <row r="205" spans="1:11" x14ac:dyDescent="0.2">
      <c r="A205" s="2" t="s">
        <v>209</v>
      </c>
      <c r="B205" s="42">
        <v>10626.8</v>
      </c>
      <c r="C205" s="42">
        <v>6780.7</v>
      </c>
      <c r="D205" s="43">
        <v>1744.489</v>
      </c>
      <c r="E205" s="44">
        <v>100.083</v>
      </c>
      <c r="F205" s="45">
        <v>203367</v>
      </c>
      <c r="G205">
        <v>0.77363620205714234</v>
      </c>
      <c r="H205">
        <v>0.6878629771879522</v>
      </c>
      <c r="I205" s="3">
        <v>1.1269082711166334</v>
      </c>
      <c r="J205" s="4">
        <v>1.1903333333333299</v>
      </c>
      <c r="K205">
        <v>4.4562681794979089E-3</v>
      </c>
    </row>
    <row r="206" spans="1:11" x14ac:dyDescent="0.2">
      <c r="A206" s="2" t="s">
        <v>210</v>
      </c>
      <c r="B206" s="42">
        <v>10739.1</v>
      </c>
      <c r="C206" s="42">
        <v>6834</v>
      </c>
      <c r="D206" s="43">
        <v>1743.944</v>
      </c>
      <c r="E206" s="44">
        <v>101.328</v>
      </c>
      <c r="F206" s="45">
        <v>203935</v>
      </c>
      <c r="G206">
        <v>0.77031275459384019</v>
      </c>
      <c r="H206">
        <v>0.69212914836112571</v>
      </c>
      <c r="I206" s="3">
        <v>2.0266890173392227</v>
      </c>
      <c r="J206" s="4">
        <v>0.68433333333333302</v>
      </c>
      <c r="K206">
        <v>4.85352271820282E-3</v>
      </c>
    </row>
    <row r="207" spans="1:11" x14ac:dyDescent="0.2">
      <c r="A207" s="2" t="s">
        <v>211</v>
      </c>
      <c r="B207" s="42">
        <v>10820.9</v>
      </c>
      <c r="C207" s="42">
        <v>6906.1</v>
      </c>
      <c r="D207" s="43">
        <v>1781.576</v>
      </c>
      <c r="E207" s="44">
        <v>102.414</v>
      </c>
      <c r="F207" s="45">
        <v>204395</v>
      </c>
      <c r="G207">
        <v>0.76196441360154588</v>
      </c>
      <c r="H207">
        <v>0.68606571033043595</v>
      </c>
      <c r="I207" s="3">
        <v>2.4752202486158836</v>
      </c>
      <c r="J207" s="4">
        <v>1.1076666666666699</v>
      </c>
      <c r="K207">
        <v>5.1869658561519271E-3</v>
      </c>
    </row>
    <row r="208" spans="1:11" x14ac:dyDescent="0.2">
      <c r="A208" s="2" t="s">
        <v>212</v>
      </c>
      <c r="B208" s="42">
        <v>10984.2</v>
      </c>
      <c r="C208" s="42">
        <v>6937.4</v>
      </c>
      <c r="D208" s="43">
        <v>1879.9659999999999</v>
      </c>
      <c r="E208" s="44">
        <v>103.03100000000001</v>
      </c>
      <c r="F208" s="45">
        <v>204905</v>
      </c>
      <c r="G208">
        <v>0.7680904119381321</v>
      </c>
      <c r="H208">
        <v>0.6918674858769136</v>
      </c>
      <c r="I208" s="3">
        <v>1.0803587182824259</v>
      </c>
      <c r="J208" s="4">
        <v>0.880000000000001</v>
      </c>
      <c r="K208">
        <v>5.4101061992377518E-3</v>
      </c>
    </row>
    <row r="209" spans="1:11" x14ac:dyDescent="0.2">
      <c r="A209" s="2" t="s">
        <v>213</v>
      </c>
      <c r="B209" s="42">
        <v>11124</v>
      </c>
      <c r="C209" s="42">
        <v>7056.1</v>
      </c>
      <c r="D209" s="43">
        <v>1913.623</v>
      </c>
      <c r="E209" s="44">
        <v>103.66200000000001</v>
      </c>
      <c r="F209" s="45">
        <v>205483</v>
      </c>
      <c r="G209">
        <v>0.77230859703368482</v>
      </c>
      <c r="H209">
        <v>0.70383095127066919</v>
      </c>
      <c r="I209" s="3">
        <v>1.4257156485612654</v>
      </c>
      <c r="J209" s="4">
        <v>0.42333333333333301</v>
      </c>
      <c r="K209">
        <v>6.0621715175323406E-3</v>
      </c>
    </row>
    <row r="210" spans="1:11" x14ac:dyDescent="0.2">
      <c r="A210" s="2" t="s">
        <v>214</v>
      </c>
      <c r="B210" s="42">
        <v>11210.3</v>
      </c>
      <c r="C210" s="42">
        <v>7139.9</v>
      </c>
      <c r="D210" s="43">
        <v>1940.73</v>
      </c>
      <c r="E210" s="44">
        <v>104.13800000000001</v>
      </c>
      <c r="F210" s="45">
        <v>206098</v>
      </c>
      <c r="G210">
        <v>0.77295258684056156</v>
      </c>
      <c r="H210">
        <v>0.70169361002940278</v>
      </c>
      <c r="I210" s="3">
        <v>1.3288199788593857</v>
      </c>
      <c r="J210" s="4">
        <v>0.159</v>
      </c>
      <c r="K210">
        <v>6.1573988185186458E-3</v>
      </c>
    </row>
    <row r="211" spans="1:11" x14ac:dyDescent="0.2">
      <c r="A211" s="2" t="s">
        <v>215</v>
      </c>
      <c r="B211" s="42">
        <v>11321.2</v>
      </c>
      <c r="C211" s="42">
        <v>7213.6</v>
      </c>
      <c r="D211" s="43">
        <v>2027.1369999999999</v>
      </c>
      <c r="E211" s="44">
        <v>104.724</v>
      </c>
      <c r="F211" s="45">
        <v>206876</v>
      </c>
      <c r="G211">
        <v>0.77752538708189078</v>
      </c>
      <c r="H211">
        <v>0.70646504704603974</v>
      </c>
      <c r="I211" s="3">
        <v>0.65257027690819314</v>
      </c>
      <c r="J211" s="4">
        <v>-6.9666666666666502E-2</v>
      </c>
      <c r="K211">
        <v>6.5807416141790915E-3</v>
      </c>
    </row>
    <row r="212" spans="1:11" x14ac:dyDescent="0.2">
      <c r="A212" s="2" t="s">
        <v>216</v>
      </c>
      <c r="B212" s="42">
        <v>11431</v>
      </c>
      <c r="C212" s="42">
        <v>7341</v>
      </c>
      <c r="D212" s="43">
        <v>2013.441</v>
      </c>
      <c r="E212" s="44">
        <v>105.19799999999999</v>
      </c>
      <c r="F212" s="45">
        <v>207432</v>
      </c>
      <c r="G212">
        <v>0.77676398688409087</v>
      </c>
      <c r="H212">
        <v>0.71961265863710877</v>
      </c>
      <c r="I212" s="3">
        <v>0.83455281211577415</v>
      </c>
      <c r="J212" s="4">
        <v>-2.8666666666666198E-2</v>
      </c>
      <c r="K212">
        <v>7.0950119505299482E-3</v>
      </c>
    </row>
    <row r="213" spans="1:11" x14ac:dyDescent="0.2">
      <c r="A213" s="2" t="s">
        <v>217</v>
      </c>
      <c r="B213" s="42">
        <v>11580.6</v>
      </c>
      <c r="C213" s="42">
        <v>7437.5</v>
      </c>
      <c r="D213" s="43">
        <v>2067.2179999999998</v>
      </c>
      <c r="E213" s="44">
        <v>105.372</v>
      </c>
      <c r="F213" s="45">
        <v>208044</v>
      </c>
      <c r="G213">
        <v>0.78436384656202562</v>
      </c>
      <c r="H213">
        <v>0.73044039770980818</v>
      </c>
      <c r="I213" s="3">
        <v>1.4917438706596897</v>
      </c>
      <c r="J213" s="4">
        <v>-0.64100000000000001</v>
      </c>
      <c r="K213">
        <v>6.8849012350050672E-3</v>
      </c>
    </row>
    <row r="214" spans="1:11" x14ac:dyDescent="0.2">
      <c r="A214" s="2" t="s">
        <v>218</v>
      </c>
      <c r="B214" s="42">
        <v>11770.7</v>
      </c>
      <c r="C214" s="42">
        <v>7546.8</v>
      </c>
      <c r="D214" s="43">
        <v>2125.5300000000002</v>
      </c>
      <c r="E214" s="44">
        <v>106.848</v>
      </c>
      <c r="F214" s="45">
        <v>208660</v>
      </c>
      <c r="G214">
        <v>0.78855471590919579</v>
      </c>
      <c r="H214">
        <v>0.72593802681745412</v>
      </c>
      <c r="I214" s="3">
        <v>1.2489817933580838</v>
      </c>
      <c r="J214" s="4">
        <v>-0.31766666666666799</v>
      </c>
      <c r="K214">
        <v>7.0818970908711745E-3</v>
      </c>
    </row>
    <row r="215" spans="1:11" x14ac:dyDescent="0.2">
      <c r="A215" s="2" t="s">
        <v>219</v>
      </c>
      <c r="B215" s="42">
        <v>11864.7</v>
      </c>
      <c r="C215" s="42">
        <v>7618.7</v>
      </c>
      <c r="D215" s="43">
        <v>2186.0650000000001</v>
      </c>
      <c r="E215" s="44">
        <v>106.874</v>
      </c>
      <c r="F215" s="45">
        <v>211586</v>
      </c>
      <c r="G215">
        <v>0.79192046940884364</v>
      </c>
      <c r="H215">
        <v>0.73872940327161729</v>
      </c>
      <c r="I215" s="3">
        <v>1.9943132994978185</v>
      </c>
      <c r="J215" s="4">
        <v>0.234666666666667</v>
      </c>
      <c r="K215">
        <v>7.8840886111054415E-3</v>
      </c>
    </row>
    <row r="216" spans="1:11" x14ac:dyDescent="0.2">
      <c r="A216" s="2" t="s">
        <v>220</v>
      </c>
      <c r="B216" s="42">
        <v>11962.5</v>
      </c>
      <c r="C216" s="42">
        <v>7731.5</v>
      </c>
      <c r="D216" s="43">
        <v>2188.002</v>
      </c>
      <c r="E216" s="44">
        <v>107.619</v>
      </c>
      <c r="F216" s="45">
        <v>212242</v>
      </c>
      <c r="G216">
        <v>0.78820347881956321</v>
      </c>
      <c r="H216">
        <v>0.73594229541067613</v>
      </c>
      <c r="I216" s="3">
        <v>1.3390602732055612</v>
      </c>
      <c r="J216" s="4">
        <v>0.80233333333333301</v>
      </c>
      <c r="K216">
        <v>8.2253502421761795E-3</v>
      </c>
    </row>
    <row r="217" spans="1:11" x14ac:dyDescent="0.2">
      <c r="A217" s="2" t="s">
        <v>221</v>
      </c>
      <c r="B217" s="42">
        <v>12113.1</v>
      </c>
      <c r="C217" s="42">
        <v>7819.3</v>
      </c>
      <c r="D217" s="43">
        <v>2242.7860000000001</v>
      </c>
      <c r="E217" s="44">
        <v>108.333</v>
      </c>
      <c r="F217" s="45">
        <v>212919</v>
      </c>
      <c r="G217">
        <v>0.78908145852644074</v>
      </c>
      <c r="H217">
        <v>0.73787903804203714</v>
      </c>
      <c r="I217" s="3">
        <v>1.4443606350340588</v>
      </c>
      <c r="J217" s="4">
        <v>0.83</v>
      </c>
      <c r="K217">
        <v>8.2272520827144958E-3</v>
      </c>
    </row>
    <row r="218" spans="1:11" x14ac:dyDescent="0.2">
      <c r="A218" s="2" t="s">
        <v>222</v>
      </c>
      <c r="B218" s="42">
        <v>12323.3</v>
      </c>
      <c r="C218" s="42">
        <v>7934.1</v>
      </c>
      <c r="D218" s="43">
        <v>2308.6370000000002</v>
      </c>
      <c r="E218" s="44">
        <v>108.70699999999999</v>
      </c>
      <c r="F218" s="45">
        <v>213560</v>
      </c>
      <c r="G218">
        <v>0.79996531078166611</v>
      </c>
      <c r="H218">
        <v>0.75361581232647634</v>
      </c>
      <c r="I218" s="3">
        <v>1.8267031068763373</v>
      </c>
      <c r="J218" s="4">
        <v>0.87866666666666704</v>
      </c>
      <c r="K218">
        <v>8.3399678456960794E-3</v>
      </c>
    </row>
    <row r="219" spans="1:11" x14ac:dyDescent="0.2">
      <c r="A219" s="2" t="s">
        <v>223</v>
      </c>
      <c r="B219" s="42">
        <v>12359.1</v>
      </c>
      <c r="C219" s="42">
        <v>8054.9</v>
      </c>
      <c r="D219" s="43">
        <v>2287.8270000000002</v>
      </c>
      <c r="E219" s="44">
        <v>109.127</v>
      </c>
      <c r="F219" s="45">
        <v>214101</v>
      </c>
      <c r="G219">
        <v>0.79307630732425094</v>
      </c>
      <c r="H219">
        <v>0.75414576528817223</v>
      </c>
      <c r="I219" s="3">
        <v>3.0474453258378276</v>
      </c>
      <c r="J219" s="4">
        <v>0.80933333333333402</v>
      </c>
      <c r="K219">
        <v>8.4150647957996986E-3</v>
      </c>
    </row>
    <row r="220" spans="1:11" x14ac:dyDescent="0.2">
      <c r="A220" s="2" t="s">
        <v>224</v>
      </c>
      <c r="B220" s="42">
        <v>12592.5</v>
      </c>
      <c r="C220" s="42">
        <v>8132.2</v>
      </c>
      <c r="D220" s="43">
        <v>2424.549</v>
      </c>
      <c r="E220" s="44">
        <v>109.238</v>
      </c>
      <c r="F220" s="45">
        <v>214736</v>
      </c>
      <c r="G220">
        <v>0.80932699612906212</v>
      </c>
      <c r="H220">
        <v>0.76431889070424486</v>
      </c>
      <c r="I220" s="3">
        <v>2.2606426812686209</v>
      </c>
      <c r="J220" s="4">
        <v>8.1333333333334104E-2</v>
      </c>
      <c r="K220">
        <v>8.4671254311993391E-3</v>
      </c>
    </row>
    <row r="221" spans="1:11" x14ac:dyDescent="0.2">
      <c r="A221" s="2" t="s">
        <v>225</v>
      </c>
      <c r="B221" s="42">
        <v>12607.7</v>
      </c>
      <c r="C221" s="42">
        <v>8211.2999999999993</v>
      </c>
      <c r="D221" s="43">
        <v>2394.1410000000001</v>
      </c>
      <c r="E221" s="44">
        <v>109.229</v>
      </c>
      <c r="F221" s="45">
        <v>215422</v>
      </c>
      <c r="G221">
        <v>0.80575359210671238</v>
      </c>
      <c r="H221">
        <v>0.76653052572615954</v>
      </c>
      <c r="I221" s="3">
        <v>2.5840419586703689</v>
      </c>
      <c r="J221" s="4">
        <v>-0.56999999999999895</v>
      </c>
      <c r="K221">
        <v>8.5371395360687736E-3</v>
      </c>
    </row>
    <row r="222" spans="1:11" x14ac:dyDescent="0.2">
      <c r="A222" s="2" t="s">
        <v>226</v>
      </c>
      <c r="B222" s="42">
        <v>12679.3</v>
      </c>
      <c r="C222" s="42">
        <v>8284.4</v>
      </c>
      <c r="D222" s="43">
        <v>2395.5659999999998</v>
      </c>
      <c r="E222" s="44">
        <v>108.774</v>
      </c>
      <c r="F222" s="45">
        <v>216112</v>
      </c>
      <c r="G222">
        <v>0.81414908311748069</v>
      </c>
      <c r="H222">
        <v>0.77774058580616257</v>
      </c>
      <c r="I222" s="3">
        <v>2.1414965108405681</v>
      </c>
      <c r="J222" s="4">
        <v>-1.1116666666666699</v>
      </c>
      <c r="K222">
        <v>7.8396125685480465E-3</v>
      </c>
    </row>
    <row r="223" spans="1:11" x14ac:dyDescent="0.2">
      <c r="A223" s="2" t="s">
        <v>227</v>
      </c>
      <c r="B223" s="42">
        <v>12643.3</v>
      </c>
      <c r="C223" s="42">
        <v>8319.4</v>
      </c>
      <c r="D223" s="43">
        <v>2285.261</v>
      </c>
      <c r="E223" s="44">
        <v>108.59099999999999</v>
      </c>
      <c r="F223" s="45">
        <v>216664</v>
      </c>
      <c r="G223">
        <v>0.81051288012378186</v>
      </c>
      <c r="H223">
        <v>0.78072991485897503</v>
      </c>
      <c r="I223" s="3">
        <v>2.5056658380538721</v>
      </c>
      <c r="J223" s="4">
        <v>-0.871</v>
      </c>
      <c r="K223">
        <v>7.2329977013574796E-3</v>
      </c>
    </row>
    <row r="224" spans="1:11" x14ac:dyDescent="0.2">
      <c r="A224" s="2" t="s">
        <v>228</v>
      </c>
      <c r="B224" s="42">
        <v>12710.3</v>
      </c>
      <c r="C224" s="42">
        <v>8340.7999999999993</v>
      </c>
      <c r="D224" s="43">
        <v>2277.0590000000002</v>
      </c>
      <c r="E224" s="44">
        <v>107.488</v>
      </c>
      <c r="F224" s="45">
        <v>217204</v>
      </c>
      <c r="G224">
        <v>0.81749004349772536</v>
      </c>
      <c r="H224">
        <v>0.79005571219932602</v>
      </c>
      <c r="I224" s="3">
        <v>2.8151736898102797</v>
      </c>
      <c r="J224" s="4">
        <v>0.66066666666666696</v>
      </c>
      <c r="K224">
        <v>6.8963439907193391E-3</v>
      </c>
    </row>
    <row r="225" spans="1:12" x14ac:dyDescent="0.2">
      <c r="A225" s="2" t="s">
        <v>229</v>
      </c>
      <c r="B225" s="42">
        <v>12670.1</v>
      </c>
      <c r="C225" s="42">
        <v>8371.2000000000007</v>
      </c>
      <c r="D225" s="43">
        <v>2236.5909999999999</v>
      </c>
      <c r="E225" s="44">
        <v>106.331</v>
      </c>
      <c r="F225" s="45">
        <v>217868</v>
      </c>
      <c r="G225">
        <v>0.81335932685780954</v>
      </c>
      <c r="H225">
        <v>0.79277371330920654</v>
      </c>
      <c r="I225" s="3">
        <v>1.3073154439574353</v>
      </c>
      <c r="J225" s="4">
        <v>0.90500000000000003</v>
      </c>
      <c r="K225">
        <v>6.3633275354679913E-3</v>
      </c>
    </row>
    <row r="226" spans="1:12" x14ac:dyDescent="0.2">
      <c r="A226" s="2" t="s">
        <v>230</v>
      </c>
      <c r="B226" s="42">
        <v>12705.3</v>
      </c>
      <c r="C226" s="42">
        <v>8499.1</v>
      </c>
      <c r="D226" s="43">
        <v>2126.8789999999999</v>
      </c>
      <c r="E226" s="44">
        <v>105.125</v>
      </c>
      <c r="F226" s="45">
        <v>218543</v>
      </c>
      <c r="G226">
        <v>0.81992743488712683</v>
      </c>
      <c r="H226">
        <v>0.80380574627567125</v>
      </c>
      <c r="I226" s="3">
        <v>1.2080865306828059</v>
      </c>
      <c r="J226" s="4">
        <v>1.9403333333333299</v>
      </c>
      <c r="K226">
        <v>6.2182065307492401E-3</v>
      </c>
    </row>
    <row r="227" spans="1:12" x14ac:dyDescent="0.2">
      <c r="A227" s="2" t="s">
        <v>231</v>
      </c>
      <c r="B227" s="42">
        <v>12822.3</v>
      </c>
      <c r="C227" s="42">
        <v>8524.6</v>
      </c>
      <c r="D227" s="43">
        <v>2202.7759999999998</v>
      </c>
      <c r="E227" s="44">
        <v>104.185</v>
      </c>
      <c r="F227" s="45">
        <v>220109</v>
      </c>
      <c r="G227">
        <v>0.82549043277055123</v>
      </c>
      <c r="H227">
        <v>0.81774887638764659</v>
      </c>
      <c r="I227" s="3">
        <v>1.2801983379787885</v>
      </c>
      <c r="J227" s="4">
        <v>2.8940000000000001</v>
      </c>
      <c r="K227">
        <v>6.2601307669731014E-3</v>
      </c>
    </row>
    <row r="228" spans="1:12" x14ac:dyDescent="0.2">
      <c r="A228" s="2" t="s">
        <v>232</v>
      </c>
      <c r="B228" s="42">
        <v>12893</v>
      </c>
      <c r="C228" s="42">
        <v>8568.1</v>
      </c>
      <c r="D228" s="43">
        <v>2224.915</v>
      </c>
      <c r="E228" s="44">
        <v>104.47199999999999</v>
      </c>
      <c r="F228" s="45">
        <v>220774</v>
      </c>
      <c r="G228">
        <v>0.82488043483232409</v>
      </c>
      <c r="H228">
        <v>0.813822932322533</v>
      </c>
      <c r="I228" s="3">
        <v>1.4884045784000932</v>
      </c>
      <c r="J228" s="4">
        <v>2.6296666666666701</v>
      </c>
      <c r="K228">
        <v>5.8329474699302256E-3</v>
      </c>
    </row>
    <row r="229" spans="1:12" x14ac:dyDescent="0.2">
      <c r="A229" s="2" t="s">
        <v>233</v>
      </c>
      <c r="B229" s="42">
        <v>12955.8</v>
      </c>
      <c r="C229" s="42">
        <v>8628</v>
      </c>
      <c r="D229" s="43">
        <v>2224.6120000000001</v>
      </c>
      <c r="E229" s="44">
        <v>104.145</v>
      </c>
      <c r="F229" s="45">
        <v>221513</v>
      </c>
      <c r="G229" s="4">
        <v>0.83187299229833178</v>
      </c>
      <c r="H229">
        <v>0.81837456021789623</v>
      </c>
      <c r="I229" s="3">
        <v>1.7788055337781827</v>
      </c>
      <c r="J229" s="4">
        <v>1.4550000000000001</v>
      </c>
      <c r="K229" s="4">
        <v>4.8488505183492819E-3</v>
      </c>
      <c r="L229" s="4"/>
    </row>
    <row r="230" spans="1:12" x14ac:dyDescent="0.2">
      <c r="A230" s="2" t="s">
        <v>234</v>
      </c>
      <c r="B230" s="42">
        <v>12964</v>
      </c>
      <c r="C230" s="42">
        <v>8674.4</v>
      </c>
      <c r="D230" s="43">
        <v>2220.654</v>
      </c>
      <c r="E230" s="44">
        <v>104.249</v>
      </c>
      <c r="F230" s="45">
        <v>222276</v>
      </c>
      <c r="G230" s="4">
        <v>0.82925793147261162</v>
      </c>
      <c r="H230">
        <v>0.81644120245166907</v>
      </c>
      <c r="I230" s="3">
        <v>2.1587376281825499</v>
      </c>
      <c r="J230" s="4">
        <v>1.5596666666666701</v>
      </c>
      <c r="K230" s="4">
        <v>4.7822013978446711E-3</v>
      </c>
      <c r="L230" s="4"/>
    </row>
    <row r="231" spans="1:12" x14ac:dyDescent="0.2">
      <c r="A231" s="2" t="s">
        <v>235</v>
      </c>
      <c r="B231" s="42">
        <v>13031.2</v>
      </c>
      <c r="C231" s="42">
        <v>8712.5</v>
      </c>
      <c r="D231" s="43">
        <v>2239.4740000000002</v>
      </c>
      <c r="E231" s="44">
        <v>103.70699999999999</v>
      </c>
      <c r="F231" s="45">
        <v>222356</v>
      </c>
      <c r="G231" s="4">
        <v>0.83340432877390092</v>
      </c>
      <c r="H231">
        <v>0.81838064671928323</v>
      </c>
      <c r="I231" s="3">
        <v>2.4582513499336045</v>
      </c>
      <c r="J231" s="4">
        <v>1.6140000000000001</v>
      </c>
      <c r="K231" s="4">
        <v>4.552849085741717E-3</v>
      </c>
      <c r="L231" s="4"/>
    </row>
    <row r="232" spans="1:12" x14ac:dyDescent="0.2">
      <c r="A232" s="2" t="s">
        <v>236</v>
      </c>
      <c r="B232" s="42">
        <v>13152.1</v>
      </c>
      <c r="C232" s="42">
        <v>8809.5</v>
      </c>
      <c r="D232" s="43">
        <v>2251.2829999999999</v>
      </c>
      <c r="E232" s="44">
        <v>103.425</v>
      </c>
      <c r="F232" s="45">
        <v>222973</v>
      </c>
      <c r="G232" s="4">
        <v>0.84569284640340414</v>
      </c>
      <c r="H232">
        <v>0.83234695264790926</v>
      </c>
      <c r="I232" s="3">
        <v>1.2790075426853065</v>
      </c>
      <c r="J232" s="4">
        <v>1.329</v>
      </c>
      <c r="K232" s="4">
        <v>4.9327114504806721E-3</v>
      </c>
      <c r="L232" s="4"/>
    </row>
    <row r="233" spans="1:12" x14ac:dyDescent="0.2">
      <c r="A233" s="2" t="s">
        <v>237</v>
      </c>
      <c r="B233" s="42">
        <v>13372.4</v>
      </c>
      <c r="C233" s="42">
        <v>8939.4</v>
      </c>
      <c r="D233" s="43">
        <v>2330.89</v>
      </c>
      <c r="E233" s="44">
        <v>103.565</v>
      </c>
      <c r="F233" s="45">
        <v>223680</v>
      </c>
      <c r="G233" s="4">
        <v>0.86459247064387212</v>
      </c>
      <c r="H233">
        <v>0.8436509829733404</v>
      </c>
      <c r="I233" s="3">
        <v>2.2100650839547598</v>
      </c>
      <c r="J233" s="4">
        <v>2.2303333333333302</v>
      </c>
      <c r="K233" s="4">
        <v>5.2182966927802636E-3</v>
      </c>
      <c r="L233" s="4"/>
    </row>
    <row r="234" spans="1:12" x14ac:dyDescent="0.2">
      <c r="A234" s="2" t="s">
        <v>238</v>
      </c>
      <c r="B234" s="42">
        <v>13528.7</v>
      </c>
      <c r="C234" s="42">
        <v>9008.7999999999993</v>
      </c>
      <c r="D234" s="43">
        <v>2413.1410000000001</v>
      </c>
      <c r="E234" s="44">
        <v>104.102</v>
      </c>
      <c r="F234" s="45">
        <v>224418</v>
      </c>
      <c r="G234" s="4">
        <v>0.85844383111759159</v>
      </c>
      <c r="H234">
        <v>0.83931615343225663</v>
      </c>
      <c r="I234" s="3">
        <v>1.8912130709072272</v>
      </c>
      <c r="J234" s="4">
        <v>2.3136666666666699</v>
      </c>
      <c r="K234" s="4">
        <v>5.4902750817516109E-3</v>
      </c>
      <c r="L234" s="4"/>
    </row>
    <row r="235" spans="1:12" x14ac:dyDescent="0.2">
      <c r="A235" s="2" t="s">
        <v>239</v>
      </c>
      <c r="B235" s="42">
        <v>13606.5</v>
      </c>
      <c r="C235" s="42">
        <v>9096.4</v>
      </c>
      <c r="D235" s="43">
        <v>2414.5279999999998</v>
      </c>
      <c r="E235" s="44">
        <v>104.559</v>
      </c>
      <c r="F235" s="45">
        <v>225038</v>
      </c>
      <c r="G235" s="4">
        <v>0.86099834654546092</v>
      </c>
      <c r="H235">
        <v>0.83880836153569494</v>
      </c>
      <c r="I235" s="3">
        <v>3.4744367912011853</v>
      </c>
      <c r="J235" s="4">
        <v>1.9866666666666699</v>
      </c>
      <c r="K235" s="4">
        <v>5.8351285411367623E-3</v>
      </c>
      <c r="L235" s="4"/>
    </row>
    <row r="236" spans="1:12" x14ac:dyDescent="0.2">
      <c r="A236" s="2" t="s">
        <v>240</v>
      </c>
      <c r="B236" s="42">
        <v>13706.2</v>
      </c>
      <c r="C236" s="42">
        <v>9155.5</v>
      </c>
      <c r="D236" s="43">
        <v>2500.8670000000002</v>
      </c>
      <c r="E236" s="44">
        <v>104.617</v>
      </c>
      <c r="F236" s="45">
        <v>225674</v>
      </c>
      <c r="G236" s="4">
        <v>0.86791903635213608</v>
      </c>
      <c r="H236">
        <v>0.84846541010298582</v>
      </c>
      <c r="I236" s="3">
        <v>3.4670213605977551</v>
      </c>
      <c r="J236" s="4">
        <v>2.762</v>
      </c>
      <c r="K236" s="4">
        <v>5.6844906131307228E-3</v>
      </c>
      <c r="L236" s="4"/>
    </row>
    <row r="237" spans="1:12" x14ac:dyDescent="0.2">
      <c r="A237" s="2" t="s">
        <v>241</v>
      </c>
      <c r="B237" s="42">
        <v>13830.8</v>
      </c>
      <c r="C237" s="42">
        <v>9243</v>
      </c>
      <c r="D237" s="43">
        <v>2539.3760000000002</v>
      </c>
      <c r="E237" s="44">
        <v>105.29</v>
      </c>
      <c r="F237" s="45">
        <v>226422</v>
      </c>
      <c r="G237" s="4">
        <v>0.87170797679239198</v>
      </c>
      <c r="H237">
        <v>0.8558366672529194</v>
      </c>
      <c r="I237" s="3">
        <v>2.4543395173196814</v>
      </c>
      <c r="J237" s="4">
        <v>2.06266666666667</v>
      </c>
      <c r="K237" s="4">
        <v>5.5517937696317266E-3</v>
      </c>
      <c r="L237" s="4"/>
    </row>
    <row r="238" spans="1:12" x14ac:dyDescent="0.2">
      <c r="A238" s="2" t="s">
        <v>242</v>
      </c>
      <c r="B238" s="42">
        <v>13950.4</v>
      </c>
      <c r="C238" s="42">
        <v>9337.7999999999993</v>
      </c>
      <c r="D238" s="43">
        <v>2590.616</v>
      </c>
      <c r="E238" s="44">
        <v>105.866</v>
      </c>
      <c r="F238" s="45">
        <v>227196</v>
      </c>
      <c r="G238" s="4">
        <v>0.87717522976729601</v>
      </c>
      <c r="H238">
        <v>0.86149301828262836</v>
      </c>
      <c r="I238" s="3">
        <v>2.7948918807606304</v>
      </c>
      <c r="J238" s="4">
        <v>1.59233333333333</v>
      </c>
      <c r="K238" s="4">
        <v>5.7879112145033411E-3</v>
      </c>
      <c r="L238" s="4"/>
    </row>
    <row r="239" spans="1:12" x14ac:dyDescent="0.2">
      <c r="A239" s="2" t="s">
        <v>243</v>
      </c>
      <c r="B239" s="42">
        <v>14099.1</v>
      </c>
      <c r="C239" s="42">
        <v>9409.2000000000007</v>
      </c>
      <c r="D239" s="43">
        <v>2664.3589999999999</v>
      </c>
      <c r="E239" s="44">
        <v>106.054</v>
      </c>
      <c r="F239" s="45">
        <v>227764</v>
      </c>
      <c r="G239" s="4">
        <v>0.88506259330081249</v>
      </c>
      <c r="H239">
        <v>0.86441375712573298</v>
      </c>
      <c r="I239" s="3">
        <v>3.6875993491115366</v>
      </c>
      <c r="J239" s="4">
        <v>1.482</v>
      </c>
      <c r="K239" s="4">
        <v>5.8849284007173848E-3</v>
      </c>
      <c r="L239" s="4"/>
    </row>
    <row r="240" spans="1:12" x14ac:dyDescent="0.2">
      <c r="A240" s="2" t="s">
        <v>244</v>
      </c>
      <c r="B240" s="42">
        <v>14172.7</v>
      </c>
      <c r="C240" s="42">
        <v>9511.5</v>
      </c>
      <c r="D240" s="43">
        <v>2630.5059999999999</v>
      </c>
      <c r="E240" s="44">
        <v>106.733</v>
      </c>
      <c r="F240" s="45">
        <v>228433</v>
      </c>
      <c r="G240" s="4">
        <v>0.88628498865519112</v>
      </c>
      <c r="H240">
        <v>0.86517523778412253</v>
      </c>
      <c r="I240" s="3">
        <v>2.8943369022186971</v>
      </c>
      <c r="J240" s="4">
        <v>0.81499999999999995</v>
      </c>
      <c r="K240" s="4">
        <v>5.7406370329474285E-3</v>
      </c>
      <c r="L240" s="4"/>
    </row>
    <row r="241" spans="1:11" x14ac:dyDescent="0.2">
      <c r="A241" s="2" t="s">
        <v>245</v>
      </c>
      <c r="B241" s="42">
        <v>14291.8</v>
      </c>
      <c r="C241" s="42">
        <v>9585.2000000000007</v>
      </c>
      <c r="D241" s="43">
        <v>2657.8629999999998</v>
      </c>
      <c r="E241" s="44">
        <v>106.956</v>
      </c>
      <c r="F241" s="45">
        <v>229166</v>
      </c>
      <c r="G241">
        <v>0.89596609985887865</v>
      </c>
      <c r="H241">
        <v>0.86785045503234792</v>
      </c>
      <c r="I241" s="3">
        <v>3.7229395325283576</v>
      </c>
      <c r="J241" s="4">
        <v>0.56133333333333402</v>
      </c>
      <c r="K241">
        <v>5.8564914685793638E-3</v>
      </c>
    </row>
    <row r="242" spans="1:11" x14ac:dyDescent="0.2">
      <c r="A242" s="2" t="s">
        <v>246</v>
      </c>
      <c r="B242" s="42">
        <v>14373.4</v>
      </c>
      <c r="C242" s="42">
        <v>9621.2999999999993</v>
      </c>
      <c r="D242" s="43">
        <v>2737.6390000000001</v>
      </c>
      <c r="E242" s="44">
        <v>107.65</v>
      </c>
      <c r="F242" s="45">
        <v>229896</v>
      </c>
      <c r="G242">
        <v>0.88971020293416048</v>
      </c>
      <c r="H242">
        <v>0.86280291613994808</v>
      </c>
      <c r="I242" s="3">
        <v>3.0232112819074786</v>
      </c>
      <c r="J242" s="4">
        <v>0.37133333333333401</v>
      </c>
      <c r="K242">
        <v>5.8374599503687912E-3</v>
      </c>
    </row>
    <row r="243" spans="1:11" x14ac:dyDescent="0.2">
      <c r="A243" s="2" t="s">
        <v>247</v>
      </c>
      <c r="B243" s="42">
        <v>14546.1</v>
      </c>
      <c r="C243" s="42">
        <v>9729.2000000000007</v>
      </c>
      <c r="D243" s="43">
        <v>2773.826</v>
      </c>
      <c r="E243" s="44">
        <v>108.629</v>
      </c>
      <c r="F243" s="45">
        <v>230839</v>
      </c>
      <c r="G243">
        <v>0.89143101495954391</v>
      </c>
      <c r="H243">
        <v>0.87042860736451078</v>
      </c>
      <c r="I243" s="3">
        <v>3.1327059744729269</v>
      </c>
      <c r="J243" s="4">
        <v>0.106333333333334</v>
      </c>
      <c r="K243">
        <v>6.0383660394355181E-3</v>
      </c>
    </row>
    <row r="244" spans="1:11" x14ac:dyDescent="0.2">
      <c r="A244" s="2" t="s">
        <v>248</v>
      </c>
      <c r="B244" s="42">
        <v>14589.6</v>
      </c>
      <c r="C244" s="42">
        <v>9781</v>
      </c>
      <c r="D244" s="43">
        <v>2755.7139999999999</v>
      </c>
      <c r="E244" s="44">
        <v>108.926</v>
      </c>
      <c r="F244" s="45">
        <v>231482</v>
      </c>
      <c r="G244">
        <v>0.88760895634206638</v>
      </c>
      <c r="H244">
        <v>0.86219378793002577</v>
      </c>
      <c r="I244" s="3">
        <v>3.2056386706884155</v>
      </c>
      <c r="J244" s="4">
        <v>3.6999999999999901E-2</v>
      </c>
      <c r="K244">
        <v>5.9151240846856317E-3</v>
      </c>
    </row>
    <row r="245" spans="1:11" x14ac:dyDescent="0.2">
      <c r="A245" s="2" t="s">
        <v>249</v>
      </c>
      <c r="B245" s="42">
        <v>14602.6</v>
      </c>
      <c r="C245" s="42">
        <v>9838.1</v>
      </c>
      <c r="D245" s="43">
        <v>2727.6</v>
      </c>
      <c r="E245" s="44">
        <v>109.542</v>
      </c>
      <c r="F245" s="45">
        <v>232210</v>
      </c>
      <c r="G245">
        <v>0.88018159055222223</v>
      </c>
      <c r="H245">
        <v>0.8555533144674955</v>
      </c>
      <c r="I245" s="3">
        <v>2.7813886207528782</v>
      </c>
      <c r="J245" s="4">
        <v>-0.58899999999999997</v>
      </c>
      <c r="K245">
        <v>5.8931733284991331E-3</v>
      </c>
    </row>
    <row r="246" spans="1:11" x14ac:dyDescent="0.2">
      <c r="A246" s="2" t="s">
        <v>250</v>
      </c>
      <c r="B246" s="42">
        <v>14716.9</v>
      </c>
      <c r="C246" s="42">
        <v>9938.4</v>
      </c>
      <c r="D246" s="43">
        <v>2663.03</v>
      </c>
      <c r="E246" s="44">
        <v>109.896</v>
      </c>
      <c r="F246" s="45">
        <v>232937</v>
      </c>
      <c r="G246">
        <v>0.88082031818063977</v>
      </c>
      <c r="H246">
        <v>0.85974013796158066</v>
      </c>
      <c r="I246" s="3">
        <v>1.3960302808822433</v>
      </c>
      <c r="J246" s="4">
        <v>-0.74766666666666604</v>
      </c>
      <c r="K246">
        <v>6.3897652919127504E-3</v>
      </c>
    </row>
    <row r="247" spans="1:11" x14ac:dyDescent="0.2">
      <c r="A247" s="2" t="s">
        <v>251</v>
      </c>
      <c r="B247" s="42">
        <v>14726</v>
      </c>
      <c r="C247" s="42">
        <v>9990.7000000000007</v>
      </c>
      <c r="D247" s="43">
        <v>2638.5279999999998</v>
      </c>
      <c r="E247" s="44">
        <v>109.914</v>
      </c>
      <c r="F247" s="45">
        <v>232807</v>
      </c>
      <c r="G247">
        <v>0.87975654822492733</v>
      </c>
      <c r="H247">
        <v>0.85596661354379988</v>
      </c>
      <c r="I247" s="3">
        <v>4.4695992375483939</v>
      </c>
      <c r="J247" s="4">
        <v>-0.704666666666666</v>
      </c>
      <c r="K247">
        <v>6.4624558573466691E-3</v>
      </c>
    </row>
    <row r="248" spans="1:11" x14ac:dyDescent="0.2">
      <c r="A248" s="2" t="s">
        <v>252</v>
      </c>
      <c r="B248" s="42">
        <v>14838.7</v>
      </c>
      <c r="C248" s="42">
        <v>10024.6</v>
      </c>
      <c r="D248" s="43">
        <v>2674.7</v>
      </c>
      <c r="E248" s="44">
        <v>110.318</v>
      </c>
      <c r="F248" s="45">
        <v>233410</v>
      </c>
      <c r="G248">
        <v>0.8883909347135267</v>
      </c>
      <c r="H248">
        <v>0.85150819173411241</v>
      </c>
      <c r="I248" s="3">
        <v>2.2285559688690171</v>
      </c>
      <c r="J248" s="4">
        <v>-0.55133333333333301</v>
      </c>
      <c r="K248">
        <v>6.6374965979587863E-3</v>
      </c>
    </row>
    <row r="249" spans="1:11" x14ac:dyDescent="0.2">
      <c r="A249" s="2" t="s">
        <v>253</v>
      </c>
      <c r="B249" s="42">
        <v>14938.5</v>
      </c>
      <c r="C249" s="42">
        <v>10069.200000000001</v>
      </c>
      <c r="D249" s="43">
        <v>2658.1179999999999</v>
      </c>
      <c r="E249" s="44">
        <v>109.98</v>
      </c>
      <c r="F249" s="45">
        <v>234110</v>
      </c>
      <c r="G249">
        <v>0.89947984385528168</v>
      </c>
      <c r="H249">
        <v>0.85320835362390468</v>
      </c>
      <c r="I249" s="3">
        <v>1.3845180082849851</v>
      </c>
      <c r="J249" s="4">
        <v>-0.75766666666666604</v>
      </c>
      <c r="K249">
        <v>6.5744620629359929E-3</v>
      </c>
    </row>
    <row r="250" spans="1:11" x14ac:dyDescent="0.2">
      <c r="A250" s="2" t="s">
        <v>254</v>
      </c>
      <c r="B250" s="42">
        <v>14991.8</v>
      </c>
      <c r="C250" s="42">
        <v>10081.799999999999</v>
      </c>
      <c r="D250" s="43">
        <v>2605.21</v>
      </c>
      <c r="E250" s="44">
        <v>109.717</v>
      </c>
      <c r="F250" s="45">
        <v>234825</v>
      </c>
      <c r="G250" s="45"/>
      <c r="H250">
        <v>0.85741972806031519</v>
      </c>
      <c r="I250" s="3">
        <v>1.7392488281803509</v>
      </c>
      <c r="J250" s="4">
        <v>-0.85433333333333294</v>
      </c>
      <c r="K250">
        <v>6.5225327126612748E-3</v>
      </c>
    </row>
    <row r="251" spans="1:11" x14ac:dyDescent="0.2">
      <c r="A251" s="2" t="s">
        <v>255</v>
      </c>
      <c r="B251" s="42">
        <v>14889.5</v>
      </c>
      <c r="C251" s="42">
        <v>10061</v>
      </c>
      <c r="D251" s="43">
        <v>2517.473</v>
      </c>
      <c r="E251" s="44">
        <v>109.399</v>
      </c>
      <c r="F251" s="45">
        <v>234913</v>
      </c>
      <c r="G251" s="45"/>
      <c r="H251">
        <v>0.84603436640441787</v>
      </c>
      <c r="I251" s="3">
        <v>2.2802293110640193</v>
      </c>
      <c r="J251" s="4">
        <v>-0.61233333333333395</v>
      </c>
      <c r="K251">
        <v>5.8316285541572662E-3</v>
      </c>
    </row>
    <row r="252" spans="1:11" x14ac:dyDescent="0.2">
      <c r="A252" s="2" t="s">
        <v>256</v>
      </c>
      <c r="B252" s="42">
        <v>14963.4</v>
      </c>
      <c r="C252" s="42">
        <v>10077.9</v>
      </c>
      <c r="D252" s="43">
        <v>2472.623</v>
      </c>
      <c r="E252" s="44">
        <v>108.878</v>
      </c>
      <c r="F252" s="45">
        <v>235459</v>
      </c>
      <c r="G252" s="45"/>
      <c r="H252">
        <v>0.84900697854940721</v>
      </c>
      <c r="I252" s="3">
        <v>1.9401489095130842</v>
      </c>
      <c r="J252" s="4">
        <v>1.1666666666666701</v>
      </c>
      <c r="K252">
        <v>5.7821092857472728E-3</v>
      </c>
    </row>
    <row r="253" spans="1:11" x14ac:dyDescent="0.2">
      <c r="A253" s="2" t="s">
        <v>257</v>
      </c>
      <c r="B253" s="42">
        <v>14891.6</v>
      </c>
      <c r="C253" s="42">
        <v>10005.1</v>
      </c>
      <c r="D253" s="43">
        <v>2403.7730000000001</v>
      </c>
      <c r="E253" s="44">
        <v>107.70399999999999</v>
      </c>
      <c r="F253" s="45">
        <v>236093</v>
      </c>
      <c r="G253" s="45"/>
      <c r="H253">
        <v>0.85280264689438123</v>
      </c>
      <c r="I253" s="3">
        <v>2.7301936182034581</v>
      </c>
      <c r="J253" s="4">
        <v>1.16766666666667</v>
      </c>
      <c r="K253">
        <v>5.2003659166610615E-3</v>
      </c>
    </row>
    <row r="254" spans="1:11" x14ac:dyDescent="0.2">
      <c r="A254" s="2" t="s">
        <v>258</v>
      </c>
      <c r="B254" s="42">
        <v>14577</v>
      </c>
      <c r="C254" s="42">
        <v>9884.7000000000007</v>
      </c>
      <c r="D254" s="43">
        <v>2190.0410000000002</v>
      </c>
      <c r="E254" s="44">
        <v>105.021</v>
      </c>
      <c r="F254" s="45">
        <v>236739</v>
      </c>
      <c r="G254" s="45"/>
      <c r="H254">
        <v>0.85367812496004891</v>
      </c>
      <c r="I254" s="3">
        <v>0.56945790817835018</v>
      </c>
      <c r="J254" s="4">
        <v>1.60266666666667</v>
      </c>
      <c r="K254">
        <v>3.8760058211897378E-3</v>
      </c>
    </row>
    <row r="255" spans="1:11" x14ac:dyDescent="0.2">
      <c r="A255" s="2" t="s">
        <v>259</v>
      </c>
      <c r="B255" s="42">
        <v>14375</v>
      </c>
      <c r="C255" s="42">
        <v>9850.7999999999993</v>
      </c>
      <c r="D255" s="43">
        <v>1937.6780000000001</v>
      </c>
      <c r="E255" s="44">
        <v>102.26300000000001</v>
      </c>
      <c r="F255" s="45">
        <v>236996</v>
      </c>
      <c r="G255" s="45"/>
      <c r="H255">
        <v>0.86542083682344384</v>
      </c>
      <c r="I255" s="3">
        <v>0.98860849715229904</v>
      </c>
      <c r="J255" s="4">
        <v>1.6723333333333299</v>
      </c>
      <c r="K255">
        <v>3.4631605482563711E-3</v>
      </c>
    </row>
    <row r="256" spans="1:11" x14ac:dyDescent="0.2">
      <c r="A256" s="2" t="s">
        <v>260</v>
      </c>
      <c r="B256" s="42">
        <v>14355.6</v>
      </c>
      <c r="C256" s="42">
        <v>9806.4</v>
      </c>
      <c r="D256" s="43">
        <v>1820.549</v>
      </c>
      <c r="E256" s="44">
        <v>100.03100000000001</v>
      </c>
      <c r="F256" s="45">
        <v>237506</v>
      </c>
      <c r="G256" s="45"/>
      <c r="H256">
        <v>0.88710963329814585</v>
      </c>
      <c r="I256" s="3">
        <v>-0.66814380623405611</v>
      </c>
      <c r="J256" s="4">
        <v>2.1503333333333301</v>
      </c>
      <c r="K256" t="s">
        <v>282</v>
      </c>
    </row>
    <row r="257" spans="1:11" x14ac:dyDescent="0.2">
      <c r="A257" s="2" t="s">
        <v>261</v>
      </c>
      <c r="B257" s="42">
        <v>14402.5</v>
      </c>
      <c r="C257" s="42">
        <v>9865.9</v>
      </c>
      <c r="D257" s="43">
        <v>1804.6790000000001</v>
      </c>
      <c r="E257" s="44">
        <v>98.819000000000003</v>
      </c>
      <c r="F257" s="45">
        <v>238104</v>
      </c>
      <c r="G257" s="45"/>
      <c r="H257">
        <v>0.88828144856740499</v>
      </c>
      <c r="I257" s="3">
        <v>-8.8102198906625517E-2</v>
      </c>
      <c r="J257" s="4">
        <v>2.2786666666666702</v>
      </c>
      <c r="K257" t="s">
        <v>282</v>
      </c>
    </row>
    <row r="258" spans="1:11" x14ac:dyDescent="0.2">
      <c r="A258" s="2" t="s">
        <v>262</v>
      </c>
      <c r="B258" s="42">
        <v>14541.9</v>
      </c>
      <c r="C258" s="42">
        <v>9864.7999999999993</v>
      </c>
      <c r="D258" s="43">
        <v>1949.5530000000001</v>
      </c>
      <c r="E258" s="44">
        <v>98.888000000000005</v>
      </c>
      <c r="F258" s="45">
        <v>238711</v>
      </c>
      <c r="G258" s="45"/>
      <c r="H258">
        <v>0.89259623991523263</v>
      </c>
      <c r="I258" s="3">
        <v>1.1837522761382502</v>
      </c>
      <c r="J258" s="4">
        <v>2.2400000000000002</v>
      </c>
      <c r="K258" t="s">
        <v>282</v>
      </c>
    </row>
    <row r="259" spans="1:11" x14ac:dyDescent="0.2">
      <c r="A259" s="2" t="s">
        <v>263</v>
      </c>
      <c r="B259" s="42">
        <v>14604.8</v>
      </c>
      <c r="C259" s="42">
        <v>9917.7000000000007</v>
      </c>
      <c r="D259" s="43">
        <v>2012.8989999999999</v>
      </c>
      <c r="E259" s="44">
        <v>98.917000000000002</v>
      </c>
      <c r="F259" s="45">
        <v>238852</v>
      </c>
      <c r="G259" s="45"/>
      <c r="H259">
        <v>0.88282435327196151</v>
      </c>
      <c r="I259" s="3">
        <v>1.4071397881878056</v>
      </c>
      <c r="K259" t="s">
        <v>282</v>
      </c>
    </row>
    <row r="260" spans="1:11" x14ac:dyDescent="0.2">
      <c r="A260" s="2" t="s">
        <v>264</v>
      </c>
      <c r="B260" s="42">
        <v>14745.9</v>
      </c>
      <c r="C260" s="42">
        <v>9998.4</v>
      </c>
      <c r="D260" s="43">
        <v>2116.9070000000002</v>
      </c>
      <c r="E260" s="44">
        <v>99.688999999999993</v>
      </c>
      <c r="F260" s="45">
        <v>239316</v>
      </c>
      <c r="G260" s="45"/>
      <c r="H260">
        <v>0.87755064324649945</v>
      </c>
      <c r="I260" s="3">
        <v>1.770810376347498</v>
      </c>
      <c r="K260" t="s">
        <v>282</v>
      </c>
    </row>
    <row r="261" spans="1:11" x14ac:dyDescent="0.2">
      <c r="A261" s="2" t="s">
        <v>265</v>
      </c>
      <c r="B261" s="42">
        <v>14845.5</v>
      </c>
      <c r="C261" s="42">
        <v>10063.1</v>
      </c>
      <c r="D261" s="43">
        <v>2185.703</v>
      </c>
      <c r="E261" s="44">
        <v>100.18899999999999</v>
      </c>
      <c r="F261" s="45">
        <v>239871</v>
      </c>
      <c r="G261" s="45"/>
      <c r="H261">
        <v>0.88236515177203123</v>
      </c>
      <c r="I261" s="3">
        <v>1.8221645467615843</v>
      </c>
      <c r="K261" t="s">
        <v>282</v>
      </c>
    </row>
    <row r="262" spans="1:11" x14ac:dyDescent="0.2">
      <c r="A262" s="2" t="s">
        <v>266</v>
      </c>
      <c r="B262" s="42">
        <v>14939</v>
      </c>
      <c r="C262" s="42">
        <v>10166.1</v>
      </c>
      <c r="D262" s="43">
        <v>2166.1439999999998</v>
      </c>
      <c r="E262" s="44">
        <v>100.71899999999999</v>
      </c>
      <c r="F262" s="45">
        <v>240431</v>
      </c>
      <c r="G262" s="45"/>
      <c r="H262">
        <v>0.87794984917095953</v>
      </c>
      <c r="I262" s="3">
        <v>2.0454567677422375</v>
      </c>
      <c r="K262" t="s">
        <v>282</v>
      </c>
    </row>
    <row r="263" spans="1:11" x14ac:dyDescent="0.2">
      <c r="A263" s="2" t="s">
        <v>267</v>
      </c>
      <c r="B263" s="42">
        <v>14881.3</v>
      </c>
      <c r="C263" s="42">
        <v>10217.1</v>
      </c>
      <c r="D263" s="43">
        <v>2125.9169999999999</v>
      </c>
      <c r="E263" s="44">
        <v>100.93899999999999</v>
      </c>
      <c r="F263" s="45">
        <v>242436</v>
      </c>
      <c r="G263" s="45"/>
      <c r="H263">
        <v>0.87463204484391655</v>
      </c>
      <c r="I263" s="3">
        <v>1.7617034760537109</v>
      </c>
      <c r="K263" t="s">
        <v>282</v>
      </c>
    </row>
    <row r="264" spans="1:11" x14ac:dyDescent="0.2">
      <c r="A264" s="2" t="s">
        <v>268</v>
      </c>
      <c r="B264" s="42">
        <v>14989.6</v>
      </c>
      <c r="C264" s="42">
        <v>10237.700000000001</v>
      </c>
      <c r="D264" s="43">
        <v>2207.971</v>
      </c>
      <c r="E264" s="44">
        <v>101.71299999999999</v>
      </c>
      <c r="F264" s="45">
        <v>242968</v>
      </c>
      <c r="G264" s="45"/>
      <c r="H264">
        <v>0.87162851510335571</v>
      </c>
      <c r="I264" s="3">
        <v>2.9035273248993576</v>
      </c>
      <c r="K264" t="s">
        <v>282</v>
      </c>
    </row>
    <row r="265" spans="1:11" x14ac:dyDescent="0.2">
      <c r="A265" s="2" t="s">
        <v>269</v>
      </c>
      <c r="B265" s="42">
        <v>15021.1</v>
      </c>
      <c r="C265" s="42">
        <v>10282.200000000001</v>
      </c>
      <c r="D265" s="43">
        <v>2214.0230000000001</v>
      </c>
      <c r="E265" s="44">
        <v>102.188</v>
      </c>
      <c r="F265" s="45">
        <v>243564</v>
      </c>
      <c r="G265" s="45"/>
      <c r="H265">
        <v>0.8709197306159584</v>
      </c>
      <c r="I265" s="3">
        <v>2.4087491173599318</v>
      </c>
      <c r="K265" t="s">
        <v>282</v>
      </c>
    </row>
    <row r="266" spans="1:11" x14ac:dyDescent="0.2">
      <c r="A266" s="2" t="s">
        <v>270</v>
      </c>
      <c r="B266" s="42">
        <v>15190.3</v>
      </c>
      <c r="C266" s="42">
        <v>10316.799999999999</v>
      </c>
      <c r="D266" s="43">
        <v>2373.7429999999999</v>
      </c>
      <c r="E266" s="44">
        <v>102.85299999999999</v>
      </c>
      <c r="F266" s="45">
        <v>244169</v>
      </c>
      <c r="G266" s="45"/>
      <c r="H266">
        <v>0.87777668657999364</v>
      </c>
      <c r="I266" s="3">
        <v>0.57394621879858221</v>
      </c>
      <c r="K266" t="s">
        <v>282</v>
      </c>
    </row>
    <row r="267" spans="1:11" x14ac:dyDescent="0.2">
      <c r="A267" s="2" t="s">
        <v>271</v>
      </c>
      <c r="B267" s="42">
        <v>15291</v>
      </c>
      <c r="C267" s="42">
        <v>10379</v>
      </c>
      <c r="D267" s="43">
        <v>2429.596</v>
      </c>
      <c r="E267" s="44">
        <v>103.65600000000001</v>
      </c>
      <c r="F267" s="45">
        <v>244829</v>
      </c>
      <c r="G267" s="45"/>
      <c r="H267">
        <v>0.88612071008751436</v>
      </c>
      <c r="I267" s="3">
        <v>2.1076624108594899</v>
      </c>
      <c r="K267" t="s">
        <v>282</v>
      </c>
    </row>
    <row r="268" spans="1:11" x14ac:dyDescent="0.2">
      <c r="A268" s="2" t="s">
        <v>272</v>
      </c>
      <c r="B268" s="42">
        <v>15362.4</v>
      </c>
      <c r="C268" s="42">
        <v>10396.6</v>
      </c>
      <c r="D268" s="43">
        <v>2489.145</v>
      </c>
      <c r="E268" s="44">
        <v>103.756</v>
      </c>
      <c r="F268" s="45">
        <v>245363</v>
      </c>
      <c r="G268" s="45"/>
      <c r="H268">
        <v>0.88631256766508604</v>
      </c>
      <c r="I268" s="3">
        <v>1.8222744007452718</v>
      </c>
      <c r="K268" t="s">
        <v>282</v>
      </c>
    </row>
    <row r="269" spans="1:11" x14ac:dyDescent="0.2">
      <c r="A269" s="2" t="s">
        <v>273</v>
      </c>
      <c r="B269" s="42">
        <v>15380.8</v>
      </c>
      <c r="C269" s="42">
        <v>10424.1</v>
      </c>
      <c r="D269" s="43">
        <v>2482.018</v>
      </c>
      <c r="E269" s="44">
        <v>104.248</v>
      </c>
      <c r="F269" s="45">
        <v>245961</v>
      </c>
      <c r="G269" s="45"/>
      <c r="H269">
        <v>0.88450364268763393</v>
      </c>
      <c r="I269" s="3">
        <v>2.1477735242900309</v>
      </c>
      <c r="K269" t="s">
        <v>282</v>
      </c>
    </row>
    <row r="270" spans="1:11" x14ac:dyDescent="0.2">
      <c r="B270" s="42">
        <v>15384.3</v>
      </c>
      <c r="C270" s="42">
        <v>10453.200000000001</v>
      </c>
      <c r="D270" s="43">
        <v>2462.1880000000001</v>
      </c>
      <c r="E270" s="44">
        <v>104.833</v>
      </c>
      <c r="F270" s="45">
        <v>246564</v>
      </c>
      <c r="G270" s="45"/>
      <c r="H270">
        <v>0.88106187465104113</v>
      </c>
    </row>
    <row r="271" spans="1:11" x14ac:dyDescent="0.2">
      <c r="B271" s="42">
        <v>15457.2</v>
      </c>
      <c r="C271" s="42">
        <v>10518.2</v>
      </c>
      <c r="D271" s="43">
        <v>2505.0659999999998</v>
      </c>
      <c r="E271" s="44">
        <v>105.25700000000001</v>
      </c>
      <c r="F271" s="45">
        <v>247086</v>
      </c>
      <c r="G271" s="45"/>
      <c r="H271">
        <v>0.8782832770797383</v>
      </c>
    </row>
    <row r="272" spans="1:11" x14ac:dyDescent="0.2">
      <c r="B272" s="42">
        <v>15500.2</v>
      </c>
      <c r="C272" s="42">
        <v>10554.3</v>
      </c>
      <c r="D272" s="43">
        <v>2537.163</v>
      </c>
      <c r="E272" s="44">
        <v>105.62</v>
      </c>
      <c r="F272" s="45">
        <v>247625</v>
      </c>
      <c r="G272" s="45"/>
      <c r="H272">
        <v>0.88082092898772879</v>
      </c>
    </row>
    <row r="273" spans="2:8" x14ac:dyDescent="0.2">
      <c r="B273" s="42">
        <v>15614.4</v>
      </c>
      <c r="C273" s="42">
        <v>10598.9</v>
      </c>
      <c r="D273" s="43">
        <v>2619.7449999999999</v>
      </c>
      <c r="E273" s="44">
        <v>106.16200000000001</v>
      </c>
      <c r="F273" s="45">
        <v>248233</v>
      </c>
      <c r="G273" s="45"/>
      <c r="H273">
        <v>0.88368782580917171</v>
      </c>
    </row>
    <row r="274" spans="2:8" x14ac:dyDescent="0.2">
      <c r="B274" s="42">
        <v>15761.5</v>
      </c>
      <c r="C274" s="42">
        <v>10690.4</v>
      </c>
      <c r="D274" s="43">
        <v>2647.0630000000001</v>
      </c>
      <c r="E274" s="44">
        <v>106.548</v>
      </c>
      <c r="F274" s="45">
        <v>248843</v>
      </c>
      <c r="G274" s="45"/>
      <c r="H274">
        <v>0.88926556268474688</v>
      </c>
    </row>
    <row r="275" spans="2:8" x14ac:dyDescent="0.2">
      <c r="B275" s="42">
        <v>15724.9</v>
      </c>
      <c r="C275" s="42">
        <v>10724.7</v>
      </c>
      <c r="D275" s="43">
        <v>2630.4969999999998</v>
      </c>
      <c r="E275" s="44">
        <v>107.066</v>
      </c>
      <c r="F275" s="45">
        <v>249901</v>
      </c>
      <c r="G275" s="45"/>
      <c r="H275">
        <v>0.88183213182238451</v>
      </c>
    </row>
    <row r="276" spans="2:8" x14ac:dyDescent="0.2">
      <c r="B276" s="42">
        <v>15901.5</v>
      </c>
      <c r="C276" s="42">
        <v>10826.3</v>
      </c>
      <c r="D276" s="43">
        <v>2709.529</v>
      </c>
      <c r="E276" s="44">
        <v>107.854</v>
      </c>
      <c r="F276" s="45">
        <v>250461</v>
      </c>
      <c r="G276" s="45"/>
      <c r="H276">
        <v>0.88685687971262905</v>
      </c>
    </row>
    <row r="277" spans="2:8" x14ac:dyDescent="0.2">
      <c r="B277" s="42">
        <v>16068.8</v>
      </c>
      <c r="C277" s="42">
        <v>10918.6</v>
      </c>
      <c r="D277" s="43">
        <v>2758.0909999999999</v>
      </c>
      <c r="E277" s="44">
        <v>108.465</v>
      </c>
      <c r="F277" s="45">
        <v>251099</v>
      </c>
      <c r="G277" s="45"/>
      <c r="H277">
        <v>0.89346756381993875</v>
      </c>
    </row>
    <row r="278" spans="2:8" x14ac:dyDescent="0.2">
      <c r="B278" s="42">
        <v>16151.4</v>
      </c>
      <c r="C278" s="42">
        <v>11033.3</v>
      </c>
      <c r="D278" s="43">
        <v>2772.5309999999999</v>
      </c>
      <c r="E278" s="44">
        <v>109.634</v>
      </c>
      <c r="F278" s="45">
        <v>251741</v>
      </c>
      <c r="G278" s="45"/>
      <c r="H278">
        <v>0.89101176722680997</v>
      </c>
    </row>
    <row r="279" spans="2:8" x14ac:dyDescent="0.2">
      <c r="B279" s="42">
        <v>16177.3</v>
      </c>
      <c r="C279" s="42">
        <v>11081.2</v>
      </c>
      <c r="D279" s="43">
        <v>2830.2429999999999</v>
      </c>
      <c r="E279" s="44">
        <v>109.998</v>
      </c>
      <c r="F279" s="45">
        <v>252581</v>
      </c>
      <c r="G279" s="45"/>
      <c r="H279">
        <v>0.89054914460883683</v>
      </c>
    </row>
    <row r="280" spans="2:8" x14ac:dyDescent="0.2">
      <c r="B280" s="42">
        <v>16333.6</v>
      </c>
      <c r="C280" s="42">
        <v>11178.9</v>
      </c>
      <c r="D280" s="43">
        <v>2864.7829999999999</v>
      </c>
      <c r="E280" s="44">
        <v>110.512</v>
      </c>
      <c r="F280" s="44"/>
      <c r="G280" s="44"/>
      <c r="H280">
        <v>0.89957250762489271</v>
      </c>
    </row>
    <row r="281" spans="2:8" x14ac:dyDescent="0.2">
      <c r="B281" s="42">
        <v>16414</v>
      </c>
      <c r="C281" s="42">
        <v>11262.4</v>
      </c>
      <c r="D281" s="43">
        <v>2859.7089999999998</v>
      </c>
      <c r="E281" s="44">
        <v>110.46299999999999</v>
      </c>
      <c r="F281" s="44"/>
      <c r="G281" s="44"/>
      <c r="H281">
        <v>0.90101924362499597</v>
      </c>
    </row>
    <row r="282" spans="2:8" x14ac:dyDescent="0.2">
      <c r="B282" s="42">
        <v>16470.599999999999</v>
      </c>
      <c r="C282" s="42">
        <v>11330.7</v>
      </c>
      <c r="D282" s="43">
        <v>2852.721</v>
      </c>
      <c r="E282" s="44">
        <v>111.358</v>
      </c>
      <c r="F282" s="44"/>
      <c r="G282" s="44"/>
      <c r="H282">
        <v>0.89506455650397321</v>
      </c>
    </row>
    <row r="283" spans="2:8" x14ac:dyDescent="0.2">
      <c r="B283" s="42">
        <v>16505.099999999999</v>
      </c>
      <c r="C283" s="42">
        <v>11384.2</v>
      </c>
      <c r="D283" s="43">
        <v>2833.6379999999999</v>
      </c>
      <c r="E283" s="44">
        <v>111.762</v>
      </c>
      <c r="F283" s="44"/>
      <c r="G283" s="44"/>
      <c r="H283" s="44"/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H47"/>
  <sheetViews>
    <sheetView workbookViewId="0">
      <selection activeCell="A4" sqref="A4:H47"/>
    </sheetView>
  </sheetViews>
  <sheetFormatPr baseColWidth="10" defaultColWidth="8.83203125" defaultRowHeight="15" x14ac:dyDescent="0.2"/>
  <sheetData>
    <row r="4" spans="1:8" x14ac:dyDescent="0.2">
      <c r="A4" t="s">
        <v>274</v>
      </c>
      <c r="B4" t="s">
        <v>275</v>
      </c>
      <c r="C4" t="s">
        <v>276</v>
      </c>
      <c r="D4" t="s">
        <v>277</v>
      </c>
      <c r="E4" t="s">
        <v>278</v>
      </c>
      <c r="F4" t="s">
        <v>279</v>
      </c>
      <c r="G4" t="s">
        <v>280</v>
      </c>
      <c r="H4" t="s">
        <v>281</v>
      </c>
    </row>
    <row r="5" spans="1:8" x14ac:dyDescent="0.2">
      <c r="A5">
        <v>1955</v>
      </c>
      <c r="B5">
        <v>355</v>
      </c>
      <c r="C5">
        <v>1005</v>
      </c>
      <c r="D5">
        <v>6</v>
      </c>
      <c r="E5">
        <v>6</v>
      </c>
      <c r="F5">
        <v>37</v>
      </c>
      <c r="G5">
        <v>572</v>
      </c>
      <c r="H5">
        <v>623</v>
      </c>
    </row>
    <row r="6" spans="1:8" x14ac:dyDescent="0.2">
      <c r="A6">
        <f>+A5+1</f>
        <v>1956</v>
      </c>
      <c r="B6">
        <v>404</v>
      </c>
      <c r="C6">
        <v>967</v>
      </c>
      <c r="D6">
        <v>5</v>
      </c>
      <c r="E6">
        <v>5</v>
      </c>
      <c r="F6">
        <v>31</v>
      </c>
      <c r="G6">
        <v>521</v>
      </c>
      <c r="H6">
        <v>531</v>
      </c>
    </row>
    <row r="7" spans="1:8" x14ac:dyDescent="0.2">
      <c r="A7">
        <f t="shared" ref="A7:A47" si="0">+A6+1</f>
        <v>1957</v>
      </c>
      <c r="B7">
        <v>316</v>
      </c>
      <c r="C7">
        <v>967</v>
      </c>
      <c r="D7">
        <v>3</v>
      </c>
      <c r="E7">
        <v>3</v>
      </c>
      <c r="F7">
        <v>27</v>
      </c>
      <c r="G7">
        <v>773</v>
      </c>
      <c r="H7">
        <v>697</v>
      </c>
    </row>
    <row r="8" spans="1:8" x14ac:dyDescent="0.2">
      <c r="A8">
        <f t="shared" si="0"/>
        <v>1958</v>
      </c>
      <c r="B8">
        <v>443</v>
      </c>
      <c r="C8">
        <v>1086</v>
      </c>
      <c r="D8">
        <v>11</v>
      </c>
      <c r="E8">
        <v>11</v>
      </c>
      <c r="F8">
        <v>28</v>
      </c>
      <c r="G8">
        <v>750</v>
      </c>
      <c r="H8">
        <v>781</v>
      </c>
    </row>
    <row r="9" spans="1:8" x14ac:dyDescent="0.2">
      <c r="A9">
        <f t="shared" si="0"/>
        <v>1959</v>
      </c>
      <c r="B9">
        <v>585</v>
      </c>
      <c r="C9">
        <v>1321</v>
      </c>
      <c r="D9">
        <v>20</v>
      </c>
      <c r="E9">
        <v>20</v>
      </c>
      <c r="F9">
        <v>25</v>
      </c>
      <c r="G9">
        <v>750</v>
      </c>
      <c r="H9">
        <v>814</v>
      </c>
    </row>
    <row r="10" spans="1:8" x14ac:dyDescent="0.2">
      <c r="A10">
        <f t="shared" si="0"/>
        <v>1960</v>
      </c>
      <c r="B10">
        <v>574</v>
      </c>
      <c r="C10">
        <v>1313</v>
      </c>
      <c r="D10">
        <v>22</v>
      </c>
      <c r="E10">
        <v>22</v>
      </c>
      <c r="F10">
        <v>40</v>
      </c>
      <c r="G10">
        <v>695</v>
      </c>
      <c r="H10">
        <v>833</v>
      </c>
    </row>
    <row r="11" spans="1:8" x14ac:dyDescent="0.2">
      <c r="A11">
        <f t="shared" si="0"/>
        <v>1961</v>
      </c>
      <c r="B11">
        <v>665</v>
      </c>
      <c r="C11">
        <v>1322</v>
      </c>
      <c r="D11">
        <v>27</v>
      </c>
      <c r="E11">
        <v>27</v>
      </c>
      <c r="F11">
        <v>40</v>
      </c>
      <c r="G11">
        <v>796</v>
      </c>
      <c r="H11">
        <v>1193</v>
      </c>
    </row>
    <row r="12" spans="1:8" x14ac:dyDescent="0.2">
      <c r="A12">
        <f t="shared" si="0"/>
        <v>1962</v>
      </c>
      <c r="B12">
        <v>780</v>
      </c>
      <c r="C12">
        <v>1519</v>
      </c>
      <c r="D12">
        <v>46</v>
      </c>
      <c r="E12">
        <v>48</v>
      </c>
      <c r="F12">
        <v>52</v>
      </c>
      <c r="G12">
        <v>812</v>
      </c>
      <c r="H12">
        <v>1309</v>
      </c>
    </row>
    <row r="13" spans="1:8" x14ac:dyDescent="0.2">
      <c r="A13">
        <f t="shared" si="0"/>
        <v>1963</v>
      </c>
      <c r="B13">
        <v>960</v>
      </c>
      <c r="C13">
        <v>1550</v>
      </c>
      <c r="D13">
        <v>47</v>
      </c>
      <c r="E13">
        <v>47</v>
      </c>
      <c r="F13">
        <v>58</v>
      </c>
      <c r="G13">
        <v>847</v>
      </c>
      <c r="H13">
        <v>1648</v>
      </c>
    </row>
    <row r="14" spans="1:8" x14ac:dyDescent="0.2">
      <c r="A14">
        <f t="shared" si="0"/>
        <v>1964</v>
      </c>
      <c r="B14">
        <v>939</v>
      </c>
      <c r="C14">
        <v>1713</v>
      </c>
      <c r="D14">
        <v>52</v>
      </c>
      <c r="E14">
        <v>52</v>
      </c>
      <c r="F14">
        <v>46</v>
      </c>
      <c r="G14">
        <v>834</v>
      </c>
      <c r="H14">
        <v>1923</v>
      </c>
    </row>
    <row r="15" spans="1:8" x14ac:dyDescent="0.2">
      <c r="A15">
        <f t="shared" si="0"/>
        <v>1965</v>
      </c>
      <c r="B15">
        <v>942</v>
      </c>
      <c r="C15">
        <v>1911</v>
      </c>
      <c r="D15">
        <v>46</v>
      </c>
      <c r="E15">
        <v>46</v>
      </c>
      <c r="F15">
        <v>52</v>
      </c>
      <c r="G15">
        <v>909</v>
      </c>
      <c r="H15">
        <v>1850</v>
      </c>
    </row>
    <row r="16" spans="1:8" x14ac:dyDescent="0.2">
      <c r="A16">
        <f t="shared" si="0"/>
        <v>1966</v>
      </c>
      <c r="B16">
        <v>1091</v>
      </c>
      <c r="C16">
        <v>1997</v>
      </c>
      <c r="D16">
        <v>79</v>
      </c>
      <c r="E16">
        <v>81</v>
      </c>
      <c r="F16">
        <v>39</v>
      </c>
      <c r="G16">
        <v>959</v>
      </c>
      <c r="H16">
        <v>2079</v>
      </c>
    </row>
    <row r="17" spans="1:8" x14ac:dyDescent="0.2">
      <c r="A17">
        <f t="shared" si="0"/>
        <v>1967</v>
      </c>
      <c r="B17">
        <v>1051</v>
      </c>
      <c r="C17">
        <v>1959</v>
      </c>
      <c r="D17">
        <v>80</v>
      </c>
      <c r="E17">
        <v>80</v>
      </c>
      <c r="F17">
        <v>53</v>
      </c>
      <c r="G17">
        <v>1015</v>
      </c>
      <c r="H17">
        <v>1835</v>
      </c>
    </row>
    <row r="18" spans="1:8" x14ac:dyDescent="0.2">
      <c r="A18">
        <f t="shared" si="0"/>
        <v>1968</v>
      </c>
      <c r="B18">
        <v>1072</v>
      </c>
      <c r="C18">
        <v>2065</v>
      </c>
      <c r="D18">
        <v>55</v>
      </c>
      <c r="E18">
        <v>55</v>
      </c>
      <c r="F18">
        <v>56</v>
      </c>
      <c r="G18">
        <v>1048</v>
      </c>
      <c r="H18">
        <v>2011</v>
      </c>
    </row>
    <row r="19" spans="1:8" x14ac:dyDescent="0.2">
      <c r="A19">
        <f t="shared" si="0"/>
        <v>1969</v>
      </c>
      <c r="B19">
        <v>884</v>
      </c>
      <c r="C19">
        <v>1993</v>
      </c>
      <c r="D19">
        <v>67</v>
      </c>
      <c r="E19">
        <v>69</v>
      </c>
      <c r="F19">
        <v>54</v>
      </c>
      <c r="G19">
        <v>1191</v>
      </c>
      <c r="H19">
        <v>1999</v>
      </c>
    </row>
    <row r="20" spans="1:8" x14ac:dyDescent="0.2">
      <c r="A20">
        <f t="shared" si="0"/>
        <v>1970</v>
      </c>
      <c r="B20">
        <v>930</v>
      </c>
      <c r="C20">
        <v>2389</v>
      </c>
      <c r="D20">
        <v>87</v>
      </c>
      <c r="E20">
        <v>88</v>
      </c>
      <c r="F20">
        <v>68</v>
      </c>
      <c r="G20">
        <v>1010</v>
      </c>
      <c r="H20">
        <v>1955</v>
      </c>
    </row>
    <row r="21" spans="1:8" x14ac:dyDescent="0.2">
      <c r="A21">
        <f t="shared" si="0"/>
        <v>1971</v>
      </c>
      <c r="B21">
        <v>1057</v>
      </c>
      <c r="C21">
        <v>2426</v>
      </c>
      <c r="D21">
        <v>99</v>
      </c>
      <c r="E21">
        <v>101</v>
      </c>
      <c r="F21">
        <v>60</v>
      </c>
      <c r="G21">
        <v>949</v>
      </c>
      <c r="H21">
        <v>2225</v>
      </c>
    </row>
    <row r="22" spans="1:8" x14ac:dyDescent="0.2">
      <c r="A22">
        <f t="shared" si="0"/>
        <v>1972</v>
      </c>
      <c r="B22">
        <v>1184</v>
      </c>
      <c r="C22">
        <v>2427</v>
      </c>
      <c r="D22">
        <v>126</v>
      </c>
      <c r="E22">
        <v>128</v>
      </c>
      <c r="F22">
        <v>66</v>
      </c>
      <c r="G22">
        <v>906</v>
      </c>
      <c r="H22">
        <v>2143</v>
      </c>
    </row>
    <row r="23" spans="1:8" x14ac:dyDescent="0.2">
      <c r="A23">
        <f t="shared" si="0"/>
        <v>1973</v>
      </c>
      <c r="B23">
        <v>1112</v>
      </c>
      <c r="C23">
        <v>2368</v>
      </c>
      <c r="D23">
        <v>113</v>
      </c>
      <c r="E23">
        <v>117</v>
      </c>
      <c r="F23">
        <v>52</v>
      </c>
      <c r="G23">
        <v>869</v>
      </c>
      <c r="H23">
        <v>2268</v>
      </c>
    </row>
    <row r="24" spans="1:8" x14ac:dyDescent="0.2">
      <c r="A24">
        <f t="shared" si="0"/>
        <v>1974</v>
      </c>
      <c r="B24">
        <v>1298</v>
      </c>
      <c r="C24">
        <v>2539</v>
      </c>
      <c r="D24">
        <v>114</v>
      </c>
      <c r="E24">
        <v>118</v>
      </c>
      <c r="F24">
        <v>61</v>
      </c>
      <c r="G24">
        <v>801</v>
      </c>
      <c r="H24">
        <v>2574</v>
      </c>
    </row>
    <row r="25" spans="1:8" x14ac:dyDescent="0.2">
      <c r="A25">
        <f t="shared" si="0"/>
        <v>1975</v>
      </c>
      <c r="B25">
        <v>1385</v>
      </c>
      <c r="C25">
        <v>2620</v>
      </c>
      <c r="D25">
        <v>122</v>
      </c>
      <c r="E25">
        <v>128</v>
      </c>
      <c r="F25">
        <v>69</v>
      </c>
      <c r="G25">
        <v>1190</v>
      </c>
      <c r="H25">
        <v>2461</v>
      </c>
    </row>
    <row r="26" spans="1:8" x14ac:dyDescent="0.2">
      <c r="A26">
        <f t="shared" si="0"/>
        <v>1976</v>
      </c>
      <c r="B26">
        <v>1191</v>
      </c>
      <c r="C26">
        <v>2854</v>
      </c>
      <c r="D26">
        <v>118</v>
      </c>
      <c r="E26">
        <v>125</v>
      </c>
      <c r="F26">
        <v>87</v>
      </c>
      <c r="G26">
        <v>1343</v>
      </c>
      <c r="H26">
        <v>1927</v>
      </c>
    </row>
    <row r="27" spans="1:8" x14ac:dyDescent="0.2">
      <c r="A27">
        <f t="shared" si="0"/>
        <v>1977</v>
      </c>
      <c r="B27">
        <v>1443</v>
      </c>
      <c r="C27">
        <v>2807</v>
      </c>
      <c r="D27">
        <v>159</v>
      </c>
      <c r="E27">
        <v>168</v>
      </c>
      <c r="F27">
        <v>61</v>
      </c>
      <c r="G27">
        <v>1169</v>
      </c>
      <c r="H27">
        <v>1982</v>
      </c>
    </row>
    <row r="28" spans="1:8" x14ac:dyDescent="0.2">
      <c r="A28">
        <f t="shared" si="0"/>
        <v>1978</v>
      </c>
      <c r="B28">
        <v>1511</v>
      </c>
      <c r="C28">
        <v>2815</v>
      </c>
      <c r="D28">
        <v>217</v>
      </c>
      <c r="E28">
        <v>233</v>
      </c>
      <c r="F28">
        <v>53</v>
      </c>
      <c r="G28">
        <v>1361</v>
      </c>
      <c r="H28">
        <v>2155</v>
      </c>
    </row>
    <row r="29" spans="1:8" x14ac:dyDescent="0.2">
      <c r="A29">
        <f t="shared" si="0"/>
        <v>1979</v>
      </c>
      <c r="B29">
        <v>1922</v>
      </c>
      <c r="C29">
        <v>3088</v>
      </c>
      <c r="D29">
        <v>219</v>
      </c>
      <c r="E29">
        <v>231</v>
      </c>
      <c r="F29">
        <v>73</v>
      </c>
      <c r="G29">
        <v>1546</v>
      </c>
      <c r="H29">
        <v>2563</v>
      </c>
    </row>
    <row r="30" spans="1:8" x14ac:dyDescent="0.2">
      <c r="A30">
        <f t="shared" si="0"/>
        <v>1980</v>
      </c>
      <c r="B30">
        <v>1923</v>
      </c>
      <c r="C30">
        <v>3267</v>
      </c>
      <c r="D30">
        <v>243</v>
      </c>
      <c r="E30">
        <v>259</v>
      </c>
      <c r="F30">
        <v>51</v>
      </c>
      <c r="G30">
        <v>1569</v>
      </c>
      <c r="H30">
        <v>2551</v>
      </c>
    </row>
    <row r="31" spans="1:8" x14ac:dyDescent="0.2">
      <c r="A31">
        <f t="shared" si="0"/>
        <v>1981</v>
      </c>
      <c r="B31">
        <v>1877</v>
      </c>
      <c r="C31">
        <v>3267</v>
      </c>
      <c r="D31">
        <v>303</v>
      </c>
      <c r="E31">
        <v>318</v>
      </c>
      <c r="F31">
        <v>46</v>
      </c>
      <c r="G31">
        <v>1813</v>
      </c>
      <c r="H31">
        <v>2781</v>
      </c>
    </row>
    <row r="32" spans="1:8" x14ac:dyDescent="0.2">
      <c r="A32">
        <f t="shared" si="0"/>
        <v>1982</v>
      </c>
      <c r="B32">
        <v>1911</v>
      </c>
      <c r="C32">
        <v>3153</v>
      </c>
      <c r="D32">
        <v>412</v>
      </c>
      <c r="E32">
        <v>431</v>
      </c>
      <c r="F32">
        <v>72</v>
      </c>
      <c r="G32">
        <v>1696</v>
      </c>
      <c r="H32">
        <v>2604</v>
      </c>
    </row>
    <row r="33" spans="1:8" x14ac:dyDescent="0.2">
      <c r="A33">
        <f t="shared" si="0"/>
        <v>1983</v>
      </c>
      <c r="B33">
        <v>2396</v>
      </c>
      <c r="C33">
        <v>3200</v>
      </c>
      <c r="D33">
        <v>655</v>
      </c>
      <c r="E33">
        <v>674</v>
      </c>
      <c r="F33">
        <v>77</v>
      </c>
      <c r="G33">
        <v>1776</v>
      </c>
      <c r="H33">
        <v>3079</v>
      </c>
    </row>
    <row r="34" spans="1:8" x14ac:dyDescent="0.2">
      <c r="A34">
        <f t="shared" si="0"/>
        <v>1984</v>
      </c>
      <c r="B34">
        <v>2083</v>
      </c>
      <c r="C34">
        <v>3203</v>
      </c>
      <c r="D34">
        <v>1002</v>
      </c>
      <c r="E34">
        <v>1031</v>
      </c>
      <c r="F34">
        <v>66</v>
      </c>
      <c r="G34">
        <v>1827</v>
      </c>
      <c r="H34">
        <v>2704</v>
      </c>
    </row>
    <row r="35" spans="1:8" x14ac:dyDescent="0.2">
      <c r="A35">
        <f t="shared" si="0"/>
        <v>1985</v>
      </c>
      <c r="B35">
        <v>2079</v>
      </c>
      <c r="C35">
        <v>3159</v>
      </c>
      <c r="D35">
        <v>819</v>
      </c>
      <c r="E35">
        <v>855</v>
      </c>
      <c r="F35">
        <v>91</v>
      </c>
      <c r="G35">
        <v>1913</v>
      </c>
      <c r="H35">
        <v>2808</v>
      </c>
    </row>
    <row r="36" spans="1:8" x14ac:dyDescent="0.2">
      <c r="A36">
        <f t="shared" si="0"/>
        <v>1986</v>
      </c>
      <c r="B36">
        <v>2213</v>
      </c>
      <c r="C36">
        <v>3194</v>
      </c>
      <c r="D36">
        <v>698</v>
      </c>
      <c r="E36">
        <v>731</v>
      </c>
      <c r="F36">
        <v>87</v>
      </c>
      <c r="G36">
        <v>2015</v>
      </c>
      <c r="H36">
        <v>2782</v>
      </c>
    </row>
    <row r="37" spans="1:8" x14ac:dyDescent="0.2">
      <c r="A37">
        <f t="shared" si="0"/>
        <v>1987</v>
      </c>
      <c r="B37">
        <v>2259</v>
      </c>
      <c r="C37">
        <v>3211</v>
      </c>
      <c r="D37">
        <v>667</v>
      </c>
      <c r="E37">
        <v>702</v>
      </c>
      <c r="F37">
        <v>101</v>
      </c>
      <c r="G37">
        <v>2310</v>
      </c>
      <c r="H37">
        <v>3046</v>
      </c>
    </row>
    <row r="38" spans="1:8" x14ac:dyDescent="0.2">
      <c r="A38">
        <f t="shared" si="0"/>
        <v>1988</v>
      </c>
      <c r="B38">
        <v>2209</v>
      </c>
      <c r="C38">
        <v>3136</v>
      </c>
      <c r="D38">
        <v>684</v>
      </c>
      <c r="E38">
        <v>727</v>
      </c>
      <c r="F38">
        <v>100</v>
      </c>
      <c r="G38">
        <v>2478</v>
      </c>
      <c r="H38">
        <v>3091</v>
      </c>
    </row>
    <row r="39" spans="1:8" x14ac:dyDescent="0.2">
      <c r="A39">
        <f t="shared" si="0"/>
        <v>1989</v>
      </c>
      <c r="B39">
        <v>2196</v>
      </c>
      <c r="C39">
        <v>3318</v>
      </c>
      <c r="D39">
        <v>763</v>
      </c>
      <c r="E39">
        <v>811</v>
      </c>
      <c r="F39">
        <v>89</v>
      </c>
      <c r="G39">
        <v>2093</v>
      </c>
      <c r="H39">
        <v>2698</v>
      </c>
    </row>
    <row r="40" spans="1:8" x14ac:dyDescent="0.2">
      <c r="A40">
        <f t="shared" si="0"/>
        <v>1990</v>
      </c>
      <c r="B40">
        <v>1687</v>
      </c>
      <c r="C40">
        <v>3541</v>
      </c>
      <c r="D40">
        <v>963</v>
      </c>
      <c r="E40">
        <v>1029</v>
      </c>
      <c r="F40">
        <v>86</v>
      </c>
      <c r="G40">
        <v>1840</v>
      </c>
      <c r="H40">
        <v>2276</v>
      </c>
    </row>
    <row r="41" spans="1:8" x14ac:dyDescent="0.2">
      <c r="A41">
        <f t="shared" si="0"/>
        <v>1991</v>
      </c>
      <c r="B41">
        <v>1903</v>
      </c>
      <c r="C41">
        <v>3578</v>
      </c>
      <c r="D41">
        <v>919</v>
      </c>
      <c r="E41">
        <v>993</v>
      </c>
      <c r="F41">
        <v>95</v>
      </c>
      <c r="G41">
        <v>1892</v>
      </c>
      <c r="H41">
        <v>2158</v>
      </c>
    </row>
    <row r="42" spans="1:8" x14ac:dyDescent="0.2">
      <c r="A42">
        <f t="shared" si="0"/>
        <v>1992</v>
      </c>
      <c r="B42">
        <v>1692</v>
      </c>
      <c r="C42">
        <v>3707</v>
      </c>
      <c r="D42">
        <v>1211</v>
      </c>
      <c r="E42">
        <v>1333</v>
      </c>
      <c r="F42">
        <v>95</v>
      </c>
      <c r="G42">
        <v>1924</v>
      </c>
      <c r="H42">
        <v>2182</v>
      </c>
    </row>
    <row r="43" spans="1:8" x14ac:dyDescent="0.2">
      <c r="A43">
        <f t="shared" si="0"/>
        <v>1993</v>
      </c>
      <c r="B43">
        <v>1714</v>
      </c>
      <c r="C43">
        <v>3887</v>
      </c>
      <c r="D43">
        <v>1188</v>
      </c>
      <c r="E43">
        <v>1335</v>
      </c>
      <c r="F43">
        <v>108</v>
      </c>
      <c r="G43">
        <v>1962</v>
      </c>
      <c r="H43">
        <v>2187</v>
      </c>
    </row>
    <row r="44" spans="1:8" x14ac:dyDescent="0.2">
      <c r="A44">
        <f t="shared" si="0"/>
        <v>1994</v>
      </c>
      <c r="B44">
        <v>1668</v>
      </c>
      <c r="C44">
        <v>3879</v>
      </c>
      <c r="D44">
        <v>1261</v>
      </c>
      <c r="E44">
        <v>1489</v>
      </c>
      <c r="F44">
        <v>81</v>
      </c>
      <c r="G44">
        <v>2133</v>
      </c>
      <c r="H44">
        <v>2500</v>
      </c>
    </row>
    <row r="45" spans="1:8" x14ac:dyDescent="0.2">
      <c r="A45">
        <f t="shared" si="0"/>
        <v>1995</v>
      </c>
      <c r="B45">
        <v>2027</v>
      </c>
      <c r="C45">
        <v>4001</v>
      </c>
      <c r="D45">
        <v>1218</v>
      </c>
      <c r="E45">
        <v>1539</v>
      </c>
      <c r="F45">
        <v>122</v>
      </c>
      <c r="G45">
        <v>2601</v>
      </c>
      <c r="H45">
        <v>2786</v>
      </c>
    </row>
    <row r="46" spans="1:8" x14ac:dyDescent="0.2">
      <c r="A46">
        <f t="shared" si="0"/>
        <v>1996</v>
      </c>
      <c r="B46">
        <v>2116</v>
      </c>
      <c r="C46">
        <v>4061</v>
      </c>
      <c r="D46">
        <v>1274</v>
      </c>
      <c r="E46">
        <v>1674</v>
      </c>
      <c r="F46">
        <v>108</v>
      </c>
      <c r="G46">
        <v>3068</v>
      </c>
      <c r="H46">
        <v>3105</v>
      </c>
    </row>
    <row r="47" spans="1:8" x14ac:dyDescent="0.2">
      <c r="A47">
        <f t="shared" si="0"/>
        <v>1997</v>
      </c>
      <c r="B47">
        <v>2279</v>
      </c>
      <c r="C47">
        <v>4069</v>
      </c>
      <c r="D47">
        <v>1250</v>
      </c>
      <c r="E47">
        <v>1679</v>
      </c>
      <c r="F47">
        <v>110</v>
      </c>
      <c r="G47">
        <v>3191</v>
      </c>
      <c r="H47">
        <v>3310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2"/>
  <sheetViews>
    <sheetView workbookViewId="0">
      <selection activeCell="A59" sqref="A59:XFD59"/>
    </sheetView>
  </sheetViews>
  <sheetFormatPr baseColWidth="10" defaultColWidth="11.5" defaultRowHeight="15" x14ac:dyDescent="0.2"/>
  <sheetData>
    <row r="1" spans="1:16" x14ac:dyDescent="0.2">
      <c r="A1" t="s">
        <v>318</v>
      </c>
    </row>
    <row r="2" spans="1:16" x14ac:dyDescent="0.2">
      <c r="A2" s="5" t="s">
        <v>285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 x14ac:dyDescent="0.2">
      <c r="A3" s="8" t="s">
        <v>286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7"/>
    </row>
    <row r="4" spans="1:16" x14ac:dyDescent="0.2">
      <c r="A4" s="12"/>
      <c r="B4" s="47" t="s">
        <v>287</v>
      </c>
      <c r="C4" s="47"/>
      <c r="D4" s="47"/>
      <c r="E4" s="48"/>
      <c r="F4" s="13"/>
      <c r="G4" s="47" t="s">
        <v>288</v>
      </c>
      <c r="H4" s="47"/>
      <c r="I4" s="47"/>
      <c r="J4" s="48"/>
      <c r="K4" s="13"/>
      <c r="L4" s="47" t="s">
        <v>289</v>
      </c>
      <c r="M4" s="47"/>
      <c r="N4" s="47"/>
      <c r="O4" s="48"/>
      <c r="P4" s="14"/>
    </row>
    <row r="5" spans="1:16" x14ac:dyDescent="0.2">
      <c r="A5" s="15" t="s">
        <v>290</v>
      </c>
      <c r="B5" s="10" t="s">
        <v>291</v>
      </c>
      <c r="C5" s="10"/>
      <c r="D5" s="10" t="s">
        <v>292</v>
      </c>
      <c r="E5" s="10"/>
      <c r="F5" s="10"/>
      <c r="G5" s="10" t="s">
        <v>291</v>
      </c>
      <c r="H5" s="10"/>
      <c r="I5" s="10" t="s">
        <v>292</v>
      </c>
      <c r="J5" s="10"/>
      <c r="K5" s="10"/>
      <c r="L5" s="10" t="s">
        <v>291</v>
      </c>
      <c r="M5" s="10"/>
      <c r="N5" s="10" t="s">
        <v>292</v>
      </c>
      <c r="O5" s="10"/>
      <c r="P5" s="7"/>
    </row>
    <row r="6" spans="1:16" x14ac:dyDescent="0.2">
      <c r="A6" s="16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7"/>
    </row>
    <row r="7" spans="1:16" x14ac:dyDescent="0.2">
      <c r="A7" s="17">
        <v>1953</v>
      </c>
      <c r="B7" s="18">
        <v>3630</v>
      </c>
      <c r="C7" s="7"/>
      <c r="D7" s="18">
        <v>19896</v>
      </c>
      <c r="E7" s="7"/>
      <c r="F7" s="7"/>
      <c r="G7" s="18">
        <v>1430</v>
      </c>
      <c r="H7" s="7"/>
      <c r="I7" s="18">
        <v>7838</v>
      </c>
      <c r="J7" s="7"/>
      <c r="K7" s="7"/>
      <c r="L7" s="18">
        <v>2200</v>
      </c>
      <c r="M7" s="7"/>
      <c r="N7" s="18">
        <v>12058</v>
      </c>
      <c r="O7" s="19"/>
      <c r="P7" s="20"/>
    </row>
    <row r="8" spans="1:16" x14ac:dyDescent="0.2">
      <c r="A8" s="17">
        <v>1954</v>
      </c>
      <c r="B8" s="18">
        <v>4070</v>
      </c>
      <c r="C8" s="7"/>
      <c r="D8" s="18">
        <v>22098</v>
      </c>
      <c r="E8" s="7"/>
      <c r="F8" s="7"/>
      <c r="G8" s="18">
        <v>1750</v>
      </c>
      <c r="H8" s="7"/>
      <c r="I8" s="18">
        <v>9502</v>
      </c>
      <c r="J8" s="7"/>
      <c r="K8" s="7"/>
      <c r="L8" s="18">
        <v>2320</v>
      </c>
      <c r="M8" s="7"/>
      <c r="N8" s="18">
        <v>12597</v>
      </c>
      <c r="O8" s="19"/>
      <c r="P8" s="20"/>
    </row>
    <row r="9" spans="1:16" x14ac:dyDescent="0.2">
      <c r="A9" s="17">
        <v>1955</v>
      </c>
      <c r="B9" s="18">
        <v>4640</v>
      </c>
      <c r="C9" s="7"/>
      <c r="D9" s="18">
        <v>24753</v>
      </c>
      <c r="E9" s="7"/>
      <c r="F9" s="7"/>
      <c r="G9" s="18">
        <v>2180</v>
      </c>
      <c r="H9" s="7"/>
      <c r="I9" s="18">
        <v>11629</v>
      </c>
      <c r="J9" s="7"/>
      <c r="K9" s="7"/>
      <c r="L9" s="18">
        <v>2460</v>
      </c>
      <c r="M9" s="7"/>
      <c r="N9" s="18">
        <v>13123</v>
      </c>
      <c r="O9" s="19"/>
      <c r="P9" s="20"/>
    </row>
    <row r="10" spans="1:16" x14ac:dyDescent="0.2">
      <c r="A10" s="17">
        <v>1956</v>
      </c>
      <c r="B10" s="18">
        <v>6605</v>
      </c>
      <c r="C10" s="7"/>
      <c r="D10" s="18">
        <v>34056</v>
      </c>
      <c r="E10" s="7"/>
      <c r="F10" s="7"/>
      <c r="G10" s="18">
        <v>3328</v>
      </c>
      <c r="H10" s="7"/>
      <c r="I10" s="18">
        <v>17160</v>
      </c>
      <c r="J10" s="7"/>
      <c r="K10" s="7"/>
      <c r="L10" s="18">
        <v>3277</v>
      </c>
      <c r="M10" s="7"/>
      <c r="N10" s="18">
        <v>16897</v>
      </c>
      <c r="O10" s="19"/>
      <c r="P10" s="20"/>
    </row>
    <row r="11" spans="1:16" x14ac:dyDescent="0.2">
      <c r="A11" s="17">
        <v>1957</v>
      </c>
      <c r="B11" s="18">
        <v>7731</v>
      </c>
      <c r="C11" s="7"/>
      <c r="D11" s="18">
        <v>38581</v>
      </c>
      <c r="E11" s="7"/>
      <c r="F11" s="7"/>
      <c r="G11" s="18">
        <v>4335</v>
      </c>
      <c r="H11" s="7"/>
      <c r="I11" s="18">
        <v>21634</v>
      </c>
      <c r="J11" s="7"/>
      <c r="K11" s="7"/>
      <c r="L11" s="18">
        <v>3396</v>
      </c>
      <c r="M11" s="7"/>
      <c r="N11" s="18">
        <v>16948</v>
      </c>
      <c r="O11" s="19"/>
      <c r="P11" s="20"/>
    </row>
    <row r="12" spans="1:16" x14ac:dyDescent="0.2">
      <c r="A12" s="17">
        <v>1958</v>
      </c>
      <c r="B12" s="18">
        <v>8389</v>
      </c>
      <c r="C12" s="7"/>
      <c r="D12" s="18">
        <v>40925</v>
      </c>
      <c r="E12" s="7"/>
      <c r="F12" s="7"/>
      <c r="G12" s="18">
        <v>4759</v>
      </c>
      <c r="H12" s="7"/>
      <c r="I12" s="18">
        <v>23216</v>
      </c>
      <c r="J12" s="7"/>
      <c r="K12" s="7"/>
      <c r="L12" s="18">
        <v>3630</v>
      </c>
      <c r="M12" s="7"/>
      <c r="N12" s="18">
        <v>17709</v>
      </c>
      <c r="O12" s="19"/>
      <c r="P12" s="20"/>
    </row>
    <row r="13" spans="1:16" x14ac:dyDescent="0.2">
      <c r="A13" s="17">
        <v>1959</v>
      </c>
      <c r="B13" s="18">
        <v>9618</v>
      </c>
      <c r="C13" s="7"/>
      <c r="D13" s="18">
        <v>46349</v>
      </c>
      <c r="E13" s="7"/>
      <c r="F13" s="7"/>
      <c r="G13" s="18">
        <v>5635</v>
      </c>
      <c r="H13" s="7"/>
      <c r="I13" s="18">
        <v>27155</v>
      </c>
      <c r="J13" s="7"/>
      <c r="K13" s="7"/>
      <c r="L13" s="18">
        <v>3983</v>
      </c>
      <c r="M13" s="7"/>
      <c r="N13" s="18">
        <v>19194</v>
      </c>
      <c r="O13" s="19"/>
      <c r="P13" s="20"/>
    </row>
    <row r="14" spans="1:16" x14ac:dyDescent="0.2">
      <c r="A14" s="17">
        <v>1960</v>
      </c>
      <c r="B14" s="18">
        <v>10509</v>
      </c>
      <c r="C14" s="7"/>
      <c r="D14" s="18">
        <v>49946</v>
      </c>
      <c r="E14" s="7"/>
      <c r="F14" s="7"/>
      <c r="G14" s="18">
        <v>6081</v>
      </c>
      <c r="H14" s="7"/>
      <c r="I14" s="18">
        <v>28901</v>
      </c>
      <c r="J14" s="7"/>
      <c r="K14" s="7"/>
      <c r="L14" s="18">
        <v>4428</v>
      </c>
      <c r="M14" s="7"/>
      <c r="N14" s="18">
        <v>21045</v>
      </c>
      <c r="O14" s="19"/>
      <c r="P14" s="20"/>
    </row>
    <row r="15" spans="1:16" x14ac:dyDescent="0.2">
      <c r="A15" s="17">
        <v>1961</v>
      </c>
      <c r="B15" s="18">
        <v>10908</v>
      </c>
      <c r="C15" s="7"/>
      <c r="D15" s="18">
        <v>51266</v>
      </c>
      <c r="E15" s="7"/>
      <c r="F15" s="7"/>
      <c r="G15" s="18">
        <v>6240</v>
      </c>
      <c r="H15" s="7"/>
      <c r="I15" s="18">
        <v>29327</v>
      </c>
      <c r="J15" s="7"/>
      <c r="K15" s="7"/>
      <c r="L15" s="18">
        <v>4668</v>
      </c>
      <c r="M15" s="7"/>
      <c r="N15" s="18">
        <v>21939</v>
      </c>
      <c r="O15" s="19"/>
      <c r="P15" s="20"/>
    </row>
    <row r="16" spans="1:16" x14ac:dyDescent="0.2">
      <c r="A16" s="17">
        <v>1962</v>
      </c>
      <c r="B16" s="18">
        <v>11464</v>
      </c>
      <c r="C16" s="7"/>
      <c r="D16" s="18">
        <v>53154</v>
      </c>
      <c r="E16" s="7"/>
      <c r="F16" s="7"/>
      <c r="G16" s="18">
        <v>6434</v>
      </c>
      <c r="H16" s="7"/>
      <c r="I16" s="18">
        <v>29832</v>
      </c>
      <c r="J16" s="7"/>
      <c r="K16" s="7"/>
      <c r="L16" s="18">
        <v>5029</v>
      </c>
      <c r="M16" s="7"/>
      <c r="N16" s="18">
        <v>23318</v>
      </c>
      <c r="O16" s="19"/>
      <c r="P16" s="20"/>
    </row>
    <row r="17" spans="1:16" x14ac:dyDescent="0.2">
      <c r="A17" s="17">
        <v>1963</v>
      </c>
      <c r="B17" s="18">
        <v>12630</v>
      </c>
      <c r="C17" s="7"/>
      <c r="D17" s="18">
        <v>57946</v>
      </c>
      <c r="E17" s="7"/>
      <c r="F17" s="7"/>
      <c r="G17" s="18">
        <v>7270</v>
      </c>
      <c r="H17" s="7"/>
      <c r="I17" s="18">
        <v>33355</v>
      </c>
      <c r="J17" s="7"/>
      <c r="K17" s="7"/>
      <c r="L17" s="18">
        <v>5360</v>
      </c>
      <c r="M17" s="7"/>
      <c r="N17" s="18">
        <v>24592</v>
      </c>
      <c r="O17" s="19"/>
      <c r="P17" s="20"/>
    </row>
    <row r="18" spans="1:16" x14ac:dyDescent="0.2">
      <c r="A18" s="17">
        <v>1964</v>
      </c>
      <c r="B18" s="18">
        <v>13512</v>
      </c>
      <c r="C18" s="7"/>
      <c r="D18" s="18">
        <v>61056</v>
      </c>
      <c r="E18" s="7"/>
      <c r="F18" s="7"/>
      <c r="G18" s="18">
        <v>7720</v>
      </c>
      <c r="H18" s="7"/>
      <c r="I18" s="18">
        <v>34884</v>
      </c>
      <c r="J18" s="7"/>
      <c r="K18" s="7"/>
      <c r="L18" s="18">
        <v>5792</v>
      </c>
      <c r="M18" s="7"/>
      <c r="N18" s="18">
        <v>26172</v>
      </c>
      <c r="O18" s="19"/>
      <c r="P18" s="20"/>
    </row>
    <row r="19" spans="1:16" x14ac:dyDescent="0.2">
      <c r="A19" s="17">
        <v>1965</v>
      </c>
      <c r="B19" s="18">
        <v>14185</v>
      </c>
      <c r="C19" s="7"/>
      <c r="D19" s="18">
        <v>62948</v>
      </c>
      <c r="E19" s="7"/>
      <c r="F19" s="7"/>
      <c r="G19" s="18">
        <v>7740</v>
      </c>
      <c r="H19" s="7"/>
      <c r="I19" s="18">
        <v>34347</v>
      </c>
      <c r="J19" s="7"/>
      <c r="K19" s="7"/>
      <c r="L19" s="18">
        <v>6445</v>
      </c>
      <c r="M19" s="7"/>
      <c r="N19" s="18">
        <v>28601</v>
      </c>
      <c r="O19" s="19"/>
      <c r="P19" s="20"/>
    </row>
    <row r="20" spans="1:16" x14ac:dyDescent="0.2">
      <c r="A20" s="17">
        <v>1966</v>
      </c>
      <c r="B20" s="18">
        <v>15548</v>
      </c>
      <c r="C20" s="7"/>
      <c r="D20" s="18">
        <v>67085</v>
      </c>
      <c r="E20" s="7"/>
      <c r="F20" s="7"/>
      <c r="G20" s="18">
        <v>8332</v>
      </c>
      <c r="H20" s="7"/>
      <c r="I20" s="18">
        <v>35950</v>
      </c>
      <c r="J20" s="7"/>
      <c r="K20" s="7"/>
      <c r="L20" s="18">
        <v>7216</v>
      </c>
      <c r="M20" s="7"/>
      <c r="N20" s="18">
        <v>31135</v>
      </c>
      <c r="O20" s="19"/>
      <c r="P20" s="20"/>
    </row>
    <row r="21" spans="1:16" x14ac:dyDescent="0.2">
      <c r="A21" s="17">
        <v>1967</v>
      </c>
      <c r="B21" s="18">
        <v>16385</v>
      </c>
      <c r="C21" s="7"/>
      <c r="D21" s="18">
        <v>68575</v>
      </c>
      <c r="E21" s="7"/>
      <c r="F21" s="7"/>
      <c r="G21" s="18">
        <v>8365</v>
      </c>
      <c r="H21" s="7"/>
      <c r="I21" s="18">
        <v>35009</v>
      </c>
      <c r="J21" s="7"/>
      <c r="K21" s="7"/>
      <c r="L21" s="18">
        <v>8020</v>
      </c>
      <c r="M21" s="7"/>
      <c r="N21" s="18">
        <v>33565</v>
      </c>
      <c r="O21" s="19"/>
      <c r="P21" s="20"/>
    </row>
    <row r="22" spans="1:16" x14ac:dyDescent="0.2">
      <c r="A22" s="17">
        <v>1968</v>
      </c>
      <c r="B22" s="18">
        <v>17429</v>
      </c>
      <c r="C22" s="7"/>
      <c r="D22" s="18">
        <v>69959</v>
      </c>
      <c r="E22" s="7"/>
      <c r="F22" s="7"/>
      <c r="G22" s="18">
        <v>8560</v>
      </c>
      <c r="H22" s="7"/>
      <c r="I22" s="18">
        <v>34359</v>
      </c>
      <c r="J22" s="7"/>
      <c r="K22" s="7"/>
      <c r="L22" s="18">
        <v>8869</v>
      </c>
      <c r="M22" s="7"/>
      <c r="N22" s="18">
        <v>35600</v>
      </c>
      <c r="O22" s="19"/>
      <c r="P22" s="20"/>
    </row>
    <row r="23" spans="1:16" x14ac:dyDescent="0.2">
      <c r="A23" s="17">
        <v>1969</v>
      </c>
      <c r="B23" s="18">
        <v>18308</v>
      </c>
      <c r="C23" s="7"/>
      <c r="D23" s="18">
        <v>70015</v>
      </c>
      <c r="E23" s="7"/>
      <c r="F23" s="7"/>
      <c r="G23" s="18">
        <v>8451</v>
      </c>
      <c r="H23" s="7"/>
      <c r="I23" s="18">
        <v>32319</v>
      </c>
      <c r="J23" s="7"/>
      <c r="K23" s="7"/>
      <c r="L23" s="18">
        <v>9857</v>
      </c>
      <c r="M23" s="7"/>
      <c r="N23" s="18">
        <v>37696</v>
      </c>
      <c r="O23" s="19"/>
      <c r="P23" s="20"/>
    </row>
    <row r="24" spans="1:16" x14ac:dyDescent="0.2">
      <c r="A24" s="17">
        <v>1970</v>
      </c>
      <c r="B24" s="18">
        <v>18067</v>
      </c>
      <c r="C24" s="7"/>
      <c r="D24" s="18">
        <v>65621</v>
      </c>
      <c r="E24" s="7"/>
      <c r="F24" s="7"/>
      <c r="G24" s="18">
        <v>7779</v>
      </c>
      <c r="H24" s="7"/>
      <c r="I24" s="18">
        <v>28254</v>
      </c>
      <c r="J24" s="7"/>
      <c r="K24" s="7"/>
      <c r="L24" s="18">
        <v>10288</v>
      </c>
      <c r="M24" s="7"/>
      <c r="N24" s="18">
        <v>37367</v>
      </c>
      <c r="O24" s="19"/>
      <c r="P24" s="20"/>
    </row>
    <row r="25" spans="1:16" x14ac:dyDescent="0.2">
      <c r="A25" s="17">
        <v>1971</v>
      </c>
      <c r="B25" s="18">
        <v>18320</v>
      </c>
      <c r="C25" s="7"/>
      <c r="D25" s="18">
        <v>63368</v>
      </c>
      <c r="E25" s="7"/>
      <c r="F25" s="7"/>
      <c r="G25" s="18">
        <v>7666</v>
      </c>
      <c r="H25" s="7"/>
      <c r="I25" s="18">
        <v>26516</v>
      </c>
      <c r="J25" s="7"/>
      <c r="K25" s="7"/>
      <c r="L25" s="18">
        <v>10654</v>
      </c>
      <c r="M25" s="7"/>
      <c r="N25" s="18">
        <v>36852</v>
      </c>
      <c r="O25" s="19"/>
      <c r="P25" s="20"/>
    </row>
    <row r="26" spans="1:16" x14ac:dyDescent="0.2">
      <c r="A26" s="17">
        <v>1972</v>
      </c>
      <c r="B26" s="18">
        <v>19552</v>
      </c>
      <c r="C26" s="7"/>
      <c r="D26" s="18">
        <v>64815</v>
      </c>
      <c r="E26" s="7"/>
      <c r="F26" s="7"/>
      <c r="G26" s="18">
        <v>8017</v>
      </c>
      <c r="H26" s="7"/>
      <c r="I26" s="18">
        <v>26577</v>
      </c>
      <c r="J26" s="7"/>
      <c r="K26" s="7"/>
      <c r="L26" s="18">
        <v>11535</v>
      </c>
      <c r="M26" s="7"/>
      <c r="N26" s="18">
        <v>38239</v>
      </c>
      <c r="O26" s="19"/>
      <c r="P26" s="20"/>
    </row>
    <row r="27" spans="1:16" x14ac:dyDescent="0.2">
      <c r="A27" s="17">
        <v>1973</v>
      </c>
      <c r="B27" s="18">
        <v>21249</v>
      </c>
      <c r="C27" s="7"/>
      <c r="D27" s="18">
        <v>66719</v>
      </c>
      <c r="E27" s="7"/>
      <c r="F27" s="7"/>
      <c r="G27" s="18">
        <v>8145</v>
      </c>
      <c r="H27" s="7"/>
      <c r="I27" s="18">
        <v>25574</v>
      </c>
      <c r="J27" s="7"/>
      <c r="K27" s="7"/>
      <c r="L27" s="18">
        <v>13104</v>
      </c>
      <c r="M27" s="7"/>
      <c r="N27" s="18">
        <v>41145</v>
      </c>
      <c r="O27" s="19"/>
      <c r="P27" s="20"/>
    </row>
    <row r="28" spans="1:16" x14ac:dyDescent="0.2">
      <c r="A28" s="17">
        <v>1974</v>
      </c>
      <c r="B28" s="18">
        <v>22887</v>
      </c>
      <c r="C28" s="7"/>
      <c r="D28" s="18">
        <v>65908</v>
      </c>
      <c r="E28" s="7"/>
      <c r="F28" s="7"/>
      <c r="G28" s="18">
        <v>8220</v>
      </c>
      <c r="H28" s="7"/>
      <c r="I28" s="18">
        <v>23671</v>
      </c>
      <c r="J28" s="7"/>
      <c r="K28" s="7"/>
      <c r="L28" s="18">
        <v>14667</v>
      </c>
      <c r="M28" s="7"/>
      <c r="N28" s="18">
        <v>42237</v>
      </c>
      <c r="O28" s="19"/>
      <c r="P28" s="20"/>
    </row>
    <row r="29" spans="1:16" x14ac:dyDescent="0.2">
      <c r="A29" s="17">
        <v>1975</v>
      </c>
      <c r="B29" s="18">
        <v>24187</v>
      </c>
      <c r="C29" s="7"/>
      <c r="D29" s="18">
        <v>63648</v>
      </c>
      <c r="E29" s="7"/>
      <c r="F29" s="7"/>
      <c r="G29" s="18">
        <v>8605</v>
      </c>
      <c r="H29" s="7"/>
      <c r="I29" s="18">
        <v>22644</v>
      </c>
      <c r="J29" s="7"/>
      <c r="K29" s="7"/>
      <c r="L29" s="18">
        <v>15582</v>
      </c>
      <c r="M29" s="7"/>
      <c r="N29" s="18">
        <v>41004</v>
      </c>
      <c r="O29" s="19"/>
      <c r="P29" s="20"/>
    </row>
    <row r="30" spans="1:16" x14ac:dyDescent="0.2">
      <c r="A30" s="17">
        <v>1976</v>
      </c>
      <c r="B30" s="18">
        <v>26997</v>
      </c>
      <c r="C30" s="7"/>
      <c r="D30" s="18">
        <v>67162</v>
      </c>
      <c r="E30" s="7"/>
      <c r="F30" s="7"/>
      <c r="G30" s="18">
        <v>9561</v>
      </c>
      <c r="H30" s="7"/>
      <c r="I30" s="18">
        <v>23785</v>
      </c>
      <c r="J30" s="7"/>
      <c r="K30" s="7"/>
      <c r="L30" s="18">
        <v>17436</v>
      </c>
      <c r="M30" s="7"/>
      <c r="N30" s="18">
        <v>43377</v>
      </c>
      <c r="O30" s="19"/>
      <c r="P30" s="20"/>
    </row>
    <row r="31" spans="1:16" x14ac:dyDescent="0.2">
      <c r="A31" s="17">
        <v>1977</v>
      </c>
      <c r="B31" s="18">
        <v>29825</v>
      </c>
      <c r="C31" s="7"/>
      <c r="D31" s="18">
        <v>69764</v>
      </c>
      <c r="E31" s="7"/>
      <c r="F31" s="7"/>
      <c r="G31" s="18">
        <v>10485</v>
      </c>
      <c r="H31" s="7"/>
      <c r="I31" s="18">
        <v>24526</v>
      </c>
      <c r="J31" s="7"/>
      <c r="K31" s="7"/>
      <c r="L31" s="18">
        <v>19340</v>
      </c>
      <c r="M31" s="7"/>
      <c r="N31" s="18">
        <v>45238</v>
      </c>
      <c r="O31" s="19"/>
      <c r="P31" s="20"/>
    </row>
    <row r="32" spans="1:16" x14ac:dyDescent="0.2">
      <c r="A32" s="17">
        <v>1978</v>
      </c>
      <c r="B32" s="18">
        <v>33304</v>
      </c>
      <c r="C32" s="7"/>
      <c r="D32" s="18">
        <v>72785</v>
      </c>
      <c r="E32" s="7"/>
      <c r="F32" s="7"/>
      <c r="G32" s="18">
        <v>11189</v>
      </c>
      <c r="H32" s="7"/>
      <c r="I32" s="18">
        <v>24453</v>
      </c>
      <c r="J32" s="7"/>
      <c r="K32" s="7"/>
      <c r="L32" s="18">
        <v>22115</v>
      </c>
      <c r="M32" s="7"/>
      <c r="N32" s="18">
        <v>48332</v>
      </c>
      <c r="O32" s="19"/>
      <c r="P32" s="20"/>
    </row>
    <row r="33" spans="1:16" x14ac:dyDescent="0.2">
      <c r="A33" s="17">
        <v>1979</v>
      </c>
      <c r="B33" s="18">
        <v>38226</v>
      </c>
      <c r="C33" s="7"/>
      <c r="D33" s="18">
        <v>77150</v>
      </c>
      <c r="E33" s="7"/>
      <c r="F33" s="7"/>
      <c r="G33" s="18">
        <v>12518</v>
      </c>
      <c r="H33" s="7"/>
      <c r="I33" s="18">
        <v>25265</v>
      </c>
      <c r="J33" s="7"/>
      <c r="K33" s="7"/>
      <c r="L33" s="18">
        <v>25708</v>
      </c>
      <c r="M33" s="7"/>
      <c r="N33" s="18">
        <v>51885</v>
      </c>
      <c r="O33" s="19"/>
      <c r="P33" s="20"/>
    </row>
    <row r="34" spans="1:16" x14ac:dyDescent="0.2">
      <c r="A34" s="17">
        <v>1980</v>
      </c>
      <c r="B34" s="18">
        <v>44505</v>
      </c>
      <c r="C34" s="7"/>
      <c r="D34" s="18">
        <v>82352</v>
      </c>
      <c r="E34" s="7"/>
      <c r="F34" s="7"/>
      <c r="G34" s="18">
        <v>14029</v>
      </c>
      <c r="H34" s="7"/>
      <c r="I34" s="18">
        <v>25959</v>
      </c>
      <c r="J34" s="7"/>
      <c r="K34" s="7"/>
      <c r="L34" s="18">
        <v>30476</v>
      </c>
      <c r="M34" s="7"/>
      <c r="N34" s="18">
        <v>56393</v>
      </c>
      <c r="O34" s="19"/>
      <c r="P34" s="20"/>
    </row>
    <row r="35" spans="1:16" x14ac:dyDescent="0.2">
      <c r="A35" s="17">
        <v>1981</v>
      </c>
      <c r="B35" s="18">
        <v>51810</v>
      </c>
      <c r="C35" s="7"/>
      <c r="D35" s="18">
        <v>87637</v>
      </c>
      <c r="E35" s="7"/>
      <c r="F35" s="7"/>
      <c r="G35" s="18">
        <v>16382</v>
      </c>
      <c r="H35" s="7"/>
      <c r="I35" s="18">
        <v>27710</v>
      </c>
      <c r="J35" s="7"/>
      <c r="K35" s="7"/>
      <c r="L35" s="18">
        <v>35428</v>
      </c>
      <c r="M35" s="7"/>
      <c r="N35" s="18">
        <v>59927</v>
      </c>
      <c r="O35" s="19"/>
      <c r="P35" s="20"/>
    </row>
    <row r="36" spans="1:16" x14ac:dyDescent="0.2">
      <c r="A36" s="17">
        <v>1982</v>
      </c>
      <c r="B36" s="18">
        <v>58650</v>
      </c>
      <c r="C36" s="7"/>
      <c r="D36" s="18">
        <v>93503</v>
      </c>
      <c r="E36" s="7"/>
      <c r="F36" s="7"/>
      <c r="G36" s="18">
        <v>18545</v>
      </c>
      <c r="H36" s="7"/>
      <c r="I36" s="18">
        <v>29565</v>
      </c>
      <c r="J36" s="7"/>
      <c r="K36" s="7"/>
      <c r="L36" s="18">
        <v>40105</v>
      </c>
      <c r="M36" s="7"/>
      <c r="N36" s="18">
        <v>63938</v>
      </c>
      <c r="O36" s="19"/>
      <c r="P36" s="20"/>
    </row>
    <row r="37" spans="1:16" x14ac:dyDescent="0.2">
      <c r="A37" s="17">
        <v>1983</v>
      </c>
      <c r="B37" s="18">
        <v>65268</v>
      </c>
      <c r="C37" s="7"/>
      <c r="D37" s="18">
        <v>100093</v>
      </c>
      <c r="E37" s="7"/>
      <c r="F37" s="7"/>
      <c r="G37" s="18">
        <v>20680</v>
      </c>
      <c r="H37" s="7"/>
      <c r="I37" s="18">
        <v>31714</v>
      </c>
      <c r="J37" s="7"/>
      <c r="K37" s="7"/>
      <c r="L37" s="18">
        <v>44588</v>
      </c>
      <c r="M37" s="7"/>
      <c r="N37" s="18">
        <v>68379</v>
      </c>
      <c r="O37" s="19"/>
      <c r="P37" s="20"/>
    </row>
    <row r="38" spans="1:16" x14ac:dyDescent="0.2">
      <c r="A38" s="17">
        <v>1984</v>
      </c>
      <c r="B38" s="18">
        <v>74800</v>
      </c>
      <c r="C38" s="7"/>
      <c r="D38" s="18">
        <v>110561</v>
      </c>
      <c r="E38" s="7"/>
      <c r="F38" s="7"/>
      <c r="G38" s="18">
        <v>23396</v>
      </c>
      <c r="H38" s="7"/>
      <c r="I38" s="18">
        <v>34581</v>
      </c>
      <c r="J38" s="7"/>
      <c r="K38" s="7"/>
      <c r="L38" s="18">
        <v>51404</v>
      </c>
      <c r="M38" s="7"/>
      <c r="N38" s="18">
        <v>75979</v>
      </c>
      <c r="O38" s="19"/>
      <c r="P38" s="20"/>
    </row>
    <row r="39" spans="1:16" x14ac:dyDescent="0.2">
      <c r="A39" s="17">
        <v>1985</v>
      </c>
      <c r="B39" s="18">
        <v>84239</v>
      </c>
      <c r="C39" s="7"/>
      <c r="D39" s="18">
        <v>120834</v>
      </c>
      <c r="E39" s="7"/>
      <c r="F39" s="7"/>
      <c r="G39" s="18">
        <v>27196</v>
      </c>
      <c r="H39" s="7"/>
      <c r="I39" s="18">
        <v>39011</v>
      </c>
      <c r="J39" s="7"/>
      <c r="K39" s="7"/>
      <c r="L39" s="18">
        <v>57043</v>
      </c>
      <c r="M39" s="7"/>
      <c r="N39" s="18">
        <v>81824</v>
      </c>
      <c r="O39" s="19"/>
      <c r="P39" s="20"/>
    </row>
    <row r="40" spans="1:16" x14ac:dyDescent="0.2">
      <c r="A40" s="17">
        <v>1986</v>
      </c>
      <c r="B40" s="18">
        <v>87823</v>
      </c>
      <c r="C40" s="7"/>
      <c r="D40" s="18">
        <v>123261</v>
      </c>
      <c r="E40" s="7"/>
      <c r="F40" s="7"/>
      <c r="G40" s="18">
        <v>27891</v>
      </c>
      <c r="H40" s="7"/>
      <c r="I40" s="18">
        <v>39145</v>
      </c>
      <c r="J40" s="7"/>
      <c r="K40" s="7"/>
      <c r="L40" s="18">
        <v>59932</v>
      </c>
      <c r="M40" s="7"/>
      <c r="N40" s="18">
        <v>84115</v>
      </c>
      <c r="O40" s="19"/>
      <c r="P40" s="20"/>
    </row>
    <row r="41" spans="1:16" x14ac:dyDescent="0.2">
      <c r="A41" s="17">
        <v>1987</v>
      </c>
      <c r="B41" s="18">
        <v>92155</v>
      </c>
      <c r="C41" s="7"/>
      <c r="D41" s="18">
        <v>125902</v>
      </c>
      <c r="E41" s="7"/>
      <c r="F41" s="7"/>
      <c r="G41" s="18">
        <v>30752</v>
      </c>
      <c r="H41" s="7"/>
      <c r="I41" s="18">
        <v>42013</v>
      </c>
      <c r="J41" s="7"/>
      <c r="K41" s="7"/>
      <c r="L41" s="18">
        <v>61403</v>
      </c>
      <c r="M41" s="7"/>
      <c r="N41" s="18">
        <v>83889</v>
      </c>
      <c r="O41" s="19"/>
      <c r="P41" s="20"/>
    </row>
    <row r="42" spans="1:16" x14ac:dyDescent="0.2">
      <c r="A42" s="21" t="s">
        <v>293</v>
      </c>
      <c r="B42" s="18">
        <v>97015</v>
      </c>
      <c r="C42" s="7"/>
      <c r="D42" s="18">
        <v>128168</v>
      </c>
      <c r="E42" s="7"/>
      <c r="F42" s="7"/>
      <c r="G42" s="18">
        <v>30343</v>
      </c>
      <c r="H42" s="7"/>
      <c r="I42" s="18">
        <v>40087</v>
      </c>
      <c r="J42" s="7"/>
      <c r="K42" s="7"/>
      <c r="L42" s="18">
        <v>66672</v>
      </c>
      <c r="M42" s="7"/>
      <c r="N42" s="18">
        <v>88081</v>
      </c>
      <c r="O42" s="19"/>
      <c r="P42" s="20"/>
    </row>
    <row r="43" spans="1:16" x14ac:dyDescent="0.2">
      <c r="A43" s="21" t="s">
        <v>294</v>
      </c>
      <c r="B43" s="18">
        <v>102055</v>
      </c>
      <c r="C43" s="7"/>
      <c r="D43" s="18">
        <v>129912</v>
      </c>
      <c r="E43" s="7"/>
      <c r="F43" s="7"/>
      <c r="G43" s="18">
        <v>28554</v>
      </c>
      <c r="H43" s="7"/>
      <c r="I43" s="18">
        <v>36348</v>
      </c>
      <c r="J43" s="7"/>
      <c r="K43" s="7"/>
      <c r="L43" s="18">
        <v>73501</v>
      </c>
      <c r="M43" s="7"/>
      <c r="N43" s="18">
        <v>93564</v>
      </c>
      <c r="O43" s="19"/>
      <c r="P43" s="20"/>
    </row>
    <row r="44" spans="1:16" x14ac:dyDescent="0.2">
      <c r="A44" s="21" t="s">
        <v>295</v>
      </c>
      <c r="B44" s="18">
        <v>109727</v>
      </c>
      <c r="C44" s="7"/>
      <c r="D44" s="18">
        <v>134486</v>
      </c>
      <c r="E44" s="7"/>
      <c r="F44" s="7"/>
      <c r="G44" s="18">
        <v>28125</v>
      </c>
      <c r="H44" s="7"/>
      <c r="I44" s="18">
        <v>34471</v>
      </c>
      <c r="J44" s="7"/>
      <c r="K44" s="7"/>
      <c r="L44" s="18">
        <v>81602</v>
      </c>
      <c r="M44" s="7"/>
      <c r="N44" s="18">
        <v>100015</v>
      </c>
      <c r="O44" s="19"/>
      <c r="P44" s="20"/>
    </row>
    <row r="45" spans="1:16" x14ac:dyDescent="0.2">
      <c r="A45" s="21" t="s">
        <v>296</v>
      </c>
      <c r="B45" s="18">
        <v>116952</v>
      </c>
      <c r="C45" s="7"/>
      <c r="D45" s="18">
        <v>138498</v>
      </c>
      <c r="E45" s="7"/>
      <c r="F45" s="7"/>
      <c r="G45" s="18">
        <v>26372</v>
      </c>
      <c r="H45" s="7"/>
      <c r="I45" s="18">
        <v>31230</v>
      </c>
      <c r="J45" s="7"/>
      <c r="K45" s="7"/>
      <c r="L45" s="18">
        <v>90580</v>
      </c>
      <c r="M45" s="7"/>
      <c r="N45" s="18">
        <v>107267</v>
      </c>
      <c r="O45" s="19"/>
      <c r="P45" s="20"/>
    </row>
    <row r="46" spans="1:16" x14ac:dyDescent="0.2">
      <c r="A46" s="21" t="s">
        <v>297</v>
      </c>
      <c r="B46" s="18">
        <v>119110</v>
      </c>
      <c r="C46" s="7"/>
      <c r="D46" s="18">
        <v>137883</v>
      </c>
      <c r="E46" s="7"/>
      <c r="F46" s="7"/>
      <c r="G46" s="18">
        <v>24722</v>
      </c>
      <c r="H46" s="7"/>
      <c r="I46" s="18">
        <v>28618</v>
      </c>
      <c r="J46" s="7"/>
      <c r="K46" s="7"/>
      <c r="L46" s="18">
        <v>94388</v>
      </c>
      <c r="M46" s="7"/>
      <c r="N46" s="18">
        <v>109265</v>
      </c>
      <c r="O46" s="19"/>
      <c r="P46" s="20"/>
    </row>
    <row r="47" spans="1:16" x14ac:dyDescent="0.2">
      <c r="A47" s="21" t="s">
        <v>298</v>
      </c>
      <c r="B47" s="18">
        <v>117400</v>
      </c>
      <c r="C47" s="7"/>
      <c r="D47" s="18">
        <v>132835</v>
      </c>
      <c r="E47" s="7"/>
      <c r="F47" s="7"/>
      <c r="G47" s="18">
        <v>22809</v>
      </c>
      <c r="H47" s="7"/>
      <c r="I47" s="18">
        <v>25808</v>
      </c>
      <c r="J47" s="7"/>
      <c r="K47" s="7"/>
      <c r="L47" s="18">
        <v>94591</v>
      </c>
      <c r="M47" s="7"/>
      <c r="N47" s="18">
        <v>107028</v>
      </c>
      <c r="O47" s="19"/>
      <c r="P47" s="20"/>
    </row>
    <row r="48" spans="1:16" x14ac:dyDescent="0.2">
      <c r="A48" s="21" t="s">
        <v>299</v>
      </c>
      <c r="B48" s="18">
        <v>119595</v>
      </c>
      <c r="C48" s="7"/>
      <c r="D48" s="18">
        <v>132503</v>
      </c>
      <c r="E48" s="7"/>
      <c r="F48" s="7"/>
      <c r="G48" s="18">
        <v>22463</v>
      </c>
      <c r="H48" s="7"/>
      <c r="I48" s="18">
        <v>24887</v>
      </c>
      <c r="J48" s="7"/>
      <c r="K48" s="7"/>
      <c r="L48" s="18">
        <v>97131</v>
      </c>
      <c r="M48" s="7"/>
      <c r="N48" s="18">
        <v>107614</v>
      </c>
      <c r="O48" s="19"/>
      <c r="P48" s="20"/>
    </row>
    <row r="49" spans="1:16" x14ac:dyDescent="0.2">
      <c r="A49" s="21" t="s">
        <v>300</v>
      </c>
      <c r="B49" s="18">
        <v>132103</v>
      </c>
      <c r="C49" s="7"/>
      <c r="D49" s="18">
        <v>143425</v>
      </c>
      <c r="E49" s="7"/>
      <c r="F49" s="7"/>
      <c r="G49" s="18">
        <v>23451</v>
      </c>
      <c r="H49" s="7"/>
      <c r="I49" s="18">
        <v>25461</v>
      </c>
      <c r="J49" s="7"/>
      <c r="K49" s="7"/>
      <c r="L49" s="18">
        <v>108652</v>
      </c>
      <c r="M49" s="7"/>
      <c r="N49" s="18">
        <v>117964</v>
      </c>
      <c r="O49" s="19"/>
      <c r="P49" s="20"/>
    </row>
    <row r="50" spans="1:16" x14ac:dyDescent="0.2">
      <c r="A50" s="21" t="s">
        <v>301</v>
      </c>
      <c r="B50" s="18">
        <v>144667</v>
      </c>
      <c r="C50" s="7"/>
      <c r="D50" s="18">
        <v>154143</v>
      </c>
      <c r="E50" s="7"/>
      <c r="F50" s="7"/>
      <c r="G50" s="18">
        <v>23653</v>
      </c>
      <c r="H50" s="7"/>
      <c r="I50" s="18">
        <v>25202</v>
      </c>
      <c r="J50" s="7"/>
      <c r="K50" s="7"/>
      <c r="L50" s="18">
        <v>121015</v>
      </c>
      <c r="M50" s="7"/>
      <c r="N50" s="18">
        <v>128941</v>
      </c>
      <c r="O50" s="19"/>
      <c r="P50" s="20"/>
    </row>
    <row r="51" spans="1:16" x14ac:dyDescent="0.2">
      <c r="A51" s="21" t="s">
        <v>302</v>
      </c>
      <c r="B51" s="18">
        <v>157539</v>
      </c>
      <c r="C51" s="7"/>
      <c r="D51" s="18">
        <v>165112</v>
      </c>
      <c r="E51" s="7"/>
      <c r="F51" s="7"/>
      <c r="G51" s="18">
        <v>23928</v>
      </c>
      <c r="H51" s="7"/>
      <c r="I51" s="18">
        <v>25078</v>
      </c>
      <c r="J51" s="7"/>
      <c r="K51" s="7"/>
      <c r="L51" s="18">
        <v>133611</v>
      </c>
      <c r="M51" s="7"/>
      <c r="N51" s="18">
        <v>140034</v>
      </c>
      <c r="O51" s="19"/>
      <c r="P51" s="20"/>
    </row>
    <row r="52" spans="1:16" x14ac:dyDescent="0.2">
      <c r="A52" s="21" t="s">
        <v>303</v>
      </c>
      <c r="B52" s="18">
        <v>169180</v>
      </c>
      <c r="C52" s="7"/>
      <c r="D52" s="18">
        <v>175367</v>
      </c>
      <c r="E52" s="7"/>
      <c r="F52" s="7"/>
      <c r="G52" s="18">
        <v>24164</v>
      </c>
      <c r="H52" s="7"/>
      <c r="I52" s="18">
        <v>25048</v>
      </c>
      <c r="J52" s="7"/>
      <c r="K52" s="7"/>
      <c r="L52" s="18">
        <v>145016</v>
      </c>
      <c r="M52" s="7"/>
      <c r="N52" s="18">
        <v>150320</v>
      </c>
      <c r="O52" s="19"/>
      <c r="P52" s="20"/>
    </row>
    <row r="53" spans="1:16" x14ac:dyDescent="0.2">
      <c r="A53" s="21" t="s">
        <v>304</v>
      </c>
      <c r="B53" s="18">
        <v>184129</v>
      </c>
      <c r="C53" s="7"/>
      <c r="D53" s="18">
        <v>188140</v>
      </c>
      <c r="E53" s="7"/>
      <c r="F53" s="7"/>
      <c r="G53" s="18">
        <v>22535</v>
      </c>
      <c r="H53" s="7"/>
      <c r="I53" s="18">
        <v>23026</v>
      </c>
      <c r="J53" s="7"/>
      <c r="K53" s="7"/>
      <c r="L53" s="18">
        <v>161594</v>
      </c>
      <c r="M53" s="7"/>
      <c r="N53" s="18">
        <v>165114</v>
      </c>
      <c r="O53" s="19"/>
      <c r="P53" s="20"/>
    </row>
    <row r="54" spans="1:16" x14ac:dyDescent="0.2">
      <c r="A54" s="21" t="s">
        <v>305</v>
      </c>
      <c r="B54" s="18">
        <v>201962</v>
      </c>
      <c r="C54" s="7"/>
      <c r="D54" s="18">
        <v>201961</v>
      </c>
      <c r="E54" s="7"/>
      <c r="F54" s="7"/>
      <c r="G54" s="18">
        <v>19118</v>
      </c>
      <c r="H54" s="7"/>
      <c r="I54" s="18">
        <v>19118</v>
      </c>
      <c r="J54" s="7"/>
      <c r="K54" s="7"/>
      <c r="L54" s="18">
        <v>182844</v>
      </c>
      <c r="M54" s="7"/>
      <c r="N54" s="18">
        <v>182844</v>
      </c>
      <c r="O54" s="19"/>
      <c r="P54" s="20"/>
    </row>
    <row r="55" spans="1:16" x14ac:dyDescent="0.2">
      <c r="A55" s="21" t="s">
        <v>306</v>
      </c>
      <c r="B55" s="18">
        <v>202017</v>
      </c>
      <c r="C55" s="7"/>
      <c r="D55" s="18">
        <v>197284</v>
      </c>
      <c r="E55" s="7"/>
      <c r="F55" s="7"/>
      <c r="G55" s="18">
        <v>16899</v>
      </c>
      <c r="H55" s="7"/>
      <c r="I55" s="18">
        <v>16503</v>
      </c>
      <c r="J55" s="7"/>
      <c r="K55" s="7"/>
      <c r="L55" s="18">
        <v>185118</v>
      </c>
      <c r="M55" s="7"/>
      <c r="N55" s="18">
        <v>180781</v>
      </c>
      <c r="O55" s="19"/>
      <c r="P55" s="22"/>
    </row>
    <row r="56" spans="1:16" x14ac:dyDescent="0.2">
      <c r="A56" s="21" t="s">
        <v>307</v>
      </c>
      <c r="B56" s="18">
        <v>193868</v>
      </c>
      <c r="C56" s="7"/>
      <c r="D56" s="18">
        <v>186077</v>
      </c>
      <c r="E56" s="7"/>
      <c r="F56" s="7"/>
      <c r="G56" s="18">
        <v>16401</v>
      </c>
      <c r="H56" s="7"/>
      <c r="I56" s="18">
        <v>15742</v>
      </c>
      <c r="J56" s="7"/>
      <c r="K56" s="7"/>
      <c r="L56" s="18">
        <v>177467</v>
      </c>
      <c r="M56" s="7"/>
      <c r="N56" s="18">
        <v>170335</v>
      </c>
      <c r="O56" s="19"/>
      <c r="P56" s="22"/>
    </row>
    <row r="57" spans="1:16" x14ac:dyDescent="0.2">
      <c r="A57" s="21" t="s">
        <v>308</v>
      </c>
      <c r="B57" s="18">
        <v>200724</v>
      </c>
      <c r="C57" s="7" t="s">
        <v>309</v>
      </c>
      <c r="D57" s="18">
        <v>188644</v>
      </c>
      <c r="E57" s="7" t="s">
        <v>309</v>
      </c>
      <c r="F57" s="7"/>
      <c r="G57" s="18">
        <v>17798</v>
      </c>
      <c r="H57" s="7" t="s">
        <v>309</v>
      </c>
      <c r="I57" s="18">
        <v>16727</v>
      </c>
      <c r="J57" s="7" t="s">
        <v>309</v>
      </c>
      <c r="K57" s="7"/>
      <c r="L57" s="18">
        <v>182926</v>
      </c>
      <c r="M57" s="7" t="s">
        <v>309</v>
      </c>
      <c r="N57" s="18">
        <v>171917</v>
      </c>
      <c r="O57" s="23" t="s">
        <v>309</v>
      </c>
      <c r="P57" s="22"/>
    </row>
    <row r="58" spans="1:16" x14ac:dyDescent="0.2">
      <c r="A58" s="21">
        <v>2004</v>
      </c>
      <c r="B58" s="18">
        <v>208301</v>
      </c>
      <c r="C58" s="7"/>
      <c r="D58" s="18">
        <v>190357</v>
      </c>
      <c r="E58" s="7"/>
      <c r="F58" s="7"/>
      <c r="G58" s="18">
        <v>20266</v>
      </c>
      <c r="H58" s="7"/>
      <c r="I58" s="18">
        <v>18520</v>
      </c>
      <c r="J58" s="7"/>
      <c r="K58" s="7"/>
      <c r="L58" s="18">
        <v>188035</v>
      </c>
      <c r="M58" s="7"/>
      <c r="N58" s="18">
        <v>171837</v>
      </c>
      <c r="O58" s="23"/>
      <c r="P58" s="24"/>
    </row>
    <row r="59" spans="1:16" x14ac:dyDescent="0.2">
      <c r="A59" s="21">
        <v>2005</v>
      </c>
      <c r="B59" s="18">
        <v>226159</v>
      </c>
      <c r="C59" s="7"/>
      <c r="D59" s="18">
        <v>200609</v>
      </c>
      <c r="E59" s="7"/>
      <c r="F59" s="7"/>
      <c r="G59" s="18">
        <v>21909</v>
      </c>
      <c r="H59" s="7"/>
      <c r="I59" s="18">
        <v>19434</v>
      </c>
      <c r="J59" s="7"/>
      <c r="K59" s="7"/>
      <c r="L59" s="18">
        <v>204250</v>
      </c>
      <c r="M59" s="7"/>
      <c r="N59" s="18">
        <v>181175</v>
      </c>
      <c r="O59" s="19"/>
      <c r="P59" s="24"/>
    </row>
    <row r="60" spans="1:16" x14ac:dyDescent="0.2">
      <c r="A60" s="21">
        <v>2006</v>
      </c>
      <c r="B60" s="18">
        <v>247669</v>
      </c>
      <c r="C60" s="7"/>
      <c r="D60" s="18">
        <v>213348</v>
      </c>
      <c r="E60" s="7"/>
      <c r="F60" s="7"/>
      <c r="G60" s="18">
        <v>24304</v>
      </c>
      <c r="H60" s="7"/>
      <c r="I60" s="18">
        <v>20936</v>
      </c>
      <c r="J60" s="7"/>
      <c r="K60" s="7"/>
      <c r="L60" s="18">
        <v>223365</v>
      </c>
      <c r="M60" s="7"/>
      <c r="N60" s="18">
        <v>192412</v>
      </c>
      <c r="O60" s="19"/>
      <c r="P60" s="25"/>
    </row>
    <row r="61" spans="1:16" x14ac:dyDescent="0.2">
      <c r="A61" s="21">
        <v>2007</v>
      </c>
      <c r="B61" s="26">
        <v>269267</v>
      </c>
      <c r="C61" s="7"/>
      <c r="D61" s="27">
        <v>224970</v>
      </c>
      <c r="E61" s="7"/>
      <c r="F61" s="7"/>
      <c r="G61" s="26">
        <v>26585</v>
      </c>
      <c r="H61" s="7"/>
      <c r="I61" s="27">
        <v>22212</v>
      </c>
      <c r="J61" s="7"/>
      <c r="K61" s="7"/>
      <c r="L61" s="26">
        <v>242682</v>
      </c>
      <c r="M61" s="7"/>
      <c r="N61" s="27">
        <v>202759</v>
      </c>
      <c r="O61" s="19"/>
      <c r="P61" s="25"/>
    </row>
    <row r="62" spans="1:16" x14ac:dyDescent="0.2">
      <c r="A62" s="8"/>
      <c r="B62" s="28"/>
      <c r="C62" s="28"/>
      <c r="D62" s="29"/>
      <c r="E62" s="29"/>
      <c r="F62" s="29"/>
      <c r="G62" s="28"/>
      <c r="H62" s="28"/>
      <c r="I62" s="29"/>
      <c r="J62" s="29"/>
      <c r="K62" s="29"/>
      <c r="L62" s="28"/>
      <c r="M62" s="28"/>
      <c r="N62" s="29"/>
      <c r="O62" s="29"/>
      <c r="P62" s="18"/>
    </row>
    <row r="63" spans="1:16" x14ac:dyDescent="0.2">
      <c r="A63" s="17" t="s">
        <v>310</v>
      </c>
      <c r="B63" s="30"/>
      <c r="C63" s="30"/>
      <c r="D63" s="31"/>
      <c r="E63" s="31"/>
      <c r="F63" s="31"/>
      <c r="G63" s="30"/>
      <c r="H63" s="30"/>
      <c r="I63" s="31"/>
      <c r="J63" s="31"/>
      <c r="K63" s="31"/>
      <c r="L63" s="30"/>
      <c r="M63" s="30"/>
      <c r="N63" s="31"/>
      <c r="O63" s="31"/>
      <c r="P63" s="18"/>
    </row>
    <row r="64" spans="1:16" x14ac:dyDescent="0.2">
      <c r="A64" s="21"/>
      <c r="B64" s="30"/>
      <c r="C64" s="30"/>
      <c r="D64" s="31"/>
      <c r="E64" s="31"/>
      <c r="F64" s="31"/>
      <c r="G64" s="30"/>
      <c r="H64" s="30"/>
      <c r="I64" s="31"/>
      <c r="J64" s="31"/>
      <c r="K64" s="31"/>
      <c r="L64" s="30"/>
      <c r="M64" s="30"/>
      <c r="N64" s="31"/>
      <c r="O64" s="31"/>
      <c r="P64" s="18"/>
    </row>
    <row r="65" spans="1:16" x14ac:dyDescent="0.2">
      <c r="A65" s="32" t="s">
        <v>311</v>
      </c>
      <c r="B65" s="5"/>
      <c r="C65" s="5"/>
      <c r="D65" s="5"/>
      <c r="E65" s="5"/>
      <c r="F65" s="5"/>
      <c r="G65" s="5"/>
      <c r="H65" s="5"/>
      <c r="I65" s="33"/>
      <c r="J65" s="33"/>
      <c r="K65" s="33"/>
      <c r="L65" s="34"/>
      <c r="M65" s="34"/>
      <c r="N65" s="33"/>
      <c r="O65" s="33"/>
      <c r="P65" s="35"/>
    </row>
    <row r="66" spans="1:16" x14ac:dyDescent="0.2">
      <c r="A66" s="32" t="s">
        <v>312</v>
      </c>
      <c r="B66" s="5"/>
      <c r="C66" s="5"/>
      <c r="D66" s="5"/>
      <c r="E66" s="5"/>
      <c r="F66" s="5"/>
      <c r="G66" s="5"/>
      <c r="H66" s="5"/>
      <c r="I66" s="33"/>
      <c r="J66" s="33"/>
      <c r="K66" s="33"/>
      <c r="L66" s="34"/>
      <c r="M66" s="34"/>
      <c r="N66" s="33"/>
      <c r="O66" s="33"/>
      <c r="P66" s="35"/>
    </row>
    <row r="67" spans="1:16" x14ac:dyDescent="0.2">
      <c r="A67" s="36" t="s">
        <v>313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5"/>
    </row>
    <row r="68" spans="1:16" x14ac:dyDescent="0.2">
      <c r="A68" s="36" t="s">
        <v>314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5"/>
    </row>
    <row r="69" spans="1:16" x14ac:dyDescent="0.2">
      <c r="A69" s="36" t="s">
        <v>315</v>
      </c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5"/>
    </row>
    <row r="70" spans="1:16" x14ac:dyDescent="0.2">
      <c r="A70" s="38" t="s">
        <v>316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</row>
    <row r="71" spans="1:16" x14ac:dyDescent="0.2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7"/>
    </row>
    <row r="72" spans="1:16" x14ac:dyDescent="0.2">
      <c r="A72" s="41" t="s">
        <v>317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7"/>
    </row>
  </sheetData>
  <mergeCells count="3">
    <mergeCell ref="B4:E4"/>
    <mergeCell ref="G4:J4"/>
    <mergeCell ref="L4:O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LevelstoMatlab</vt:lpstr>
      <vt:lpstr>QuarterlyData</vt:lpstr>
      <vt:lpstr>Alexopoulos</vt:lpstr>
      <vt:lpstr>NSF R&amp;D</vt:lpstr>
    </vt:vector>
  </TitlesOfParts>
  <Company>Drexel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Kurmann</dc:creator>
  <cp:lastModifiedBy>Andre Kurmann</cp:lastModifiedBy>
  <dcterms:created xsi:type="dcterms:W3CDTF">2016-03-31T20:02:52Z</dcterms:created>
  <dcterms:modified xsi:type="dcterms:W3CDTF">2020-01-08T02:31:12Z</dcterms:modified>
</cp:coreProperties>
</file>