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ec327603bcd97e/Desktop/"/>
    </mc:Choice>
  </mc:AlternateContent>
  <xr:revisionPtr revIDLastSave="50" documentId="8_{FDF1230B-77F8-4C4D-AA6D-8D4BA66C830D}" xr6:coauthVersionLast="47" xr6:coauthVersionMax="47" xr10:uidLastSave="{D19B165E-0D91-4931-BB15-C3E0DE029DDD}"/>
  <bookViews>
    <workbookView xWindow="-120" yWindow="-120" windowWidth="29040" windowHeight="15720" xr2:uid="{A08DF875-D0DA-444D-A6D3-5FCD7CEFF5FE}"/>
  </bookViews>
  <sheets>
    <sheet name="Main (2)" sheetId="3" r:id="rId1"/>
  </sheets>
  <definedNames>
    <definedName name="_xlnm.Print_Area" localSheetId="0">'Main (2)'!$B$2:$T$25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3" l="1"/>
  <c r="J25" i="3" s="1"/>
  <c r="F24" i="3"/>
  <c r="G24" i="3" s="1"/>
  <c r="F23" i="3"/>
  <c r="J23" i="3" s="1"/>
  <c r="F22" i="3"/>
  <c r="J22" i="3" s="1"/>
  <c r="F21" i="3"/>
  <c r="J21" i="3" s="1"/>
  <c r="F20" i="3"/>
  <c r="J20" i="3" s="1"/>
  <c r="F19" i="3"/>
  <c r="G19" i="3" s="1"/>
  <c r="F18" i="3"/>
  <c r="J18" i="3" s="1"/>
  <c r="F13" i="3"/>
  <c r="J13" i="3" s="1"/>
  <c r="F12" i="3"/>
  <c r="J12" i="3" s="1"/>
  <c r="F11" i="3"/>
  <c r="J11" i="3" s="1"/>
  <c r="F10" i="3"/>
  <c r="J10" i="3" s="1"/>
  <c r="F9" i="3"/>
  <c r="J9" i="3" s="1"/>
  <c r="F8" i="3"/>
  <c r="J8" i="3" s="1"/>
  <c r="F7" i="3"/>
  <c r="J7" i="3" s="1"/>
  <c r="F6" i="3"/>
  <c r="G6" i="3" s="1"/>
  <c r="J19" i="3" l="1"/>
  <c r="K19" i="3" s="1"/>
  <c r="G20" i="3"/>
  <c r="K20" i="3" s="1"/>
  <c r="J24" i="3"/>
  <c r="K24" i="3" s="1"/>
  <c r="G11" i="3"/>
  <c r="K11" i="3" s="1"/>
  <c r="J6" i="3"/>
  <c r="K6" i="3" s="1"/>
  <c r="G7" i="3"/>
  <c r="K7" i="3" s="1"/>
  <c r="G12" i="3"/>
  <c r="K12" i="3" s="1"/>
  <c r="G25" i="3"/>
  <c r="K25" i="3" s="1"/>
  <c r="G21" i="3"/>
  <c r="K21" i="3" s="1"/>
  <c r="G8" i="3"/>
  <c r="K8" i="3" s="1"/>
  <c r="G13" i="3"/>
  <c r="K13" i="3" s="1"/>
  <c r="G22" i="3"/>
  <c r="K22" i="3" s="1"/>
  <c r="G9" i="3"/>
  <c r="K9" i="3" s="1"/>
  <c r="G18" i="3"/>
  <c r="K18" i="3" s="1"/>
  <c r="G23" i="3"/>
  <c r="K23" i="3" s="1"/>
  <c r="G10" i="3"/>
  <c r="K10" i="3" s="1"/>
  <c r="H25" i="3" l="1"/>
  <c r="H7" i="3"/>
  <c r="H20" i="3"/>
  <c r="H10" i="3"/>
  <c r="H23" i="3"/>
  <c r="H19" i="3"/>
  <c r="H9" i="3"/>
  <c r="H21" i="3"/>
  <c r="H12" i="3"/>
  <c r="H24" i="3"/>
  <c r="I23" i="3"/>
  <c r="H11" i="3"/>
  <c r="H22" i="3"/>
  <c r="H13" i="3"/>
  <c r="H8" i="3"/>
  <c r="N25" i="3"/>
  <c r="I21" i="3"/>
  <c r="I25" i="3"/>
  <c r="I20" i="3"/>
  <c r="I24" i="3"/>
  <c r="I22" i="3"/>
  <c r="I19" i="3"/>
  <c r="N24" i="3"/>
  <c r="I18" i="3"/>
</calcChain>
</file>

<file path=xl/sharedStrings.xml><?xml version="1.0" encoding="utf-8"?>
<sst xmlns="http://schemas.openxmlformats.org/spreadsheetml/2006/main" count="34" uniqueCount="26">
  <si>
    <t>Men</t>
  </si>
  <si>
    <t>Women</t>
  </si>
  <si>
    <t>Total</t>
  </si>
  <si>
    <t>February</t>
  </si>
  <si>
    <t>March</t>
  </si>
  <si>
    <t>April</t>
  </si>
  <si>
    <t>May</t>
  </si>
  <si>
    <t>June</t>
  </si>
  <si>
    <t>July</t>
  </si>
  <si>
    <t>% Men</t>
  </si>
  <si>
    <t>%Women</t>
  </si>
  <si>
    <t>Aug</t>
  </si>
  <si>
    <t>Sep</t>
  </si>
  <si>
    <t>oct</t>
  </si>
  <si>
    <t>Nov</t>
  </si>
  <si>
    <t>Dec</t>
  </si>
  <si>
    <t>Jan</t>
  </si>
  <si>
    <t>Comparison</t>
  </si>
  <si>
    <t>Intervention</t>
  </si>
  <si>
    <t>Monthly Change</t>
  </si>
  <si>
    <t>Annual Change</t>
  </si>
  <si>
    <t>Math Check</t>
  </si>
  <si>
    <t>adpretko_all_eligible_historical_PostEldan_v02_8Months</t>
  </si>
  <si>
    <t>All 2022 figures in: Cohorts\Comparison</t>
  </si>
  <si>
    <t>All 2023 figtures in: Cohorts\Intervention</t>
  </si>
  <si>
    <t>Intervention__GenderBreakdown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</si>
</sst>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mmm\-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1" xfId="0" applyNumberFormat="1" applyBorder="1"/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(2)'!$G$5</c:f>
              <c:strCache>
                <c:ptCount val="1"/>
                <c:pt idx="0">
                  <c:v>% 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710383686892225E-3"/>
                  <c:y val="-0.24902850685331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'Main (2)'!$B$6:$B$25</c:f>
              <c:numCache>
                <c:formatCode>[$-409]mmm\-yy;@</c:formatCode>
                <c:ptCount val="20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</c:numCache>
            </c:numRef>
          </c:cat>
          <c:val>
            <c:numRef>
              <c:f>'Main (2)'!$G$6:$G$25</c:f>
              <c:numCache>
                <c:formatCode>0.0%</c:formatCode>
                <c:ptCount val="20"/>
                <c:pt idx="0">
                  <c:v>0.45880597014925373</c:v>
                </c:pt>
                <c:pt idx="1">
                  <c:v>0.45382865807429873</c:v>
                </c:pt>
                <c:pt idx="2">
                  <c:v>0.4473320006151007</c:v>
                </c:pt>
                <c:pt idx="3">
                  <c:v>0.44559987583423871</c:v>
                </c:pt>
                <c:pt idx="4">
                  <c:v>0.44297624665722823</c:v>
                </c:pt>
                <c:pt idx="5">
                  <c:v>0.44214547190832404</c:v>
                </c:pt>
                <c:pt idx="6">
                  <c:v>0.43878376192786672</c:v>
                </c:pt>
                <c:pt idx="7">
                  <c:v>0.43573200992555833</c:v>
                </c:pt>
                <c:pt idx="12">
                  <c:v>0.42722874913614373</c:v>
                </c:pt>
                <c:pt idx="13">
                  <c:v>0.42607269745832194</c:v>
                </c:pt>
                <c:pt idx="14">
                  <c:v>0.42160033750527354</c:v>
                </c:pt>
                <c:pt idx="15">
                  <c:v>0.41509701175470898</c:v>
                </c:pt>
                <c:pt idx="16">
                  <c:v>0.40745692216280449</c:v>
                </c:pt>
                <c:pt idx="17">
                  <c:v>0.4018431831480398</c:v>
                </c:pt>
                <c:pt idx="18">
                  <c:v>0.39481911567664135</c:v>
                </c:pt>
                <c:pt idx="19">
                  <c:v>0.38976377952755903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C-4511-AB29-32DC98622D98}"/>
            </c:ext>
          </c:extLst>
        </c:ser>
        <c:ser>
          <c:idx val="1"/>
          <c:order val="1"/>
          <c:tx>
            <c:strRef>
              <c:f>'Main (2)'!$J$5</c:f>
              <c:strCache>
                <c:ptCount val="1"/>
                <c:pt idx="0">
                  <c:v>%Women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'Main (2)'!$B$6:$B$25</c:f>
              <c:numCache>
                <c:formatCode>[$-409]mmm\-yy;@</c:formatCode>
                <c:ptCount val="20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</c:numCache>
            </c:numRef>
          </c:cat>
          <c:val>
            <c:numRef>
              <c:f>'Main (2)'!$J$6:$J$25</c:f>
              <c:numCache>
                <c:formatCode>0.0%</c:formatCode>
                <c:ptCount val="20"/>
                <c:pt idx="0">
                  <c:v>0.54119402985074627</c:v>
                </c:pt>
                <c:pt idx="1">
                  <c:v>0.54617134192570127</c:v>
                </c:pt>
                <c:pt idx="2">
                  <c:v>0.5526679993848993</c:v>
                </c:pt>
                <c:pt idx="3">
                  <c:v>0.55440012416576134</c:v>
                </c:pt>
                <c:pt idx="4">
                  <c:v>0.55702375334277177</c:v>
                </c:pt>
                <c:pt idx="5">
                  <c:v>0.55785452809167591</c:v>
                </c:pt>
                <c:pt idx="6">
                  <c:v>0.56121623807213328</c:v>
                </c:pt>
                <c:pt idx="7">
                  <c:v>0.56426799007444173</c:v>
                </c:pt>
                <c:pt idx="12">
                  <c:v>0.57277125086385627</c:v>
                </c:pt>
                <c:pt idx="13">
                  <c:v>0.57392730254167801</c:v>
                </c:pt>
                <c:pt idx="14">
                  <c:v>0.57839966249472652</c:v>
                </c:pt>
                <c:pt idx="15">
                  <c:v>0.58490298824529108</c:v>
                </c:pt>
                <c:pt idx="16">
                  <c:v>0.59254307783719551</c:v>
                </c:pt>
                <c:pt idx="17">
                  <c:v>0.5981568168519602</c:v>
                </c:pt>
                <c:pt idx="18">
                  <c:v>0.60518088432335859</c:v>
                </c:pt>
                <c:pt idx="19">
                  <c:v>0.61023622047244097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C-4511-AB29-32DC9862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35647"/>
        <c:axId val="200742367"/>
      </c:barChart>
      <c:dateAx>
        <c:axId val="200735647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2367"/>
        <c:crosses val="autoZero"/>
        <c:auto val="1"/>
        <c:lblOffset val="100"/>
        <c:baseTimeUnit val="months"/>
      </c:dateAx>
      <c:valAx>
        <c:axId val="200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3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5</xdr:row>
      <xdr:rowOff>138112</xdr:rowOff>
    </xdr:from>
    <xdr:to>
      <xdr:col>19</xdr:col>
      <xdr:colOff>542925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78D0A-A57D-4877-9B48-09DE66A1E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EAC79-088B-42CC-A063-0F394247CA86}">
  <dimension ref="B2:W25"/>
  <sheetViews>
    <sheetView showGridLines="0" tabSelected="1" view="pageBreakPreview" zoomScale="150" zoomScaleNormal="150" zoomScaleSheetLayoutView="150" workbookViewId="0">
      <selection activeCell="F4" sqref="F4"/>
    </sheetView>
  </sheetViews>
  <sheetFormatPr defaultRowHeight="15" x14ac:dyDescent="0.25"/>
  <cols>
    <col min="1" max="1" width="3.7109375" customWidth="1"/>
    <col min="8" max="9" width="14.7109375" customWidth="1"/>
    <col min="21" max="21" width="3.7109375" customWidth="1"/>
  </cols>
  <sheetData>
    <row r="2" spans="2:23" x14ac:dyDescent="0.25">
      <c r="B2" t="s">
        <v>23</v>
      </c>
      <c r="H2" t="s">
        <v>24</v>
      </c>
    </row>
    <row r="3" spans="2:23" x14ac:dyDescent="0.25">
      <c r="B3" t="s">
        <v>22</v>
      </c>
      <c r="H3" t="s">
        <v>25</v>
      </c>
    </row>
    <row r="5" spans="2:23" x14ac:dyDescent="0.25">
      <c r="D5" s="6" t="s">
        <v>0</v>
      </c>
      <c r="E5" s="6" t="s">
        <v>1</v>
      </c>
      <c r="F5" s="7" t="s">
        <v>2</v>
      </c>
      <c r="G5" s="6" t="s">
        <v>9</v>
      </c>
      <c r="H5" s="9" t="s">
        <v>19</v>
      </c>
      <c r="I5" s="9" t="s">
        <v>20</v>
      </c>
      <c r="J5" s="7" t="s">
        <v>10</v>
      </c>
      <c r="K5" s="6" t="s">
        <v>21</v>
      </c>
      <c r="V5" s="1"/>
    </row>
    <row r="6" spans="2:23" x14ac:dyDescent="0.25">
      <c r="B6" s="2">
        <v>44593</v>
      </c>
      <c r="C6" t="s">
        <v>3</v>
      </c>
      <c r="D6">
        <v>3074</v>
      </c>
      <c r="E6">
        <v>3626</v>
      </c>
      <c r="F6" s="5">
        <f t="shared" ref="F6:F13" si="0">SUM(D6:E6)</f>
        <v>6700</v>
      </c>
      <c r="G6" s="1">
        <f t="shared" ref="G6:G13" si="1">D6/$F6</f>
        <v>0.45880597014925373</v>
      </c>
      <c r="H6" s="1"/>
      <c r="I6" s="1"/>
      <c r="J6" s="8">
        <f>E6/$F6</f>
        <v>0.54119402985074627</v>
      </c>
      <c r="K6" s="3" t="str">
        <f>IF(1-G6=J6,"Good!","Check Math")</f>
        <v>Good!</v>
      </c>
      <c r="V6" s="1"/>
    </row>
    <row r="7" spans="2:23" x14ac:dyDescent="0.25">
      <c r="B7" s="2">
        <v>44621</v>
      </c>
      <c r="C7" t="s">
        <v>4</v>
      </c>
      <c r="D7">
        <v>2993</v>
      </c>
      <c r="E7">
        <v>3602</v>
      </c>
      <c r="F7" s="5">
        <f t="shared" si="0"/>
        <v>6595</v>
      </c>
      <c r="G7" s="1">
        <f t="shared" si="1"/>
        <v>0.45382865807429873</v>
      </c>
      <c r="H7" s="1">
        <f>G7-G6</f>
        <v>-4.9773120749549982E-3</v>
      </c>
      <c r="I7" s="1"/>
      <c r="J7" s="8">
        <f>E7/$F7</f>
        <v>0.54617134192570127</v>
      </c>
      <c r="K7" s="3" t="str">
        <f t="shared" ref="K7:K13" si="2">IF(1-G7=J7,"Good!","Check Math")</f>
        <v>Good!</v>
      </c>
      <c r="V7" s="1"/>
    </row>
    <row r="8" spans="2:23" x14ac:dyDescent="0.25">
      <c r="B8" s="2">
        <v>44652</v>
      </c>
      <c r="C8" t="s">
        <v>5</v>
      </c>
      <c r="D8">
        <v>2909</v>
      </c>
      <c r="E8">
        <v>3594</v>
      </c>
      <c r="F8" s="5">
        <f t="shared" si="0"/>
        <v>6503</v>
      </c>
      <c r="G8" s="1">
        <f t="shared" si="1"/>
        <v>0.4473320006151007</v>
      </c>
      <c r="H8" s="1">
        <f t="shared" ref="H8:H13" si="3">G8-G7</f>
        <v>-6.4966574591980297E-3</v>
      </c>
      <c r="I8" s="1"/>
      <c r="J8" s="8">
        <f>E8/$F8</f>
        <v>0.5526679993848993</v>
      </c>
      <c r="K8" s="3" t="str">
        <f t="shared" si="2"/>
        <v>Good!</v>
      </c>
      <c r="V8" s="1"/>
    </row>
    <row r="9" spans="2:23" x14ac:dyDescent="0.25">
      <c r="B9" s="2">
        <v>44682</v>
      </c>
      <c r="C9" t="s">
        <v>6</v>
      </c>
      <c r="D9">
        <v>2871</v>
      </c>
      <c r="E9">
        <v>3572</v>
      </c>
      <c r="F9" s="5">
        <f t="shared" si="0"/>
        <v>6443</v>
      </c>
      <c r="G9" s="1">
        <f t="shared" si="1"/>
        <v>0.44559987583423871</v>
      </c>
      <c r="H9" s="1">
        <f t="shared" si="3"/>
        <v>-1.7321247808619877E-3</v>
      </c>
      <c r="I9" s="1"/>
      <c r="J9" s="8">
        <f>E9/$F9</f>
        <v>0.55440012416576134</v>
      </c>
      <c r="K9" s="3" t="str">
        <f t="shared" si="2"/>
        <v>Good!</v>
      </c>
      <c r="V9" s="1"/>
    </row>
    <row r="10" spans="2:23" x14ac:dyDescent="0.25">
      <c r="B10" s="2">
        <v>44713</v>
      </c>
      <c r="C10" t="s">
        <v>7</v>
      </c>
      <c r="D10">
        <v>2816</v>
      </c>
      <c r="E10">
        <v>3541</v>
      </c>
      <c r="F10" s="5">
        <f t="shared" si="0"/>
        <v>6357</v>
      </c>
      <c r="G10" s="1">
        <f t="shared" si="1"/>
        <v>0.44297624665722823</v>
      </c>
      <c r="H10" s="1">
        <f t="shared" si="3"/>
        <v>-2.623629177010478E-3</v>
      </c>
      <c r="I10" s="1"/>
      <c r="J10" s="8">
        <f>E10/$F10</f>
        <v>0.55702375334277177</v>
      </c>
      <c r="K10" s="3" t="str">
        <f t="shared" si="2"/>
        <v>Good!</v>
      </c>
      <c r="V10" s="1"/>
    </row>
    <row r="11" spans="2:23" x14ac:dyDescent="0.25">
      <c r="B11" s="2">
        <v>44743</v>
      </c>
      <c r="C11" t="s">
        <v>8</v>
      </c>
      <c r="D11">
        <v>2778</v>
      </c>
      <c r="E11">
        <v>3505</v>
      </c>
      <c r="F11" s="5">
        <f t="shared" si="0"/>
        <v>6283</v>
      </c>
      <c r="G11" s="1">
        <f t="shared" si="1"/>
        <v>0.44214547190832404</v>
      </c>
      <c r="H11" s="1">
        <f t="shared" si="3"/>
        <v>-8.30774748904195E-4</v>
      </c>
      <c r="I11" s="1"/>
      <c r="J11" s="8">
        <f t="shared" ref="J11:J13" si="4">E11/$F11</f>
        <v>0.55785452809167591</v>
      </c>
      <c r="K11" s="3" t="str">
        <f t="shared" si="2"/>
        <v>Good!</v>
      </c>
      <c r="V11" s="1"/>
    </row>
    <row r="12" spans="2:23" x14ac:dyDescent="0.25">
      <c r="B12" s="2">
        <v>44774</v>
      </c>
      <c r="C12" t="s">
        <v>11</v>
      </c>
      <c r="D12">
        <v>2713</v>
      </c>
      <c r="E12">
        <v>3470</v>
      </c>
      <c r="F12" s="5">
        <f t="shared" si="0"/>
        <v>6183</v>
      </c>
      <c r="G12" s="1">
        <f t="shared" si="1"/>
        <v>0.43878376192786672</v>
      </c>
      <c r="H12" s="1">
        <f t="shared" si="3"/>
        <v>-3.3617099804573169E-3</v>
      </c>
      <c r="I12" s="1"/>
      <c r="J12" s="8">
        <f t="shared" si="4"/>
        <v>0.56121623807213328</v>
      </c>
      <c r="K12" s="3" t="str">
        <f t="shared" si="2"/>
        <v>Good!</v>
      </c>
      <c r="V12" s="1"/>
      <c r="W12" s="1"/>
    </row>
    <row r="13" spans="2:23" x14ac:dyDescent="0.25">
      <c r="B13" s="2">
        <v>44805</v>
      </c>
      <c r="C13" t="s">
        <v>12</v>
      </c>
      <c r="D13">
        <v>2634</v>
      </c>
      <c r="E13">
        <v>3411</v>
      </c>
      <c r="F13" s="5">
        <f t="shared" si="0"/>
        <v>6045</v>
      </c>
      <c r="G13" s="1">
        <f t="shared" si="1"/>
        <v>0.43573200992555833</v>
      </c>
      <c r="H13" s="1">
        <f t="shared" si="3"/>
        <v>-3.0517520023083944E-3</v>
      </c>
      <c r="I13" s="1"/>
      <c r="J13" s="8">
        <f t="shared" si="4"/>
        <v>0.56426799007444173</v>
      </c>
      <c r="K13" s="3" t="str">
        <f t="shared" si="2"/>
        <v>Good!</v>
      </c>
      <c r="V13" s="1"/>
      <c r="W13" s="1"/>
    </row>
    <row r="14" spans="2:23" x14ac:dyDescent="0.25">
      <c r="B14" s="2">
        <v>44835</v>
      </c>
      <c r="C14" t="s">
        <v>13</v>
      </c>
      <c r="F14" s="5"/>
      <c r="G14" s="1"/>
      <c r="H14" s="1"/>
      <c r="I14" s="1"/>
      <c r="J14" s="8"/>
      <c r="K14" s="4"/>
    </row>
    <row r="15" spans="2:23" x14ac:dyDescent="0.25">
      <c r="B15" s="2">
        <v>44866</v>
      </c>
      <c r="C15" t="s">
        <v>14</v>
      </c>
      <c r="F15" s="5"/>
      <c r="G15" s="1"/>
      <c r="H15" s="1"/>
      <c r="I15" s="1"/>
      <c r="J15" s="8"/>
      <c r="K15" s="4"/>
    </row>
    <row r="16" spans="2:23" x14ac:dyDescent="0.25">
      <c r="B16" s="2">
        <v>44896</v>
      </c>
      <c r="C16" t="s">
        <v>15</v>
      </c>
      <c r="F16" s="5"/>
      <c r="G16" s="1"/>
      <c r="H16" s="1"/>
      <c r="I16" s="1"/>
      <c r="J16" s="8"/>
      <c r="K16" s="4"/>
    </row>
    <row r="17" spans="2:14" x14ac:dyDescent="0.25">
      <c r="B17" s="2">
        <v>44927</v>
      </c>
      <c r="C17" t="s">
        <v>16</v>
      </c>
      <c r="F17" s="5"/>
      <c r="J17" s="5"/>
      <c r="K17" s="4"/>
    </row>
    <row r="18" spans="2:14" x14ac:dyDescent="0.25">
      <c r="B18" s="2">
        <v>44958</v>
      </c>
      <c r="C18" t="s">
        <v>3</v>
      </c>
      <c r="D18">
        <v>3091</v>
      </c>
      <c r="E18">
        <v>4144</v>
      </c>
      <c r="F18" s="5">
        <f t="shared" ref="F18:F25" si="5">SUM(D18:E18)</f>
        <v>7235</v>
      </c>
      <c r="G18" s="1">
        <f t="shared" ref="G18:G25" si="6">D18/$F18</f>
        <v>0.42722874913614373</v>
      </c>
      <c r="H18" s="1"/>
      <c r="I18" s="1">
        <f>G6-G18</f>
        <v>3.1577221013110002E-2</v>
      </c>
      <c r="J18" s="8">
        <f t="shared" ref="J18:J25" si="7">E18/$F18</f>
        <v>0.57277125086385627</v>
      </c>
      <c r="K18" s="3" t="str">
        <f t="shared" ref="K18:K25" si="8">IF(1-G18=J18,"Good!","Check Math")</f>
        <v>Good!</v>
      </c>
    </row>
    <row r="19" spans="2:14" x14ac:dyDescent="0.25">
      <c r="B19" s="2">
        <v>44986</v>
      </c>
      <c r="C19" t="s">
        <v>4</v>
      </c>
      <c r="D19">
        <v>3118</v>
      </c>
      <c r="E19">
        <v>4200</v>
      </c>
      <c r="F19" s="5">
        <f t="shared" si="5"/>
        <v>7318</v>
      </c>
      <c r="G19" s="1">
        <f t="shared" si="6"/>
        <v>0.42607269745832194</v>
      </c>
      <c r="H19" s="1">
        <f t="shared" ref="H18:H25" si="9">G19-G18</f>
        <v>-1.15605167782179E-3</v>
      </c>
      <c r="I19" s="1">
        <f>G7-G19</f>
        <v>2.7755960615976794E-2</v>
      </c>
      <c r="J19" s="8">
        <f t="shared" si="7"/>
        <v>0.57392730254167801</v>
      </c>
      <c r="K19" s="3" t="str">
        <f t="shared" si="8"/>
        <v>Good!</v>
      </c>
    </row>
    <row r="20" spans="2:14" x14ac:dyDescent="0.25">
      <c r="B20" s="2">
        <v>45017</v>
      </c>
      <c r="C20" t="s">
        <v>5</v>
      </c>
      <c r="D20">
        <v>2998</v>
      </c>
      <c r="E20">
        <v>4113</v>
      </c>
      <c r="F20" s="5">
        <f t="shared" si="5"/>
        <v>7111</v>
      </c>
      <c r="G20" s="1">
        <f t="shared" si="6"/>
        <v>0.42160033750527354</v>
      </c>
      <c r="H20" s="1">
        <f t="shared" si="9"/>
        <v>-4.4723599530483993E-3</v>
      </c>
      <c r="I20" s="1">
        <f>G8-G20</f>
        <v>2.5731663109827163E-2</v>
      </c>
      <c r="J20" s="8">
        <f t="shared" si="7"/>
        <v>0.57839966249472652</v>
      </c>
      <c r="K20" s="3" t="str">
        <f t="shared" si="8"/>
        <v>Good!</v>
      </c>
    </row>
    <row r="21" spans="2:14" x14ac:dyDescent="0.25">
      <c r="B21" s="2">
        <v>45047</v>
      </c>
      <c r="C21" t="s">
        <v>6</v>
      </c>
      <c r="D21">
        <v>2931</v>
      </c>
      <c r="E21">
        <v>4130</v>
      </c>
      <c r="F21" s="5">
        <f t="shared" si="5"/>
        <v>7061</v>
      </c>
      <c r="G21" s="1">
        <f t="shared" si="6"/>
        <v>0.41509701175470898</v>
      </c>
      <c r="H21" s="1">
        <f t="shared" si="9"/>
        <v>-6.5033257505645592E-3</v>
      </c>
      <c r="I21" s="1">
        <f>G9-G21</f>
        <v>3.0502864079529735E-2</v>
      </c>
      <c r="J21" s="8">
        <f t="shared" si="7"/>
        <v>0.58490298824529108</v>
      </c>
      <c r="K21" s="3" t="str">
        <f t="shared" si="8"/>
        <v>Good!</v>
      </c>
    </row>
    <row r="22" spans="2:14" x14ac:dyDescent="0.25">
      <c r="B22" s="2">
        <v>45078</v>
      </c>
      <c r="C22" t="s">
        <v>7</v>
      </c>
      <c r="D22">
        <v>2743</v>
      </c>
      <c r="E22">
        <v>3989</v>
      </c>
      <c r="F22" s="5">
        <f t="shared" si="5"/>
        <v>6732</v>
      </c>
      <c r="G22" s="1">
        <f t="shared" si="6"/>
        <v>0.40745692216280449</v>
      </c>
      <c r="H22" s="1">
        <f t="shared" si="9"/>
        <v>-7.6400895919044864E-3</v>
      </c>
      <c r="I22" s="1">
        <f>G10-G22</f>
        <v>3.5519324494423743E-2</v>
      </c>
      <c r="J22" s="8">
        <f t="shared" si="7"/>
        <v>0.59254307783719551</v>
      </c>
      <c r="K22" s="3" t="str">
        <f t="shared" si="8"/>
        <v>Good!</v>
      </c>
    </row>
    <row r="23" spans="2:14" x14ac:dyDescent="0.25">
      <c r="B23" s="2">
        <v>45108</v>
      </c>
      <c r="C23" t="s">
        <v>8</v>
      </c>
      <c r="D23">
        <v>2747</v>
      </c>
      <c r="E23">
        <v>4089</v>
      </c>
      <c r="F23" s="5">
        <f t="shared" si="5"/>
        <v>6836</v>
      </c>
      <c r="G23" s="1">
        <f t="shared" si="6"/>
        <v>0.4018431831480398</v>
      </c>
      <c r="H23" s="1">
        <f t="shared" si="9"/>
        <v>-5.6137390147646959E-3</v>
      </c>
      <c r="I23" s="1">
        <f>G11-G23</f>
        <v>4.0302288760284244E-2</v>
      </c>
      <c r="J23" s="8">
        <f t="shared" si="7"/>
        <v>0.5981568168519602</v>
      </c>
      <c r="K23" s="3" t="str">
        <f t="shared" si="8"/>
        <v>Good!</v>
      </c>
    </row>
    <row r="24" spans="2:14" x14ac:dyDescent="0.25">
      <c r="B24" s="2">
        <v>45139</v>
      </c>
      <c r="C24" t="s">
        <v>11</v>
      </c>
      <c r="D24">
        <v>2652</v>
      </c>
      <c r="E24">
        <v>4065</v>
      </c>
      <c r="F24" s="5">
        <f t="shared" si="5"/>
        <v>6717</v>
      </c>
      <c r="G24" s="1">
        <f t="shared" si="6"/>
        <v>0.39481911567664135</v>
      </c>
      <c r="H24" s="1">
        <f t="shared" si="9"/>
        <v>-7.024067471398443E-3</v>
      </c>
      <c r="I24" s="1">
        <f>G12-G24</f>
        <v>4.396464625122537E-2</v>
      </c>
      <c r="J24" s="8">
        <f t="shared" si="7"/>
        <v>0.60518088432335859</v>
      </c>
      <c r="K24" s="3" t="str">
        <f t="shared" si="8"/>
        <v>Good!</v>
      </c>
      <c r="M24" s="1" t="s">
        <v>17</v>
      </c>
      <c r="N24" s="1">
        <f>AVERAGE(G6:G11)</f>
        <v>0.44844803720640741</v>
      </c>
    </row>
    <row r="25" spans="2:14" x14ac:dyDescent="0.25">
      <c r="B25" s="2">
        <v>45170</v>
      </c>
      <c r="C25" t="s">
        <v>12</v>
      </c>
      <c r="D25">
        <v>2574</v>
      </c>
      <c r="E25">
        <v>4030</v>
      </c>
      <c r="F25" s="5">
        <f t="shared" si="5"/>
        <v>6604</v>
      </c>
      <c r="G25" s="1">
        <f t="shared" si="6"/>
        <v>0.38976377952755903</v>
      </c>
      <c r="H25" s="1">
        <f t="shared" si="9"/>
        <v>-5.0553361490823234E-3</v>
      </c>
      <c r="I25" s="1">
        <f>G13-G25</f>
        <v>4.5968230397999299E-2</v>
      </c>
      <c r="J25" s="8">
        <f t="shared" si="7"/>
        <v>0.61023622047244097</v>
      </c>
      <c r="K25" s="3" t="str">
        <f t="shared" si="8"/>
        <v>Good!</v>
      </c>
      <c r="M25" s="1" t="s">
        <v>18</v>
      </c>
      <c r="N25" s="1">
        <f>AVERAGE(G18:G23)</f>
        <v>0.41654981686088211</v>
      </c>
    </row>
  </sheetData>
  <pageMargins left="0.7" right="0.7" top="0.75" bottom="0.75" header="0.3" footer="0.3"/>
  <pageSetup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 (2)</vt:lpstr>
      <vt:lpstr>'Main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Pretko</dc:creator>
  <cp:lastModifiedBy>Carl Pretko</cp:lastModifiedBy>
  <dcterms:created xsi:type="dcterms:W3CDTF">2024-03-20T21:29:05Z</dcterms:created>
  <dcterms:modified xsi:type="dcterms:W3CDTF">2024-05-28T18:22:48Z</dcterms:modified>
</cp:coreProperties>
</file>