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right style="thick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2" applyAlignment="1" pivotButton="0" quotePrefix="0" xfId="0">
      <alignment horizontal="center" vertic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135"/>
  <sheetViews>
    <sheetView workbookViewId="0">
      <selection activeCell="A1" sqref="A1"/>
    </sheetView>
  </sheetViews>
  <sheetFormatPr baseColWidth="8" defaultRowHeight="15"/>
  <cols>
    <col width="16" customWidth="1" min="1" max="1"/>
    <col width="8" customWidth="1" min="2" max="2"/>
    <col width="13" customWidth="1" min="3" max="3"/>
    <col width="12" customWidth="1" min="4" max="4"/>
    <col width="14" customWidth="1" min="5" max="5"/>
    <col width="24" customWidth="1" min="6" max="6"/>
    <col width="16" customWidth="1" min="7" max="7"/>
    <col width="8" customWidth="1" min="8" max="8"/>
    <col width="7" customWidth="1" min="9" max="9"/>
    <col width="12" customWidth="1" min="10" max="10"/>
    <col width="11" customWidth="1" min="11" max="11"/>
    <col width="9" customWidth="1" min="12" max="12"/>
    <col width="22" customWidth="1" min="13" max="13"/>
    <col width="16" customWidth="1" min="14" max="14"/>
    <col width="14" customWidth="1" min="15" max="15"/>
    <col width="8" customWidth="1" min="16" max="16"/>
    <col width="13" customWidth="1" min="17" max="17"/>
    <col width="12" customWidth="1" min="18" max="18"/>
    <col width="6" customWidth="1" min="19" max="19"/>
    <col width="8" customWidth="1" min="20" max="20"/>
    <col width="17" customWidth="1" min="21" max="21"/>
    <col width="6" customWidth="1" min="22" max="22"/>
    <col width="8" customWidth="1" min="23" max="23"/>
    <col width="13" customWidth="1" min="24" max="24"/>
    <col width="12" customWidth="1" min="25" max="25"/>
    <col width="10" customWidth="1" min="26" max="26"/>
    <col width="11" customWidth="1" min="27" max="27"/>
    <col width="14" customWidth="1" min="28" max="28"/>
    <col width="6" customWidth="1" min="29" max="29"/>
    <col width="8" customWidth="1" min="30" max="30"/>
    <col width="13" customWidth="1" min="31" max="31"/>
    <col width="12" customWidth="1" min="32" max="32"/>
    <col width="13" customWidth="1" min="33" max="33"/>
    <col width="10" customWidth="1" min="34" max="34"/>
    <col width="11" customWidth="1" min="35" max="35"/>
    <col width="6" customWidth="1" min="36" max="36"/>
  </cols>
  <sheetData>
    <row r="1" ht="30" customHeight="1">
      <c r="A1" s="1" t="n"/>
      <c r="B1" s="1" t="inlineStr">
        <is>
          <t>Request windows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inlineStr">
        <is>
          <t>Offer 1</t>
        </is>
      </c>
      <c r="Q1" s="1" t="n"/>
      <c r="R1" s="1" t="n"/>
      <c r="S1" s="1" t="n"/>
      <c r="T1" s="1" t="n"/>
      <c r="U1" s="1" t="n"/>
      <c r="V1" s="1" t="n"/>
      <c r="W1" s="1" t="inlineStr">
        <is>
          <t>Offer 2</t>
        </is>
      </c>
      <c r="X1" s="1" t="n"/>
      <c r="Y1" s="1" t="n"/>
      <c r="Z1" s="1" t="n"/>
      <c r="AA1" s="1" t="n"/>
      <c r="AB1" s="1" t="n"/>
      <c r="AC1" s="1" t="n"/>
      <c r="AD1" s="1" t="inlineStr">
        <is>
          <t>Offer 3</t>
        </is>
      </c>
      <c r="AE1" s="1" t="n"/>
      <c r="AF1" s="1" t="n"/>
      <c r="AG1" s="1" t="n"/>
      <c r="AH1" s="1" t="n"/>
      <c r="AI1" s="1" t="n"/>
      <c r="AJ1" s="1" t="n"/>
    </row>
    <row r="2">
      <c r="A2" s="1" t="inlineStr">
        <is>
          <t>ID</t>
        </is>
      </c>
      <c r="B2" s="1" t="inlineStr">
        <is>
          <t>Antall</t>
        </is>
      </c>
      <c r="C2" s="1" t="inlineStr">
        <is>
          <t>Bredde (mm)</t>
        </is>
      </c>
      <c r="D2" s="1" t="inlineStr">
        <is>
          <t>Høyde (mm)</t>
        </is>
      </c>
      <c r="E2" s="1" t="inlineStr">
        <is>
          <t>Energiklasse</t>
        </is>
      </c>
      <c r="F2" s="1" t="inlineStr">
        <is>
          <t>Overflate ute / beslag</t>
        </is>
      </c>
      <c r="G2" s="1" t="inlineStr">
        <is>
          <t>Overflate inne</t>
        </is>
      </c>
      <c r="H2" s="1" t="inlineStr">
        <is>
          <t>Beslag</t>
        </is>
      </c>
      <c r="I2" s="1" t="inlineStr">
        <is>
          <t>Glass</t>
        </is>
      </c>
      <c r="J2" s="1" t="inlineStr">
        <is>
          <t>Glassareal</t>
        </is>
      </c>
      <c r="K2" s="1" t="inlineStr">
        <is>
          <t>Brannkrav</t>
        </is>
      </c>
      <c r="L2" s="1" t="inlineStr">
        <is>
          <t>Lydkrav</t>
        </is>
      </c>
      <c r="M2" s="1" t="inlineStr">
        <is>
          <t>Åpningstype/rettning</t>
        </is>
      </c>
      <c r="N2" s="1" t="inlineStr">
        <is>
          <t>Solavskjerming</t>
        </is>
      </c>
      <c r="O2" s="1" t="inlineStr">
        <is>
          <t>Anmerkninger</t>
        </is>
      </c>
      <c r="P2" s="1" t="inlineStr">
        <is>
          <t>Antall</t>
        </is>
      </c>
      <c r="Q2" s="1" t="inlineStr">
        <is>
          <t>Bredde (mm)</t>
        </is>
      </c>
      <c r="R2" s="1" t="inlineStr">
        <is>
          <t>Høyde (mm)</t>
        </is>
      </c>
      <c r="S2" s="1" t="inlineStr">
        <is>
          <t>Type</t>
        </is>
      </c>
      <c r="T2" s="1" t="inlineStr">
        <is>
          <t>Maling</t>
        </is>
      </c>
      <c r="U2" s="1" t="inlineStr">
        <is>
          <t>Alu. bekledning</t>
        </is>
      </c>
      <c r="V2" s="1" t="inlineStr">
        <is>
          <t>Pris</t>
        </is>
      </c>
      <c r="W2" s="1" t="inlineStr">
        <is>
          <t>Antall</t>
        </is>
      </c>
      <c r="X2" s="1" t="inlineStr">
        <is>
          <t>Bredde (mm)</t>
        </is>
      </c>
      <c r="Y2" s="1" t="inlineStr">
        <is>
          <t>Høyde (mm)</t>
        </is>
      </c>
      <c r="Z2" s="1" t="inlineStr">
        <is>
          <t>Utvendig</t>
        </is>
      </c>
      <c r="AA2" s="1" t="inlineStr">
        <is>
          <t>Innvendig</t>
        </is>
      </c>
      <c r="AB2" s="1" t="inlineStr">
        <is>
          <t>Brannprodukt</t>
        </is>
      </c>
      <c r="AC2" s="1" t="inlineStr">
        <is>
          <t>Pris</t>
        </is>
      </c>
      <c r="AD2" s="1" t="inlineStr">
        <is>
          <t>Antall</t>
        </is>
      </c>
      <c r="AE2" s="1" t="inlineStr">
        <is>
          <t>Bredde (mm)</t>
        </is>
      </c>
      <c r="AF2" s="1" t="inlineStr">
        <is>
          <t>Høyde (mm)</t>
        </is>
      </c>
      <c r="AG2" s="1" t="inlineStr">
        <is>
          <t>Beskrivelse</t>
        </is>
      </c>
      <c r="AH2" s="1" t="inlineStr">
        <is>
          <t>Utvendig</t>
        </is>
      </c>
      <c r="AI2" s="1" t="inlineStr">
        <is>
          <t>Innvendig</t>
        </is>
      </c>
      <c r="AJ2" s="1" t="inlineStr">
        <is>
          <t>Pris</t>
        </is>
      </c>
    </row>
    <row r="3">
      <c r="A3" s="2" t="inlineStr">
        <is>
          <t>V_A1-01.1</t>
        </is>
      </c>
      <c r="B3" t="n">
        <v>1</v>
      </c>
      <c r="C3" t="n">
        <v>3320</v>
      </c>
      <c r="D3" t="n">
        <v>1500</v>
      </c>
      <c r="E3" t="inlineStr"/>
      <c r="F3" t="inlineStr">
        <is>
          <t>RAL 6005 (moss green)</t>
        </is>
      </c>
      <c r="G3" t="inlineStr">
        <is>
          <t>matt lakk, hvitpigmentert</t>
        </is>
      </c>
      <c r="H3" t="inlineStr"/>
      <c r="I3" t="inlineStr"/>
      <c r="J3" t="inlineStr">
        <is>
          <t>4,100</t>
        </is>
      </c>
      <c r="K3" t="inlineStr"/>
      <c r="L3" t="inlineStr"/>
      <c r="M3" t="inlineStr">
        <is>
          <t>Sidehengslet og bunnhengslet innadslående</t>
        </is>
      </c>
      <c r="N3" t="inlineStr"/>
      <c r="O3" s="2" t="inlineStr">
        <is>
          <t>Eksisterende vindu byttes, mål må tas på plassen</t>
        </is>
      </c>
      <c r="P3" t="n">
        <v>1</v>
      </c>
      <c r="Q3" t="n">
        <v>3320</v>
      </c>
      <c r="R3" t="n">
        <v>1500</v>
      </c>
      <c r="S3" t="inlineStr">
        <is>
          <t>Innadslående eXtra 0.8</t>
        </is>
      </c>
      <c r="T3" t="inlineStr">
        <is>
          <t>Klarlakk m/5% NCS S 0502 Y</t>
        </is>
      </c>
      <c r="U3" t="inlineStr">
        <is>
          <t>RAL 6005 matt glans 30</t>
        </is>
      </c>
      <c r="V3" s="2" t="n">
        <v>17275</v>
      </c>
      <c r="W3" t="inlineStr"/>
      <c r="X3" t="inlineStr"/>
      <c r="Y3" t="inlineStr"/>
      <c r="Z3" t="inlineStr"/>
      <c r="AA3" t="inlineStr"/>
      <c r="AB3" t="inlineStr"/>
      <c r="AC3" s="2" t="inlineStr"/>
      <c r="AD3" t="n">
        <v>1</v>
      </c>
      <c r="AE3" t="n">
        <v>3320</v>
      </c>
      <c r="AF3" t="n">
        <v>1500</v>
      </c>
      <c r="AG3" t="inlineStr">
        <is>
          <t>2­VEIS INNADSLÅENDE VINDU</t>
        </is>
      </c>
      <c r="AH3" t="inlineStr">
        <is>
          <t>RAL Farge (6005)</t>
        </is>
      </c>
      <c r="AI3" t="inlineStr">
        <is>
          <t>Lasur (P 11 RAL 9001)</t>
        </is>
      </c>
      <c r="AJ3" s="2" t="inlineStr">
        <is>
          <t>11 557,88</t>
        </is>
      </c>
    </row>
    <row r="4">
      <c r="A4" s="2" t="inlineStr">
        <is>
          <t>V_A1-01.2</t>
        </is>
      </c>
      <c r="B4" t="n">
        <v>1</v>
      </c>
      <c r="C4" t="n">
        <v>850</v>
      </c>
      <c r="D4" t="n">
        <v>1500</v>
      </c>
      <c r="E4" t="inlineStr"/>
      <c r="F4" t="inlineStr">
        <is>
          <t>RAL 6005 (moss green)</t>
        </is>
      </c>
      <c r="G4" t="inlineStr">
        <is>
          <t>matt lakk, hvitpigmentert</t>
        </is>
      </c>
      <c r="H4" t="inlineStr"/>
      <c r="I4" t="inlineStr"/>
      <c r="J4" t="inlineStr">
        <is>
          <t>0,975</t>
        </is>
      </c>
      <c r="K4" t="inlineStr"/>
      <c r="L4" t="inlineStr"/>
      <c r="M4" t="inlineStr">
        <is>
          <t>Fast glass</t>
        </is>
      </c>
      <c r="N4" t="inlineStr"/>
      <c r="O4" s="2" t="inlineStr">
        <is>
          <t>Eksisterende vindu byttes, mål må tas på plassen</t>
        </is>
      </c>
      <c r="P4" t="n">
        <v>1</v>
      </c>
      <c r="Q4" t="n">
        <v>850</v>
      </c>
      <c r="R4" t="n">
        <v>1500</v>
      </c>
      <c r="S4" t="inlineStr">
        <is>
          <t>Fast eXtra (E) 3 lag</t>
        </is>
      </c>
      <c r="T4" t="inlineStr">
        <is>
          <t>Klarlakk m/5% NCS S 0502 Y</t>
        </is>
      </c>
      <c r="U4" t="inlineStr">
        <is>
          <t>RAL 6005 matt glans 30</t>
        </is>
      </c>
      <c r="V4" s="2" t="n">
        <v>5553</v>
      </c>
      <c r="W4" t="inlineStr"/>
      <c r="X4" t="inlineStr"/>
      <c r="Y4" t="inlineStr"/>
      <c r="Z4" t="inlineStr"/>
      <c r="AA4" t="inlineStr"/>
      <c r="AB4" t="inlineStr"/>
      <c r="AC4" s="2" t="inlineStr"/>
      <c r="AD4" t="n">
        <v>1</v>
      </c>
      <c r="AE4" t="n">
        <v>850</v>
      </c>
      <c r="AF4" t="n">
        <v>1500</v>
      </c>
      <c r="AG4" t="inlineStr">
        <is>
          <t>H-KARMEN (U=0,88)</t>
        </is>
      </c>
      <c r="AH4" t="inlineStr">
        <is>
          <t>RAL Farge (6005)</t>
        </is>
      </c>
      <c r="AI4" t="inlineStr">
        <is>
          <t>Lasur (P 11 RAL 9001)</t>
        </is>
      </c>
      <c r="AJ4" s="2" t="inlineStr">
        <is>
          <t>3 218,86</t>
        </is>
      </c>
    </row>
    <row r="5">
      <c r="A5" s="2" t="inlineStr">
        <is>
          <t>V_A1-02</t>
        </is>
      </c>
      <c r="B5" t="n">
        <v>1</v>
      </c>
      <c r="C5" t="n">
        <v>3370</v>
      </c>
      <c r="D5" t="n">
        <v>1500</v>
      </c>
      <c r="E5" t="inlineStr"/>
      <c r="F5" t="inlineStr">
        <is>
          <t>RAL 6005 (moss green)</t>
        </is>
      </c>
      <c r="G5" t="inlineStr">
        <is>
          <t>matt lakk, hvitpigmentert</t>
        </is>
      </c>
      <c r="H5" t="inlineStr"/>
      <c r="I5" t="inlineStr"/>
      <c r="J5" t="inlineStr">
        <is>
          <t>4,165</t>
        </is>
      </c>
      <c r="K5" t="inlineStr"/>
      <c r="L5" t="inlineStr"/>
      <c r="M5" t="inlineStr">
        <is>
          <t>Sidehengslet og bunnhengslet innadslående</t>
        </is>
      </c>
      <c r="N5" t="inlineStr"/>
      <c r="O5" s="2" t="inlineStr">
        <is>
          <t>Eksisterende vindu byttes, mål må tas på plassen</t>
        </is>
      </c>
      <c r="P5" t="n">
        <v>1</v>
      </c>
      <c r="Q5" t="n">
        <v>3370</v>
      </c>
      <c r="R5" t="n">
        <v>1500</v>
      </c>
      <c r="S5" t="inlineStr">
        <is>
          <t>Innadslående eXtra 0.8</t>
        </is>
      </c>
      <c r="T5" t="inlineStr">
        <is>
          <t>Klarlakk m/5% NCS S 0502 Y</t>
        </is>
      </c>
      <c r="U5" t="inlineStr">
        <is>
          <t>RAL 6005 matt glans 30</t>
        </is>
      </c>
      <c r="V5" s="2" t="n">
        <v>17434</v>
      </c>
      <c r="W5" t="inlineStr"/>
      <c r="X5" t="inlineStr"/>
      <c r="Y5" t="inlineStr"/>
      <c r="Z5" t="inlineStr"/>
      <c r="AA5" t="inlineStr"/>
      <c r="AB5" t="inlineStr"/>
      <c r="AC5" s="2" t="inlineStr"/>
      <c r="AD5" t="n">
        <v>1</v>
      </c>
      <c r="AE5" t="n">
        <v>3370</v>
      </c>
      <c r="AF5" t="n">
        <v>1500</v>
      </c>
      <c r="AG5" t="inlineStr">
        <is>
          <t>2­VEIS INNADSLÅENDE VINDU</t>
        </is>
      </c>
      <c r="AH5" t="inlineStr">
        <is>
          <t>RAL Farge (6005)</t>
        </is>
      </c>
      <c r="AI5" t="inlineStr">
        <is>
          <t>Lasur (P 11 RAL 9001)</t>
        </is>
      </c>
      <c r="AJ5" s="2" t="inlineStr">
        <is>
          <t>11 731,41</t>
        </is>
      </c>
    </row>
    <row r="6">
      <c r="A6" s="2" t="inlineStr">
        <is>
          <t>V_A1-03</t>
        </is>
      </c>
      <c r="B6" t="n">
        <v>1</v>
      </c>
      <c r="C6" t="n">
        <v>3370</v>
      </c>
      <c r="D6" t="n">
        <v>1020</v>
      </c>
      <c r="E6" t="inlineStr"/>
      <c r="F6" t="inlineStr">
        <is>
          <t>RAL 6005 (moss green)</t>
        </is>
      </c>
      <c r="G6" t="inlineStr">
        <is>
          <t>matt lakk, hvitpigmentert</t>
        </is>
      </c>
      <c r="H6" t="inlineStr"/>
      <c r="I6" t="inlineStr"/>
      <c r="J6" t="inlineStr">
        <is>
          <t>2,667</t>
        </is>
      </c>
      <c r="K6" t="inlineStr"/>
      <c r="L6" t="inlineStr"/>
      <c r="M6" t="inlineStr">
        <is>
          <t>Sidehengslet og bunnhengslet innadslående</t>
        </is>
      </c>
      <c r="N6" t="inlineStr"/>
      <c r="O6" s="2" t="inlineStr">
        <is>
          <t>Eksisterende vindu byttes, mål må tas på plassen</t>
        </is>
      </c>
      <c r="P6" t="n">
        <v>1</v>
      </c>
      <c r="Q6" t="n">
        <v>3370</v>
      </c>
      <c r="R6" t="n">
        <v>1020</v>
      </c>
      <c r="S6" t="inlineStr">
        <is>
          <t>Innadslående eXtra 0.8</t>
        </is>
      </c>
      <c r="T6" t="inlineStr">
        <is>
          <t>Klarlakk m/5% NCS S 0502 Y</t>
        </is>
      </c>
      <c r="U6" t="inlineStr">
        <is>
          <t>RAL 6005 matt glans 30</t>
        </is>
      </c>
      <c r="V6" s="2" t="n">
        <v>13041</v>
      </c>
      <c r="W6" t="inlineStr"/>
      <c r="X6" t="inlineStr"/>
      <c r="Y6" t="inlineStr"/>
      <c r="Z6" t="inlineStr"/>
      <c r="AA6" t="inlineStr"/>
      <c r="AB6" t="inlineStr"/>
      <c r="AC6" s="2" t="inlineStr"/>
      <c r="AD6" t="n">
        <v>1</v>
      </c>
      <c r="AE6" t="n">
        <v>3370</v>
      </c>
      <c r="AF6" t="n">
        <v>1020</v>
      </c>
      <c r="AG6" t="inlineStr">
        <is>
          <t>2­VEIS INNADSLÅENDE VINDU</t>
        </is>
      </c>
      <c r="AH6" t="inlineStr">
        <is>
          <t>RAL Farge (6005)</t>
        </is>
      </c>
      <c r="AI6" t="inlineStr">
        <is>
          <t>Lasur (P 11 RAL 9001)</t>
        </is>
      </c>
      <c r="AJ6" s="2" t="inlineStr">
        <is>
          <t>8 773,26</t>
        </is>
      </c>
    </row>
    <row r="7">
      <c r="A7" s="2" t="inlineStr">
        <is>
          <t>V_A1-04</t>
        </is>
      </c>
      <c r="B7" t="n">
        <v>1</v>
      </c>
      <c r="C7" t="n">
        <v>3370</v>
      </c>
      <c r="D7" t="n">
        <v>1500</v>
      </c>
      <c r="E7" t="inlineStr"/>
      <c r="F7" t="inlineStr">
        <is>
          <t>RAL 6005 (moss green)</t>
        </is>
      </c>
      <c r="G7" t="inlineStr">
        <is>
          <t>matt lakk, hvitpigmentert</t>
        </is>
      </c>
      <c r="H7" t="inlineStr"/>
      <c r="I7" t="inlineStr"/>
      <c r="J7" t="inlineStr">
        <is>
          <t>4,165</t>
        </is>
      </c>
      <c r="K7" t="inlineStr"/>
      <c r="L7" t="inlineStr"/>
      <c r="M7" t="inlineStr">
        <is>
          <t>Sidehengslet og bunnhengslet innadslående</t>
        </is>
      </c>
      <c r="N7" t="inlineStr"/>
      <c r="O7" s="2" t="inlineStr">
        <is>
          <t>Eksisterende vindu byttes, mål må tas på plassen</t>
        </is>
      </c>
      <c r="P7" t="n">
        <v>1</v>
      </c>
      <c r="Q7" t="n">
        <v>3370</v>
      </c>
      <c r="R7" t="n">
        <v>1500</v>
      </c>
      <c r="S7" t="inlineStr">
        <is>
          <t>Innadslående eXtra 0.8</t>
        </is>
      </c>
      <c r="T7" t="inlineStr">
        <is>
          <t>Klarlakk m/5% NCS S 0502 Y</t>
        </is>
      </c>
      <c r="U7" t="inlineStr">
        <is>
          <t>RAL 6005 matt glans 30</t>
        </is>
      </c>
      <c r="V7" s="2" t="n">
        <v>17434</v>
      </c>
      <c r="W7" t="inlineStr"/>
      <c r="X7" t="inlineStr"/>
      <c r="Y7" t="inlineStr"/>
      <c r="Z7" t="inlineStr"/>
      <c r="AA7" t="inlineStr"/>
      <c r="AB7" t="inlineStr"/>
      <c r="AC7" s="2" t="inlineStr"/>
      <c r="AD7" t="n">
        <v>1</v>
      </c>
      <c r="AE7" t="n">
        <v>3370</v>
      </c>
      <c r="AF7" t="n">
        <v>1500</v>
      </c>
      <c r="AG7" t="inlineStr">
        <is>
          <t>2­VEIS INNADSLÅENDE VINDU</t>
        </is>
      </c>
      <c r="AH7" t="inlineStr">
        <is>
          <t>RAL Farge (6005)</t>
        </is>
      </c>
      <c r="AI7" t="inlineStr">
        <is>
          <t>Lasur (P 11 RAL 9001)</t>
        </is>
      </c>
      <c r="AJ7" s="2" t="inlineStr">
        <is>
          <t>11 682,43</t>
        </is>
      </c>
    </row>
    <row r="8">
      <c r="A8" s="2" t="inlineStr">
        <is>
          <t>V_A1-05</t>
        </is>
      </c>
      <c r="B8" t="n">
        <v>1</v>
      </c>
      <c r="C8" t="n">
        <v>3370</v>
      </c>
      <c r="D8" t="n">
        <v>1500</v>
      </c>
      <c r="E8" t="inlineStr"/>
      <c r="F8" t="inlineStr">
        <is>
          <t>RAL 6005 (moss green)</t>
        </is>
      </c>
      <c r="G8" t="inlineStr">
        <is>
          <t>matt lakk, hvitpigmentert</t>
        </is>
      </c>
      <c r="H8" t="inlineStr"/>
      <c r="I8" t="inlineStr"/>
      <c r="J8" t="inlineStr">
        <is>
          <t>4,165</t>
        </is>
      </c>
      <c r="K8" t="inlineStr"/>
      <c r="L8" t="inlineStr"/>
      <c r="M8" t="inlineStr">
        <is>
          <t>Sidehengslet og bunnhengslet innadslående</t>
        </is>
      </c>
      <c r="N8" t="inlineStr"/>
      <c r="O8" s="2" t="inlineStr">
        <is>
          <t>Eksisterende vindu byttes, mål må tas på plassen</t>
        </is>
      </c>
      <c r="P8" t="n">
        <v>1</v>
      </c>
      <c r="Q8" t="n">
        <v>3370</v>
      </c>
      <c r="R8" t="n">
        <v>1500</v>
      </c>
      <c r="S8" t="inlineStr">
        <is>
          <t>Innadslående eXtra 0.8</t>
        </is>
      </c>
      <c r="T8" t="inlineStr">
        <is>
          <t>Klarlakk m/5% NCS S 0502 Y</t>
        </is>
      </c>
      <c r="U8" t="inlineStr">
        <is>
          <t>RAL 6005 matt glans 30</t>
        </is>
      </c>
      <c r="V8" s="2" t="n">
        <v>17434</v>
      </c>
      <c r="W8" t="inlineStr"/>
      <c r="X8" t="inlineStr"/>
      <c r="Y8" t="inlineStr"/>
      <c r="Z8" t="inlineStr"/>
      <c r="AA8" t="inlineStr"/>
      <c r="AB8" t="inlineStr"/>
      <c r="AC8" s="2" t="inlineStr"/>
      <c r="AD8" t="n">
        <v>1</v>
      </c>
      <c r="AE8" t="n">
        <v>3370</v>
      </c>
      <c r="AF8" t="n">
        <v>1500</v>
      </c>
      <c r="AG8" t="inlineStr">
        <is>
          <t>2­VEIS INNADSLÅENDE VINDU</t>
        </is>
      </c>
      <c r="AH8" t="inlineStr">
        <is>
          <t>RAL Farge (6005)</t>
        </is>
      </c>
      <c r="AI8" t="inlineStr">
        <is>
          <t>Lasur (P 11 RAL 9001)</t>
        </is>
      </c>
      <c r="AJ8" s="2" t="inlineStr">
        <is>
          <t>11 731,41</t>
        </is>
      </c>
    </row>
    <row r="9">
      <c r="A9" s="2" t="inlineStr">
        <is>
          <t>V_A1-06</t>
        </is>
      </c>
      <c r="B9" t="n">
        <v>1</v>
      </c>
      <c r="C9" t="n">
        <v>3370</v>
      </c>
      <c r="D9" t="n">
        <v>1020</v>
      </c>
      <c r="E9" t="inlineStr"/>
      <c r="F9" t="inlineStr">
        <is>
          <t>RAL 6005 (moss green)</t>
        </is>
      </c>
      <c r="G9" t="inlineStr">
        <is>
          <t>matt lakk, hvitpigmentert</t>
        </is>
      </c>
      <c r="H9" t="inlineStr"/>
      <c r="I9" t="inlineStr">
        <is>
          <t>Sikkerhetsglass, laminert herdet</t>
        </is>
      </c>
      <c r="J9" t="inlineStr">
        <is>
          <t>2,667</t>
        </is>
      </c>
      <c r="K9" t="inlineStr"/>
      <c r="L9" t="inlineStr"/>
      <c r="M9" t="inlineStr">
        <is>
          <t>Sidehengslet og bunnhengslet innadslående</t>
        </is>
      </c>
      <c r="N9" t="inlineStr"/>
      <c r="O9" s="2" t="inlineStr">
        <is>
          <t>Eksisterende vindu byttes, mål må tas på plassen</t>
        </is>
      </c>
      <c r="P9" t="n">
        <v>1</v>
      </c>
      <c r="Q9" t="n">
        <v>3370</v>
      </c>
      <c r="R9" t="n">
        <v>1020</v>
      </c>
      <c r="S9" t="inlineStr">
        <is>
          <t>Innadslående eXtra 0.8</t>
        </is>
      </c>
      <c r="T9" t="inlineStr">
        <is>
          <t>Klarlakk m/5% NCS S 0502 Y</t>
        </is>
      </c>
      <c r="U9" t="inlineStr">
        <is>
          <t>RAL 6005 matt glans 30</t>
        </is>
      </c>
      <c r="V9" s="2" t="n">
        <v>14227</v>
      </c>
      <c r="W9" t="inlineStr"/>
      <c r="X9" t="inlineStr"/>
      <c r="Y9" t="inlineStr"/>
      <c r="Z9" t="inlineStr"/>
      <c r="AA9" t="inlineStr"/>
      <c r="AB9" t="inlineStr"/>
      <c r="AC9" s="2" t="inlineStr"/>
      <c r="AD9" t="n">
        <v>1</v>
      </c>
      <c r="AE9" t="n">
        <v>3370</v>
      </c>
      <c r="AF9" t="n">
        <v>1020</v>
      </c>
      <c r="AG9" t="inlineStr">
        <is>
          <t>2­VEIS INNADSLÅENDE VINDU</t>
        </is>
      </c>
      <c r="AH9" t="inlineStr">
        <is>
          <t>RAL Farge (6005)</t>
        </is>
      </c>
      <c r="AI9" t="inlineStr">
        <is>
          <t>Lasur (P 11 RAL 9001)</t>
        </is>
      </c>
      <c r="AJ9" s="2" t="inlineStr">
        <is>
          <t>9 608,79</t>
        </is>
      </c>
    </row>
    <row r="10">
      <c r="A10" s="2" t="inlineStr">
        <is>
          <t>V_A1-07</t>
        </is>
      </c>
      <c r="B10" t="n">
        <v>1</v>
      </c>
      <c r="C10" t="n">
        <v>3370</v>
      </c>
      <c r="D10" t="n">
        <v>1500</v>
      </c>
      <c r="E10" t="inlineStr"/>
      <c r="F10" t="inlineStr">
        <is>
          <t>RAL 6005 (moss green)</t>
        </is>
      </c>
      <c r="G10" t="inlineStr">
        <is>
          <t>matt lakk, hvitpigmentert</t>
        </is>
      </c>
      <c r="H10" t="inlineStr"/>
      <c r="I10" t="inlineStr">
        <is>
          <t>Sikkerhetsglass, laminert herdet</t>
        </is>
      </c>
      <c r="J10" t="inlineStr">
        <is>
          <t>4,165</t>
        </is>
      </c>
      <c r="K10" t="inlineStr"/>
      <c r="L10" t="inlineStr"/>
      <c r="M10" t="inlineStr">
        <is>
          <t>Sidehengslet og bunnhengslet innadslående</t>
        </is>
      </c>
      <c r="N10" t="inlineStr"/>
      <c r="O10" s="2" t="inlineStr">
        <is>
          <t>Eksisterende vindu byttes, mål må tas på plassen</t>
        </is>
      </c>
      <c r="P10" t="n">
        <v>1</v>
      </c>
      <c r="Q10" t="n">
        <v>3370</v>
      </c>
      <c r="R10" t="n">
        <v>1500</v>
      </c>
      <c r="S10" t="inlineStr">
        <is>
          <t>Innadslående eXtra 0.8</t>
        </is>
      </c>
      <c r="T10" t="inlineStr">
        <is>
          <t>Klarlakk m/5% NCS S 0502 Y</t>
        </is>
      </c>
      <c r="U10" t="inlineStr">
        <is>
          <t>RAL 6005 matt glans 30</t>
        </is>
      </c>
      <c r="V10" s="2" t="n">
        <v>19226</v>
      </c>
      <c r="W10" t="inlineStr"/>
      <c r="X10" t="inlineStr"/>
      <c r="Y10" t="inlineStr"/>
      <c r="Z10" t="inlineStr"/>
      <c r="AA10" t="inlineStr"/>
      <c r="AB10" t="inlineStr"/>
      <c r="AC10" s="2" t="inlineStr"/>
      <c r="AD10" t="n">
        <v>1</v>
      </c>
      <c r="AE10" t="n">
        <v>3370</v>
      </c>
      <c r="AF10" t="n">
        <v>1500</v>
      </c>
      <c r="AG10" t="inlineStr">
        <is>
          <t>2­VEIS INNADSLÅENDE VINDU</t>
        </is>
      </c>
      <c r="AH10" t="inlineStr">
        <is>
          <t>RAL Farge (6005)</t>
        </is>
      </c>
      <c r="AI10" t="inlineStr">
        <is>
          <t>Lasur (P 11 RAL 9001)</t>
        </is>
      </c>
      <c r="AJ10" s="2" t="inlineStr">
        <is>
          <t>11 731,41</t>
        </is>
      </c>
    </row>
    <row r="11">
      <c r="A11" s="2" t="inlineStr">
        <is>
          <t>V_A1-08</t>
        </is>
      </c>
      <c r="B11" t="n">
        <v>1</v>
      </c>
      <c r="C11" t="n">
        <v>3370</v>
      </c>
      <c r="D11" t="n">
        <v>540</v>
      </c>
      <c r="E11" t="inlineStr"/>
      <c r="F11" t="inlineStr">
        <is>
          <t>RAL 6005 (moss green)</t>
        </is>
      </c>
      <c r="G11" t="inlineStr">
        <is>
          <t>matt lakk, hvitpigmentert</t>
        </is>
      </c>
      <c r="H11" t="inlineStr"/>
      <c r="I11" t="inlineStr"/>
      <c r="J11" t="inlineStr">
        <is>
          <t>1,297</t>
        </is>
      </c>
      <c r="K11" t="inlineStr"/>
      <c r="L11" t="inlineStr"/>
      <c r="M11" t="inlineStr">
        <is>
          <t>Topphengslet utadslående</t>
        </is>
      </c>
      <c r="N11" t="inlineStr"/>
      <c r="O11" s="2" t="inlineStr">
        <is>
          <t>Eksisterende vindu byttes, mål må tas på plassen</t>
        </is>
      </c>
      <c r="P11" t="n">
        <v>1</v>
      </c>
      <c r="Q11" t="n">
        <v>3370</v>
      </c>
      <c r="R11" t="n">
        <v>540</v>
      </c>
      <c r="S11" t="inlineStr">
        <is>
          <t>Toppsving eXtra 0.8</t>
        </is>
      </c>
      <c r="T11" t="inlineStr">
        <is>
          <t>Klarlakk m/5% NCS S 0502 Y</t>
        </is>
      </c>
      <c r="U11" t="inlineStr">
        <is>
          <t>RAL 6005 matt glans 30</t>
        </is>
      </c>
      <c r="V11" s="2" t="n">
        <v>8376</v>
      </c>
      <c r="W11" t="inlineStr"/>
      <c r="X11" t="inlineStr"/>
      <c r="Y11" t="inlineStr"/>
      <c r="Z11" t="inlineStr"/>
      <c r="AA11" t="inlineStr"/>
      <c r="AB11" t="inlineStr"/>
      <c r="AC11" s="2" t="inlineStr"/>
      <c r="AD11" t="n">
        <v>1</v>
      </c>
      <c r="AE11" t="n">
        <v>3370</v>
      </c>
      <c r="AF11" t="n">
        <v>540</v>
      </c>
      <c r="AG11" t="inlineStr">
        <is>
          <t>2­VEIS INNADSLÅENDE VINDU</t>
        </is>
      </c>
      <c r="AH11" t="inlineStr">
        <is>
          <t>RAL Farge (6005)</t>
        </is>
      </c>
      <c r="AI11" t="inlineStr">
        <is>
          <t>Lasur (P 11 RAL 9001)</t>
        </is>
      </c>
      <c r="AJ11" s="2" t="inlineStr">
        <is>
          <t>5 976,41</t>
        </is>
      </c>
    </row>
    <row r="12">
      <c r="A12" s="2" t="inlineStr">
        <is>
          <t>V_A1-09</t>
        </is>
      </c>
      <c r="B12" t="n">
        <v>1</v>
      </c>
      <c r="C12" t="n">
        <v>3070</v>
      </c>
      <c r="D12" t="n">
        <v>1020</v>
      </c>
      <c r="E12" t="inlineStr"/>
      <c r="F12" t="inlineStr">
        <is>
          <t>RAL 6005 (moss green)</t>
        </is>
      </c>
      <c r="G12" t="inlineStr">
        <is>
          <t>matt lakk, hvitpigmentert</t>
        </is>
      </c>
      <c r="H12" t="inlineStr"/>
      <c r="I12" t="inlineStr"/>
      <c r="J12" t="inlineStr">
        <is>
          <t>2,409</t>
        </is>
      </c>
      <c r="K12" t="inlineStr"/>
      <c r="L12" t="inlineStr"/>
      <c r="M12" t="inlineStr">
        <is>
          <t>Sidehengslet og bunnhengslet innadslående</t>
        </is>
      </c>
      <c r="N12" t="inlineStr"/>
      <c r="O12" s="2" t="inlineStr">
        <is>
          <t>Eksisterende vindu byttes, mål må tas på plassen</t>
        </is>
      </c>
      <c r="P12" t="n">
        <v>1</v>
      </c>
      <c r="Q12" t="n">
        <v>3070</v>
      </c>
      <c r="R12" t="n">
        <v>1020</v>
      </c>
      <c r="S12" t="inlineStr">
        <is>
          <t>Innadslående eXtra 0.8</t>
        </is>
      </c>
      <c r="T12" t="inlineStr">
        <is>
          <t>Klarlakk m/5% NCS S 0502 Y</t>
        </is>
      </c>
      <c r="U12" t="inlineStr">
        <is>
          <t>RAL 6005 matt glans 30</t>
        </is>
      </c>
      <c r="V12" s="2" t="n">
        <v>11918</v>
      </c>
      <c r="W12" t="inlineStr"/>
      <c r="X12" t="inlineStr"/>
      <c r="Y12" t="inlineStr"/>
      <c r="Z12" t="inlineStr"/>
      <c r="AA12" t="inlineStr"/>
      <c r="AB12" t="inlineStr"/>
      <c r="AC12" s="2" t="inlineStr"/>
      <c r="AD12" t="n">
        <v>1</v>
      </c>
      <c r="AE12" t="n">
        <v>3070</v>
      </c>
      <c r="AF12" t="n">
        <v>1020</v>
      </c>
      <c r="AG12" t="inlineStr">
        <is>
          <t>2­VEIS INNADSLÅENDE VINDU</t>
        </is>
      </c>
      <c r="AH12" t="inlineStr">
        <is>
          <t>RAL Farge (6005)</t>
        </is>
      </c>
      <c r="AI12" t="inlineStr">
        <is>
          <t>Lasur (P 11 RAL 9001)</t>
        </is>
      </c>
      <c r="AJ12" s="2" t="inlineStr">
        <is>
          <t>8 194,82</t>
        </is>
      </c>
    </row>
    <row r="13">
      <c r="A13" s="2" t="inlineStr">
        <is>
          <t>V_A1-10</t>
        </is>
      </c>
      <c r="B13" t="n">
        <v>1</v>
      </c>
      <c r="C13" t="n">
        <v>3070</v>
      </c>
      <c r="D13" t="n">
        <v>1020</v>
      </c>
      <c r="E13" t="inlineStr"/>
      <c r="F13" t="inlineStr">
        <is>
          <t>RAL 6005 (moss green)</t>
        </is>
      </c>
      <c r="G13" t="inlineStr">
        <is>
          <t>matt lakk, hvitpigmentert</t>
        </is>
      </c>
      <c r="H13" t="inlineStr"/>
      <c r="I13" t="inlineStr"/>
      <c r="J13" t="inlineStr">
        <is>
          <t>2,409</t>
        </is>
      </c>
      <c r="K13" t="inlineStr"/>
      <c r="L13" t="inlineStr"/>
      <c r="M13" t="inlineStr">
        <is>
          <t>Sidehengslet og bunnhengslet innadslående</t>
        </is>
      </c>
      <c r="N13" t="inlineStr"/>
      <c r="O13" s="2" t="inlineStr">
        <is>
          <t>Eksisterende vindu byttes, mål må tas på plassen</t>
        </is>
      </c>
      <c r="P13" t="n">
        <v>1</v>
      </c>
      <c r="Q13" t="n">
        <v>3070</v>
      </c>
      <c r="R13" t="n">
        <v>1020</v>
      </c>
      <c r="S13" t="inlineStr">
        <is>
          <t>Innadslående eXtra 0.8</t>
        </is>
      </c>
      <c r="T13" t="inlineStr">
        <is>
          <t>Klarlakk m/5% NCS S 0502 Y</t>
        </is>
      </c>
      <c r="U13" t="inlineStr">
        <is>
          <t>RAL 6005 matt glans 30</t>
        </is>
      </c>
      <c r="V13" s="2" t="n">
        <v>11918</v>
      </c>
      <c r="W13" t="inlineStr"/>
      <c r="X13" t="inlineStr"/>
      <c r="Y13" t="inlineStr"/>
      <c r="Z13" t="inlineStr"/>
      <c r="AA13" t="inlineStr"/>
      <c r="AB13" t="inlineStr"/>
      <c r="AC13" s="2" t="inlineStr"/>
      <c r="AD13" t="n">
        <v>1</v>
      </c>
      <c r="AE13" t="n">
        <v>3070</v>
      </c>
      <c r="AF13" t="n">
        <v>1020</v>
      </c>
      <c r="AG13" t="inlineStr">
        <is>
          <t>2­VEIS INNADSLÅENDE VINDU</t>
        </is>
      </c>
      <c r="AH13" t="inlineStr">
        <is>
          <t>RAL Farge (6005)</t>
        </is>
      </c>
      <c r="AI13" t="inlineStr">
        <is>
          <t>Lasur (P 11 RAL 9001)</t>
        </is>
      </c>
      <c r="AJ13" s="2" t="inlineStr">
        <is>
          <t>8 194,82</t>
        </is>
      </c>
    </row>
    <row r="14">
      <c r="A14" s="2" t="inlineStr">
        <is>
          <t>V_A1-11</t>
        </is>
      </c>
      <c r="B14" t="n">
        <v>1</v>
      </c>
      <c r="C14" t="n">
        <v>3070</v>
      </c>
      <c r="D14" t="n">
        <v>1020</v>
      </c>
      <c r="E14" t="inlineStr"/>
      <c r="F14" t="inlineStr">
        <is>
          <t>RAL 6005 (moss green)</t>
        </is>
      </c>
      <c r="G14" t="inlineStr">
        <is>
          <t>matt lakk, hvitpigmentert</t>
        </is>
      </c>
      <c r="H14" t="inlineStr"/>
      <c r="I14" t="inlineStr"/>
      <c r="J14" t="inlineStr">
        <is>
          <t>2,409</t>
        </is>
      </c>
      <c r="K14" t="inlineStr"/>
      <c r="L14" t="inlineStr"/>
      <c r="M14" t="inlineStr">
        <is>
          <t>Sidehengslet og bunnhengslet innadslående</t>
        </is>
      </c>
      <c r="N14" t="inlineStr"/>
      <c r="O14" s="2" t="inlineStr">
        <is>
          <t>Eksisterende vindu byttes, mål må tas på plassen</t>
        </is>
      </c>
      <c r="P14" t="n">
        <v>1</v>
      </c>
      <c r="Q14" t="n">
        <v>3370</v>
      </c>
      <c r="R14" t="n">
        <v>1020</v>
      </c>
      <c r="S14" t="inlineStr">
        <is>
          <t>Innadslående eXtra 0.8</t>
        </is>
      </c>
      <c r="T14" t="inlineStr">
        <is>
          <t>Klarlakk m/5% NCS S 0502 Y</t>
        </is>
      </c>
      <c r="U14" t="inlineStr">
        <is>
          <t>RAL 6005 matt glans 30</t>
        </is>
      </c>
      <c r="V14" s="2" t="n">
        <v>14227</v>
      </c>
      <c r="W14" t="inlineStr"/>
      <c r="X14" t="inlineStr"/>
      <c r="Y14" t="inlineStr"/>
      <c r="Z14" t="inlineStr"/>
      <c r="AA14" t="inlineStr"/>
      <c r="AB14" t="inlineStr"/>
      <c r="AC14" s="2" t="inlineStr"/>
      <c r="AD14" t="n">
        <v>1</v>
      </c>
      <c r="AE14" t="n">
        <v>3070</v>
      </c>
      <c r="AF14" t="n">
        <v>1020</v>
      </c>
      <c r="AG14" t="inlineStr">
        <is>
          <t>2­VEIS INNADSLÅENDE VINDU</t>
        </is>
      </c>
      <c r="AH14" t="inlineStr">
        <is>
          <t>RAL Farge (6005)</t>
        </is>
      </c>
      <c r="AI14" t="inlineStr">
        <is>
          <t>Lasur (P 11 RAL 9001)</t>
        </is>
      </c>
      <c r="AJ14" s="2" t="inlineStr">
        <is>
          <t>8 078,65</t>
        </is>
      </c>
    </row>
    <row r="15">
      <c r="A15" s="2" t="inlineStr">
        <is>
          <t>V_A1-12</t>
        </is>
      </c>
      <c r="B15" t="n">
        <v>1</v>
      </c>
      <c r="C15" t="n">
        <v>3070</v>
      </c>
      <c r="D15" t="n">
        <v>1020</v>
      </c>
      <c r="E15" t="inlineStr"/>
      <c r="F15" t="inlineStr">
        <is>
          <t>RAL 6005 (moss green)</t>
        </is>
      </c>
      <c r="G15" t="inlineStr">
        <is>
          <t>matt lakk, hvitpigmentert</t>
        </is>
      </c>
      <c r="H15" t="inlineStr"/>
      <c r="I15" t="inlineStr"/>
      <c r="J15" t="inlineStr">
        <is>
          <t>2,409</t>
        </is>
      </c>
      <c r="K15" t="inlineStr"/>
      <c r="L15" t="inlineStr"/>
      <c r="M15" t="inlineStr">
        <is>
          <t>Sidehengslet og bunnhengslet innadslående</t>
        </is>
      </c>
      <c r="N15" t="inlineStr"/>
      <c r="O15" s="2" t="inlineStr">
        <is>
          <t>Eksisterende vindu byttes, mål må tas på plassen</t>
        </is>
      </c>
      <c r="P15" t="n">
        <v>1</v>
      </c>
      <c r="Q15" t="n">
        <v>3070</v>
      </c>
      <c r="R15" t="n">
        <v>1020</v>
      </c>
      <c r="S15" t="inlineStr">
        <is>
          <t>Innadslående eXtra 0.8</t>
        </is>
      </c>
      <c r="T15" t="inlineStr">
        <is>
          <t>Klarlakk m/5% NCS S 0502 Y</t>
        </is>
      </c>
      <c r="U15" t="inlineStr">
        <is>
          <t>RAL 6005 matt glans 30</t>
        </is>
      </c>
      <c r="V15" s="2" t="n">
        <v>11918</v>
      </c>
      <c r="W15" t="inlineStr"/>
      <c r="X15" t="inlineStr"/>
      <c r="Y15" t="inlineStr"/>
      <c r="Z15" t="inlineStr"/>
      <c r="AA15" t="inlineStr"/>
      <c r="AB15" t="inlineStr"/>
      <c r="AC15" s="2" t="inlineStr"/>
      <c r="AD15" t="n">
        <v>1</v>
      </c>
      <c r="AE15" t="n">
        <v>3070</v>
      </c>
      <c r="AF15" t="n">
        <v>1020</v>
      </c>
      <c r="AG15" t="inlineStr">
        <is>
          <t>2­VEIS INNADSLÅENDE VINDU</t>
        </is>
      </c>
      <c r="AH15" t="inlineStr">
        <is>
          <t>RAL Farge (6005)</t>
        </is>
      </c>
      <c r="AI15" t="inlineStr">
        <is>
          <t>Lasur (P 11 RAL 9001)</t>
        </is>
      </c>
      <c r="AJ15" s="2" t="inlineStr">
        <is>
          <t>8 194,82</t>
        </is>
      </c>
    </row>
    <row r="16">
      <c r="A16" s="2" t="inlineStr">
        <is>
          <t>V_A1-13</t>
        </is>
      </c>
      <c r="B16" t="n">
        <v>2</v>
      </c>
      <c r="C16" t="n">
        <v>1490</v>
      </c>
      <c r="D16" t="n">
        <v>1390</v>
      </c>
      <c r="E16" t="inlineStr"/>
      <c r="F16" t="inlineStr">
        <is>
          <t>RAL 6005 (moss green)</t>
        </is>
      </c>
      <c r="G16" t="inlineStr">
        <is>
          <t>matt lakk, hvitpigmentert</t>
        </is>
      </c>
      <c r="H16" t="inlineStr"/>
      <c r="I16" t="inlineStr"/>
      <c r="J16" t="inlineStr">
        <is>
          <t>1,406</t>
        </is>
      </c>
      <c r="K16" t="inlineStr"/>
      <c r="L16" t="inlineStr"/>
      <c r="M16" t="inlineStr">
        <is>
          <t>Fast glass</t>
        </is>
      </c>
      <c r="N16" t="inlineStr"/>
      <c r="O16" s="2" t="inlineStr"/>
      <c r="P16" t="n">
        <v>2</v>
      </c>
      <c r="Q16" t="n">
        <v>1490</v>
      </c>
      <c r="R16" t="n">
        <v>1490</v>
      </c>
      <c r="S16" t="inlineStr">
        <is>
          <t>Fast eXtra (E) 3 lag</t>
        </is>
      </c>
      <c r="T16" t="inlineStr">
        <is>
          <t>Klarlakk m/5% NCS S 0502 Y</t>
        </is>
      </c>
      <c r="U16" t="inlineStr">
        <is>
          <t>RAL 6005 matt glans 30</t>
        </is>
      </c>
      <c r="V16" s="2" t="n">
        <v>15068</v>
      </c>
      <c r="W16" t="inlineStr"/>
      <c r="X16" t="inlineStr"/>
      <c r="Y16" t="inlineStr"/>
      <c r="Z16" t="inlineStr"/>
      <c r="AA16" t="inlineStr"/>
      <c r="AB16" t="inlineStr"/>
      <c r="AC16" s="2" t="inlineStr"/>
      <c r="AD16" t="n">
        <v>2</v>
      </c>
      <c r="AE16" t="n">
        <v>1490</v>
      </c>
      <c r="AF16" t="n">
        <v>1490</v>
      </c>
      <c r="AG16" t="inlineStr">
        <is>
          <t>H-KARMEN (U=0,84)</t>
        </is>
      </c>
      <c r="AH16" t="inlineStr">
        <is>
          <t>RAL Farge (6005)</t>
        </is>
      </c>
      <c r="AI16" t="inlineStr">
        <is>
          <t>Lasur (P 11 RAL 9001)</t>
        </is>
      </c>
      <c r="AJ16" s="2" t="inlineStr">
        <is>
          <t>9 111,50</t>
        </is>
      </c>
    </row>
    <row r="17">
      <c r="A17" s="2" t="inlineStr">
        <is>
          <t>V_A1-15</t>
        </is>
      </c>
      <c r="B17" t="n">
        <v>1</v>
      </c>
      <c r="C17" t="n">
        <v>2180</v>
      </c>
      <c r="D17" t="n">
        <v>1020</v>
      </c>
      <c r="E17" t="inlineStr"/>
      <c r="F17" t="inlineStr">
        <is>
          <t>RAL 6005 (moss green)</t>
        </is>
      </c>
      <c r="G17" t="inlineStr">
        <is>
          <t>matt lakk, hvitpigmentert</t>
        </is>
      </c>
      <c r="H17" t="inlineStr"/>
      <c r="I17" t="inlineStr"/>
      <c r="J17" t="inlineStr">
        <is>
          <t>1,656</t>
        </is>
      </c>
      <c r="K17" t="inlineStr"/>
      <c r="L17" t="inlineStr"/>
      <c r="M17" t="inlineStr">
        <is>
          <t>Sidehengslet og bunnhengslet innadslående</t>
        </is>
      </c>
      <c r="N17" t="inlineStr"/>
      <c r="O17" s="2" t="inlineStr"/>
      <c r="P17" t="n">
        <v>1</v>
      </c>
      <c r="Q17" t="n">
        <v>2180</v>
      </c>
      <c r="R17" t="n">
        <v>1020</v>
      </c>
      <c r="S17" t="inlineStr">
        <is>
          <t>Innadslående eXtra 0.8</t>
        </is>
      </c>
      <c r="T17" t="inlineStr">
        <is>
          <t>Klarlakk m/5% NCS S 0502 Y</t>
        </is>
      </c>
      <c r="U17" t="inlineStr">
        <is>
          <t>RAL 6005 matt glans 30</t>
        </is>
      </c>
      <c r="V17" s="2" t="n">
        <v>9965</v>
      </c>
      <c r="W17" t="inlineStr"/>
      <c r="X17" t="inlineStr"/>
      <c r="Y17" t="inlineStr"/>
      <c r="Z17" t="inlineStr"/>
      <c r="AA17" t="inlineStr"/>
      <c r="AB17" t="inlineStr"/>
      <c r="AC17" s="2" t="inlineStr"/>
      <c r="AD17" t="n">
        <v>1</v>
      </c>
      <c r="AE17" t="n">
        <v>2180</v>
      </c>
      <c r="AF17" t="n">
        <v>1020</v>
      </c>
      <c r="AG17" t="inlineStr">
        <is>
          <t>2­VEIS INNADSLÅENDE VINDU</t>
        </is>
      </c>
      <c r="AH17" t="inlineStr">
        <is>
          <t>RAL Farge (6005)</t>
        </is>
      </c>
      <c r="AI17" t="inlineStr">
        <is>
          <t>Lasur (P 11 RAL 9001)</t>
        </is>
      </c>
      <c r="AJ17" s="2" t="inlineStr">
        <is>
          <t>6 687,27</t>
        </is>
      </c>
    </row>
    <row r="18">
      <c r="A18" s="2" t="inlineStr">
        <is>
          <t>V_A1-16</t>
        </is>
      </c>
      <c r="B18" t="n">
        <v>1</v>
      </c>
      <c r="C18" t="n">
        <v>2790</v>
      </c>
      <c r="D18" t="n">
        <v>1020</v>
      </c>
      <c r="E18" t="inlineStr"/>
      <c r="F18" t="inlineStr">
        <is>
          <t>RAL 6005 (moss green)</t>
        </is>
      </c>
      <c r="G18" t="inlineStr">
        <is>
          <t>matt lakk, hvitpigmentert</t>
        </is>
      </c>
      <c r="H18" t="inlineStr"/>
      <c r="I18" t="inlineStr"/>
      <c r="J18" t="inlineStr">
        <is>
          <t>2,169</t>
        </is>
      </c>
      <c r="K18" t="inlineStr"/>
      <c r="L18" t="inlineStr"/>
      <c r="M18" t="inlineStr">
        <is>
          <t>Sidehengslet og bunnhengslet innadslående</t>
        </is>
      </c>
      <c r="N18" t="inlineStr"/>
      <c r="O18" s="2" t="inlineStr">
        <is>
          <t>Eksisterende vindu byttes, mål må tas på plassen</t>
        </is>
      </c>
      <c r="P18" t="n">
        <v>1</v>
      </c>
      <c r="Q18" t="n">
        <v>2790</v>
      </c>
      <c r="R18" t="n">
        <v>1020</v>
      </c>
      <c r="S18" t="inlineStr">
        <is>
          <t>Innadslående eXtra 0.8</t>
        </is>
      </c>
      <c r="T18" t="inlineStr">
        <is>
          <t>Klarlakk m/5% NCS S 0502 Y</t>
        </is>
      </c>
      <c r="U18" t="inlineStr">
        <is>
          <t>RAL 6005 matt glans 30</t>
        </is>
      </c>
      <c r="V18" s="2" t="n">
        <v>11336</v>
      </c>
      <c r="W18" t="inlineStr"/>
      <c r="X18" t="inlineStr"/>
      <c r="Y18" t="inlineStr"/>
      <c r="Z18" t="inlineStr"/>
      <c r="AA18" t="inlineStr"/>
      <c r="AB18" t="inlineStr"/>
      <c r="AC18" s="2" t="inlineStr"/>
      <c r="AD18" t="n">
        <v>1</v>
      </c>
      <c r="AE18" t="n">
        <v>2790</v>
      </c>
      <c r="AF18" t="n">
        <v>1020</v>
      </c>
      <c r="AG18" t="inlineStr">
        <is>
          <t>2­VEIS INNADSLÅENDE VINDU</t>
        </is>
      </c>
      <c r="AH18" t="inlineStr">
        <is>
          <t>RAL Farge (6005)</t>
        </is>
      </c>
      <c r="AI18" t="inlineStr">
        <is>
          <t>Lasur (P 11 RAL 9001)</t>
        </is>
      </c>
      <c r="AJ18" s="2" t="inlineStr">
        <is>
          <t>7 676,57</t>
        </is>
      </c>
    </row>
    <row r="19">
      <c r="A19" s="2" t="inlineStr">
        <is>
          <t>V_A1-17.1</t>
        </is>
      </c>
      <c r="B19" t="n">
        <v>1</v>
      </c>
      <c r="C19" t="n">
        <v>2790</v>
      </c>
      <c r="D19" t="n">
        <v>1020</v>
      </c>
      <c r="E19" t="inlineStr"/>
      <c r="F19" t="inlineStr">
        <is>
          <t>RAL 6005 (moss green)</t>
        </is>
      </c>
      <c r="G19" t="inlineStr">
        <is>
          <t>matt lakk, hvitpigmentert</t>
        </is>
      </c>
      <c r="H19" t="inlineStr"/>
      <c r="I19" t="inlineStr"/>
      <c r="J19" t="inlineStr">
        <is>
          <t>2,169</t>
        </is>
      </c>
      <c r="K19" t="inlineStr"/>
      <c r="L19" t="inlineStr"/>
      <c r="M19" t="inlineStr">
        <is>
          <t>Sidehengslet og bunnhengslet innadslående</t>
        </is>
      </c>
      <c r="N19" t="inlineStr"/>
      <c r="O19" s="2" t="inlineStr">
        <is>
          <t>Eksisterende vindu byttes, mål må tas på plassen</t>
        </is>
      </c>
      <c r="P19" t="n">
        <v>1</v>
      </c>
      <c r="Q19" t="n">
        <v>2790</v>
      </c>
      <c r="R19" t="n">
        <v>1020</v>
      </c>
      <c r="S19" t="inlineStr">
        <is>
          <t>Innadslående eXtra 0.8</t>
        </is>
      </c>
      <c r="T19" t="inlineStr">
        <is>
          <t>Klarlakk m/5% NCS S 0502 Y</t>
        </is>
      </c>
      <c r="U19" t="inlineStr">
        <is>
          <t>RAL 6005 matt glans 30</t>
        </is>
      </c>
      <c r="V19" s="2" t="n">
        <v>11336</v>
      </c>
      <c r="W19" t="inlineStr"/>
      <c r="X19" t="inlineStr"/>
      <c r="Y19" t="inlineStr"/>
      <c r="Z19" t="inlineStr"/>
      <c r="AA19" t="inlineStr"/>
      <c r="AB19" t="inlineStr"/>
      <c r="AC19" s="2" t="inlineStr"/>
      <c r="AD19" t="n">
        <v>1</v>
      </c>
      <c r="AE19" t="n">
        <v>2790</v>
      </c>
      <c r="AF19" t="n">
        <v>1020</v>
      </c>
      <c r="AG19" t="inlineStr">
        <is>
          <t>2­VEIS INNADSLÅENDE VINDU</t>
        </is>
      </c>
      <c r="AH19" t="inlineStr">
        <is>
          <t>RAL Farge (6005)</t>
        </is>
      </c>
      <c r="AI19" t="inlineStr">
        <is>
          <t>Lasur (P 11 RAL 9001)</t>
        </is>
      </c>
      <c r="AJ19" s="2" t="inlineStr">
        <is>
          <t>7 720,53</t>
        </is>
      </c>
    </row>
    <row r="20">
      <c r="A20" s="2" t="inlineStr">
        <is>
          <t>V_A1-17.2</t>
        </is>
      </c>
      <c r="B20" t="n">
        <v>1</v>
      </c>
      <c r="C20" t="n">
        <v>890</v>
      </c>
      <c r="D20" t="n">
        <v>1020</v>
      </c>
      <c r="E20" t="inlineStr"/>
      <c r="F20" t="inlineStr">
        <is>
          <t>RAL 6005 (moss green)</t>
        </is>
      </c>
      <c r="G20" t="inlineStr">
        <is>
          <t>matt lakk, hvitpigmentert</t>
        </is>
      </c>
      <c r="H20" t="inlineStr"/>
      <c r="I20" t="inlineStr"/>
      <c r="J20" t="inlineStr">
        <is>
          <t>0,687</t>
        </is>
      </c>
      <c r="K20" t="inlineStr"/>
      <c r="L20" t="inlineStr"/>
      <c r="M20" t="inlineStr">
        <is>
          <t>Fast glasss</t>
        </is>
      </c>
      <c r="N20" t="inlineStr"/>
      <c r="O20" s="2" t="inlineStr">
        <is>
          <t>Eksisterende vindu byttes, mål må tas på plassen</t>
        </is>
      </c>
      <c r="P20" t="n">
        <v>1</v>
      </c>
      <c r="Q20" t="n">
        <v>890</v>
      </c>
      <c r="R20" t="n">
        <v>1020</v>
      </c>
      <c r="S20" t="inlineStr">
        <is>
          <t>Fast eXtra (E) 3 lag</t>
        </is>
      </c>
      <c r="T20" t="inlineStr">
        <is>
          <t>Klarlakk m/5% NCS S 0502 Y</t>
        </is>
      </c>
      <c r="U20" t="inlineStr">
        <is>
          <t>RAL 6005 matt glans 30</t>
        </is>
      </c>
      <c r="V20" s="2" t="n">
        <v>3965</v>
      </c>
      <c r="W20" t="inlineStr"/>
      <c r="X20" t="inlineStr"/>
      <c r="Y20" t="inlineStr"/>
      <c r="Z20" t="inlineStr"/>
      <c r="AA20" t="inlineStr"/>
      <c r="AB20" t="inlineStr"/>
      <c r="AC20" s="2" t="inlineStr"/>
      <c r="AD20" t="n">
        <v>1</v>
      </c>
      <c r="AE20" t="n">
        <v>890</v>
      </c>
      <c r="AF20" t="n">
        <v>1020</v>
      </c>
      <c r="AG20" t="inlineStr">
        <is>
          <t>H-KARMEN (U=0,87)</t>
        </is>
      </c>
      <c r="AH20" t="inlineStr">
        <is>
          <t>RAL Farge (6005)</t>
        </is>
      </c>
      <c r="AI20" t="inlineStr">
        <is>
          <t>Lasur (P 11 RAL 9001)</t>
        </is>
      </c>
      <c r="AJ20" s="2" t="inlineStr">
        <is>
          <t>2 244,91</t>
        </is>
      </c>
    </row>
    <row r="21">
      <c r="A21" s="2" t="inlineStr">
        <is>
          <t>V_A1-19</t>
        </is>
      </c>
      <c r="B21" t="n">
        <v>1</v>
      </c>
      <c r="C21" t="n">
        <v>2180</v>
      </c>
      <c r="D21" t="n">
        <v>1020</v>
      </c>
      <c r="E21" t="inlineStr"/>
      <c r="F21" t="inlineStr">
        <is>
          <t>RAL 6005 (moss green)</t>
        </is>
      </c>
      <c r="G21" t="inlineStr">
        <is>
          <t>matt lakk, hvitpigmentert</t>
        </is>
      </c>
      <c r="H21" t="inlineStr"/>
      <c r="I21" t="inlineStr"/>
      <c r="J21" t="inlineStr">
        <is>
          <t>1,629</t>
        </is>
      </c>
      <c r="K21" t="inlineStr"/>
      <c r="L21" t="inlineStr"/>
      <c r="M21" t="inlineStr">
        <is>
          <t>Sidehengslet og bunnhengslet innadslående</t>
        </is>
      </c>
      <c r="N21" t="inlineStr">
        <is>
          <t>Solavskjerming, Zip-screen</t>
        </is>
      </c>
      <c r="O21" s="2" t="inlineStr">
        <is>
          <t>Eksisterende vindu byttes, mål må tas på plassen</t>
        </is>
      </c>
      <c r="P21" t="n">
        <v>1</v>
      </c>
      <c r="Q21" t="n">
        <v>2180</v>
      </c>
      <c r="R21" t="n">
        <v>1020</v>
      </c>
      <c r="S21" t="inlineStr">
        <is>
          <t>Innadslående eXtra 0.8</t>
        </is>
      </c>
      <c r="T21" t="inlineStr">
        <is>
          <t>Klarlakk m/5% NCS S 0502 Y</t>
        </is>
      </c>
      <c r="U21" t="inlineStr">
        <is>
          <t>RAL 6005 matt glans 30</t>
        </is>
      </c>
      <c r="V21" s="2" t="n">
        <v>9965</v>
      </c>
      <c r="W21" t="inlineStr"/>
      <c r="X21" t="inlineStr"/>
      <c r="Y21" t="inlineStr"/>
      <c r="Z21" t="inlineStr"/>
      <c r="AA21" t="inlineStr"/>
      <c r="AB21" t="inlineStr"/>
      <c r="AC21" s="2" t="inlineStr"/>
      <c r="AD21" t="n">
        <v>1</v>
      </c>
      <c r="AE21" t="n">
        <v>2180</v>
      </c>
      <c r="AF21" t="n">
        <v>1020</v>
      </c>
      <c r="AG21" t="inlineStr">
        <is>
          <t>2­VEIS INNADSLÅENDE VINDU</t>
        </is>
      </c>
      <c r="AH21" t="inlineStr">
        <is>
          <t>RAL Farge (6005)</t>
        </is>
      </c>
      <c r="AI21" t="inlineStr">
        <is>
          <t>Lasur (P 11 RAL 9001)</t>
        </is>
      </c>
      <c r="AJ21" s="2" t="inlineStr">
        <is>
          <t>6 597,36</t>
        </is>
      </c>
    </row>
    <row r="22">
      <c r="A22" s="2" t="inlineStr">
        <is>
          <t>V_A1-20</t>
        </is>
      </c>
      <c r="B22" t="n">
        <v>1</v>
      </c>
      <c r="C22" t="n">
        <v>1580</v>
      </c>
      <c r="D22" t="n">
        <v>1020</v>
      </c>
      <c r="E22" t="inlineStr"/>
      <c r="F22" t="inlineStr">
        <is>
          <t>RAL 6005 (moss green)</t>
        </is>
      </c>
      <c r="G22" t="inlineStr">
        <is>
          <t>matt lakk, hvitpigmentert</t>
        </is>
      </c>
      <c r="H22" t="inlineStr"/>
      <c r="I22" t="inlineStr"/>
      <c r="J22" t="inlineStr">
        <is>
          <t>1,129</t>
        </is>
      </c>
      <c r="K22" t="inlineStr"/>
      <c r="L22" t="inlineStr"/>
      <c r="M22" t="inlineStr">
        <is>
          <t>Sidehengslet og bunnhengslet innadslående</t>
        </is>
      </c>
      <c r="N22" t="inlineStr">
        <is>
          <t>Solavskjerming, Zip-screen</t>
        </is>
      </c>
      <c r="O22" s="2" t="inlineStr">
        <is>
          <t>Eksisterende vindu byttes, mål må tas på plassen</t>
        </is>
      </c>
      <c r="P22" t="n">
        <v>1</v>
      </c>
      <c r="Q22" t="n">
        <v>2180</v>
      </c>
      <c r="R22" t="n">
        <v>1020</v>
      </c>
      <c r="S22" t="inlineStr">
        <is>
          <t>Innadslående eXtra 0.8</t>
        </is>
      </c>
      <c r="T22" t="inlineStr">
        <is>
          <t>Klarlakk m/5% NCS S 0502 Y</t>
        </is>
      </c>
      <c r="U22" t="inlineStr">
        <is>
          <t>RAL 6005 matt glans 30</t>
        </is>
      </c>
      <c r="V22" s="2" t="n">
        <v>9965</v>
      </c>
      <c r="W22" t="inlineStr"/>
      <c r="X22" t="inlineStr"/>
      <c r="Y22" t="inlineStr"/>
      <c r="Z22" t="inlineStr"/>
      <c r="AA22" t="inlineStr"/>
      <c r="AB22" t="inlineStr"/>
      <c r="AC22" s="2" t="inlineStr"/>
      <c r="AD22" t="n">
        <v>1</v>
      </c>
      <c r="AE22" t="n">
        <v>2180</v>
      </c>
      <c r="AF22" t="n">
        <v>1020</v>
      </c>
      <c r="AG22" t="inlineStr">
        <is>
          <t>2­VEIS INNADSLÅENDE VINDU</t>
        </is>
      </c>
      <c r="AH22" t="inlineStr">
        <is>
          <t>RAL Farge (6005)</t>
        </is>
      </c>
      <c r="AI22" t="inlineStr">
        <is>
          <t>Lasur (P 11 RAL 9001)</t>
        </is>
      </c>
      <c r="AJ22" s="2" t="inlineStr">
        <is>
          <t>6 597,36</t>
        </is>
      </c>
    </row>
    <row r="23">
      <c r="A23" s="2" t="inlineStr">
        <is>
          <t>V_A1-21.1</t>
        </is>
      </c>
      <c r="B23" t="n">
        <v>1</v>
      </c>
      <c r="C23" t="n">
        <v>1280</v>
      </c>
      <c r="D23" t="n">
        <v>1000</v>
      </c>
      <c r="E23" t="inlineStr"/>
      <c r="F23" t="inlineStr">
        <is>
          <t>RAL 6005 (moss green)</t>
        </is>
      </c>
      <c r="G23" t="inlineStr">
        <is>
          <t>matt lakk, hvitpigmentert</t>
        </is>
      </c>
      <c r="H23" t="inlineStr"/>
      <c r="I23" t="inlineStr">
        <is>
          <t>Sikkerhetsglass, laminert herdet</t>
        </is>
      </c>
      <c r="J23" t="inlineStr">
        <is>
          <t>0,965</t>
        </is>
      </c>
      <c r="K23" t="inlineStr"/>
      <c r="L23" t="inlineStr"/>
      <c r="M23" t="inlineStr">
        <is>
          <t>Fast glass</t>
        </is>
      </c>
      <c r="N23" t="inlineStr">
        <is>
          <t>Solavskjerming, Zip-screen</t>
        </is>
      </c>
      <c r="O23" s="2" t="inlineStr">
        <is>
          <t>Eksisterende vindu byttes, mål må tas på plassen</t>
        </is>
      </c>
      <c r="P23" t="inlineStr"/>
      <c r="Q23" t="inlineStr"/>
      <c r="R23" t="inlineStr"/>
      <c r="S23" t="inlineStr"/>
      <c r="T23" t="inlineStr"/>
      <c r="U23" t="inlineStr"/>
      <c r="V23" s="2" t="inlineStr"/>
      <c r="W23" t="inlineStr"/>
      <c r="X23" t="inlineStr"/>
      <c r="Y23" t="inlineStr"/>
      <c r="Z23" t="inlineStr"/>
      <c r="AA23" t="inlineStr"/>
      <c r="AB23" t="inlineStr"/>
      <c r="AC23" s="2" t="inlineStr"/>
      <c r="AD23" t="inlineStr"/>
      <c r="AE23" t="inlineStr"/>
      <c r="AF23" t="inlineStr"/>
      <c r="AG23" t="inlineStr"/>
      <c r="AH23" t="inlineStr"/>
      <c r="AI23" t="inlineStr"/>
      <c r="AJ23" s="2" t="inlineStr"/>
    </row>
    <row r="24">
      <c r="A24" s="2" t="inlineStr">
        <is>
          <t>V_A1-21.2</t>
        </is>
      </c>
      <c r="B24" t="n">
        <v>1</v>
      </c>
      <c r="C24" t="n">
        <v>680</v>
      </c>
      <c r="D24" t="n">
        <v>1020</v>
      </c>
      <c r="E24" t="inlineStr"/>
      <c r="F24" t="inlineStr">
        <is>
          <t>RAL 6005 (moss green)</t>
        </is>
      </c>
      <c r="G24" t="inlineStr">
        <is>
          <t>matt lakk, hvitpigmentert</t>
        </is>
      </c>
      <c r="H24" t="inlineStr"/>
      <c r="I24" t="inlineStr">
        <is>
          <t>Sikkerhetsglass, laminert herdet</t>
        </is>
      </c>
      <c r="J24" t="inlineStr">
        <is>
          <t>0,461</t>
        </is>
      </c>
      <c r="K24" t="inlineStr"/>
      <c r="L24" t="inlineStr"/>
      <c r="M24" t="inlineStr">
        <is>
          <t>Sidehengslet og bunnhengslet innadslående</t>
        </is>
      </c>
      <c r="N24" t="inlineStr">
        <is>
          <t>Solavskjerming, Zip-screen</t>
        </is>
      </c>
      <c r="O24" s="2" t="inlineStr">
        <is>
          <t>Eksisterende vindu byttes, mål må tas på plassen</t>
        </is>
      </c>
      <c r="P24" t="inlineStr"/>
      <c r="Q24" t="inlineStr"/>
      <c r="R24" t="inlineStr"/>
      <c r="S24" t="inlineStr"/>
      <c r="T24" t="inlineStr"/>
      <c r="U24" t="inlineStr"/>
      <c r="V24" s="2" t="inlineStr"/>
      <c r="W24" t="inlineStr"/>
      <c r="X24" t="inlineStr"/>
      <c r="Y24" t="inlineStr"/>
      <c r="Z24" t="inlineStr"/>
      <c r="AA24" t="inlineStr"/>
      <c r="AB24" t="inlineStr"/>
      <c r="AC24" s="2" t="inlineStr"/>
      <c r="AD24" t="inlineStr"/>
      <c r="AE24" t="inlineStr"/>
      <c r="AF24" t="inlineStr"/>
      <c r="AG24" t="inlineStr"/>
      <c r="AH24" t="inlineStr"/>
      <c r="AI24" t="inlineStr"/>
      <c r="AJ24" s="2" t="inlineStr"/>
    </row>
    <row r="25">
      <c r="A25" s="2" t="inlineStr">
        <is>
          <t>V_A1-22</t>
        </is>
      </c>
      <c r="B25" t="n">
        <v>1</v>
      </c>
      <c r="C25" t="n">
        <v>2210</v>
      </c>
      <c r="D25" t="n">
        <v>1020</v>
      </c>
      <c r="E25" t="inlineStr"/>
      <c r="F25" t="inlineStr">
        <is>
          <t>RAL 6005 (moss green)</t>
        </is>
      </c>
      <c r="G25" t="inlineStr">
        <is>
          <t>matt lakk, hvitpigmentert</t>
        </is>
      </c>
      <c r="H25" t="inlineStr"/>
      <c r="I25" t="inlineStr">
        <is>
          <t>Sikkerhetsglass, laminert herdet</t>
        </is>
      </c>
      <c r="J25" t="inlineStr">
        <is>
          <t>1,658</t>
        </is>
      </c>
      <c r="K25" t="inlineStr"/>
      <c r="L25" t="inlineStr"/>
      <c r="M25" t="inlineStr">
        <is>
          <t>Sidehengslet og bunnhengslet innadslående</t>
        </is>
      </c>
      <c r="N25" t="inlineStr">
        <is>
          <t>Solavskjerming, Zip-screen</t>
        </is>
      </c>
      <c r="O25" s="2" t="inlineStr">
        <is>
          <t>Eksisterende vindu byttes, mål må tas på plassen</t>
        </is>
      </c>
      <c r="P25" t="n">
        <v>1</v>
      </c>
      <c r="Q25" t="n">
        <v>2180</v>
      </c>
      <c r="R25" t="n">
        <v>1020</v>
      </c>
      <c r="S25" t="inlineStr">
        <is>
          <t>Innadslående eXtra 0.8</t>
        </is>
      </c>
      <c r="T25" t="inlineStr">
        <is>
          <t>Klarlakk m/5% NCS S 0502 Y</t>
        </is>
      </c>
      <c r="U25" t="inlineStr">
        <is>
          <t>RAL 6005 matt glans 30</t>
        </is>
      </c>
      <c r="V25" s="2" t="n">
        <v>10688</v>
      </c>
      <c r="W25" t="inlineStr"/>
      <c r="X25" t="inlineStr"/>
      <c r="Y25" t="inlineStr"/>
      <c r="Z25" t="inlineStr"/>
      <c r="AA25" t="inlineStr"/>
      <c r="AB25" t="inlineStr"/>
      <c r="AC25" s="2" t="inlineStr"/>
      <c r="AD25" t="n">
        <v>1</v>
      </c>
      <c r="AE25" t="n">
        <v>2180</v>
      </c>
      <c r="AF25" t="n">
        <v>1020</v>
      </c>
      <c r="AG25" t="inlineStr">
        <is>
          <t>2­VEIS INNADSLÅENDE VINDU</t>
        </is>
      </c>
      <c r="AH25" t="inlineStr">
        <is>
          <t>RAL Farge (6005)</t>
        </is>
      </c>
      <c r="AI25" t="inlineStr">
        <is>
          <t>Lasur (P 11 RAL 9001)</t>
        </is>
      </c>
      <c r="AJ25" s="2" t="inlineStr">
        <is>
          <t>6 597,36</t>
        </is>
      </c>
    </row>
    <row r="26">
      <c r="A26" s="2" t="inlineStr">
        <is>
          <t>V_A1-24</t>
        </is>
      </c>
      <c r="B26" t="n">
        <v>1</v>
      </c>
      <c r="C26" t="n">
        <v>580</v>
      </c>
      <c r="D26" t="n">
        <v>580</v>
      </c>
      <c r="E26" t="inlineStr"/>
      <c r="F26" t="inlineStr">
        <is>
          <t>RAL 6005 (moss green)</t>
        </is>
      </c>
      <c r="G26" t="inlineStr">
        <is>
          <t>matt lakk, hvitpigmentert</t>
        </is>
      </c>
      <c r="H26" t="inlineStr"/>
      <c r="I26" t="inlineStr"/>
      <c r="J26" t="inlineStr">
        <is>
          <t>0,230</t>
        </is>
      </c>
      <c r="K26" t="inlineStr"/>
      <c r="L26" t="inlineStr"/>
      <c r="M26" t="inlineStr">
        <is>
          <t>Fast glass</t>
        </is>
      </c>
      <c r="N26" t="inlineStr"/>
      <c r="O26" s="2" t="inlineStr">
        <is>
          <t>Eksisterende vindu byttes, mål må tas på plassen</t>
        </is>
      </c>
      <c r="P26" t="n">
        <v>1</v>
      </c>
      <c r="Q26" t="n">
        <v>580</v>
      </c>
      <c r="R26" t="n">
        <v>580</v>
      </c>
      <c r="S26" t="inlineStr">
        <is>
          <t>Fast eXtra (E) 3 lag</t>
        </is>
      </c>
      <c r="T26" t="inlineStr">
        <is>
          <t>Klarlakk m/5% NCS S 0502 Y</t>
        </is>
      </c>
      <c r="U26" t="inlineStr">
        <is>
          <t>RAL 6005 matt glans 30</t>
        </is>
      </c>
      <c r="V26" s="2" t="n">
        <v>1950</v>
      </c>
      <c r="W26" t="inlineStr"/>
      <c r="X26" t="inlineStr"/>
      <c r="Y26" t="inlineStr"/>
      <c r="Z26" t="inlineStr"/>
      <c r="AA26" t="inlineStr"/>
      <c r="AB26" t="inlineStr"/>
      <c r="AC26" s="2" t="inlineStr"/>
      <c r="AD26" t="n">
        <v>1</v>
      </c>
      <c r="AE26" t="n">
        <v>580</v>
      </c>
      <c r="AF26" t="n">
        <v>580</v>
      </c>
      <c r="AG26" t="inlineStr">
        <is>
          <t>H-KARMEN (U=0,90)</t>
        </is>
      </c>
      <c r="AH26" t="inlineStr">
        <is>
          <t>RAL Farge (6005)</t>
        </is>
      </c>
      <c r="AI26" t="inlineStr">
        <is>
          <t>Lasur (P 11 RAL 9001)</t>
        </is>
      </c>
      <c r="AJ26" s="2" t="inlineStr">
        <is>
          <t>1 135,28</t>
        </is>
      </c>
    </row>
    <row r="27">
      <c r="A27" s="2" t="inlineStr">
        <is>
          <t>V_A1-25</t>
        </is>
      </c>
      <c r="B27" t="n">
        <v>2</v>
      </c>
      <c r="C27" t="n">
        <v>580</v>
      </c>
      <c r="D27" t="n">
        <v>580</v>
      </c>
      <c r="E27" t="inlineStr"/>
      <c r="F27" t="inlineStr">
        <is>
          <t>RAL 6005 (moss green)</t>
        </is>
      </c>
      <c r="G27" t="inlineStr">
        <is>
          <t>matt lakk, hvitpigmentert</t>
        </is>
      </c>
      <c r="H27" t="inlineStr"/>
      <c r="I27" t="inlineStr"/>
      <c r="J27" t="inlineStr">
        <is>
          <t>0,230</t>
        </is>
      </c>
      <c r="K27" t="inlineStr"/>
      <c r="L27" t="inlineStr"/>
      <c r="M27" t="inlineStr">
        <is>
          <t>Fast glass</t>
        </is>
      </c>
      <c r="N27" t="inlineStr"/>
      <c r="O27" s="2" t="inlineStr">
        <is>
          <t>Eksisterende vindu byttes, mål må tas på plassen</t>
        </is>
      </c>
      <c r="P27" t="n">
        <v>2</v>
      </c>
      <c r="Q27" t="n">
        <v>580</v>
      </c>
      <c r="R27" t="n">
        <v>580</v>
      </c>
      <c r="S27" t="inlineStr">
        <is>
          <t>Fast eXtra (E) 3 lag</t>
        </is>
      </c>
      <c r="T27" t="inlineStr">
        <is>
          <t>Klarlakk m/5% NCS S 0502 Y</t>
        </is>
      </c>
      <c r="U27" t="inlineStr">
        <is>
          <t>RAL 6005 matt glans 30</t>
        </is>
      </c>
      <c r="V27" s="2" t="n">
        <v>3900</v>
      </c>
      <c r="W27" t="inlineStr"/>
      <c r="X27" t="inlineStr"/>
      <c r="Y27" t="inlineStr"/>
      <c r="Z27" t="inlineStr"/>
      <c r="AA27" t="inlineStr"/>
      <c r="AB27" t="inlineStr"/>
      <c r="AC27" s="2" t="inlineStr"/>
      <c r="AD27" t="n">
        <v>2</v>
      </c>
      <c r="AE27" t="n">
        <v>580</v>
      </c>
      <c r="AF27" t="n">
        <v>580</v>
      </c>
      <c r="AG27" t="inlineStr">
        <is>
          <t>H-KARMEN (U=0,90)</t>
        </is>
      </c>
      <c r="AH27" t="inlineStr">
        <is>
          <t>RAL Farge (6005)</t>
        </is>
      </c>
      <c r="AI27" t="inlineStr">
        <is>
          <t>Lasur (P 11 RAL 9001)</t>
        </is>
      </c>
      <c r="AJ27" s="2" t="inlineStr">
        <is>
          <t>2 433,15</t>
        </is>
      </c>
    </row>
    <row r="28">
      <c r="A28" s="2" t="inlineStr">
        <is>
          <t>V_A1-26</t>
        </is>
      </c>
      <c r="B28" t="n">
        <v>3</v>
      </c>
      <c r="C28" t="n">
        <v>580</v>
      </c>
      <c r="D28" t="n">
        <v>580</v>
      </c>
      <c r="E28" t="inlineStr"/>
      <c r="F28" t="inlineStr">
        <is>
          <t>RAL 6005 (moss green)</t>
        </is>
      </c>
      <c r="G28" t="inlineStr">
        <is>
          <t>matt lakk, hvitpigmentert</t>
        </is>
      </c>
      <c r="H28" t="inlineStr"/>
      <c r="I28" t="inlineStr"/>
      <c r="J28" t="inlineStr">
        <is>
          <t>0,230</t>
        </is>
      </c>
      <c r="K28" t="inlineStr"/>
      <c r="L28" t="inlineStr"/>
      <c r="M28" t="inlineStr">
        <is>
          <t>Fast glass</t>
        </is>
      </c>
      <c r="N28" t="inlineStr"/>
      <c r="O28" s="2" t="inlineStr">
        <is>
          <t>Eksisterende vindu byttes, mål må tas på plassen</t>
        </is>
      </c>
      <c r="P28" t="n">
        <v>3</v>
      </c>
      <c r="Q28" t="n">
        <v>580</v>
      </c>
      <c r="R28" t="n">
        <v>580</v>
      </c>
      <c r="S28" t="inlineStr">
        <is>
          <t>Fast eXtra (E) 3 lag</t>
        </is>
      </c>
      <c r="T28" t="inlineStr">
        <is>
          <t>Klarlakk m/5% NCS S 0502 Y</t>
        </is>
      </c>
      <c r="U28" t="inlineStr">
        <is>
          <t>RAL 6005 matt glans 30</t>
        </is>
      </c>
      <c r="V28" s="2" t="n">
        <v>5850</v>
      </c>
      <c r="W28" t="inlineStr"/>
      <c r="X28" t="inlineStr"/>
      <c r="Y28" t="inlineStr"/>
      <c r="Z28" t="inlineStr"/>
      <c r="AA28" t="inlineStr"/>
      <c r="AB28" t="inlineStr"/>
      <c r="AC28" s="2" t="inlineStr"/>
      <c r="AD28" t="n">
        <v>3</v>
      </c>
      <c r="AE28" t="n">
        <v>580</v>
      </c>
      <c r="AF28" t="n">
        <v>580</v>
      </c>
      <c r="AG28" t="inlineStr">
        <is>
          <t>H-KARMEN (U=0,90)</t>
        </is>
      </c>
      <c r="AH28" t="inlineStr">
        <is>
          <t>RAL Farge (6005)</t>
        </is>
      </c>
      <c r="AI28" t="inlineStr">
        <is>
          <t>Lasur (P 11 RAL 9001)</t>
        </is>
      </c>
      <c r="AJ28" s="2" t="inlineStr">
        <is>
          <t>3 649,73</t>
        </is>
      </c>
    </row>
    <row r="29">
      <c r="A29" s="2" t="inlineStr">
        <is>
          <t>V_A1-29</t>
        </is>
      </c>
      <c r="B29" t="n">
        <v>1</v>
      </c>
      <c r="C29" t="n">
        <v>3370</v>
      </c>
      <c r="D29" t="n">
        <v>1020</v>
      </c>
      <c r="E29" t="inlineStr"/>
      <c r="F29" t="inlineStr">
        <is>
          <t>RAL 6005 (moss green)</t>
        </is>
      </c>
      <c r="G29" t="inlineStr">
        <is>
          <t>matt lakk, hvitpigmentert</t>
        </is>
      </c>
      <c r="H29" t="inlineStr"/>
      <c r="I29" t="inlineStr"/>
      <c r="J29" t="inlineStr">
        <is>
          <t>2,667</t>
        </is>
      </c>
      <c r="K29" t="inlineStr"/>
      <c r="L29" t="inlineStr"/>
      <c r="M29" t="inlineStr">
        <is>
          <t>Sidehengslet og bunnhengslet innadslående</t>
        </is>
      </c>
      <c r="N29" t="inlineStr">
        <is>
          <t>Solavskjerming, Zip-screen</t>
        </is>
      </c>
      <c r="O29" s="2" t="inlineStr">
        <is>
          <t>Eksisterende vindu byttes, mål må tas på plassen</t>
        </is>
      </c>
      <c r="P29" t="n">
        <v>1</v>
      </c>
      <c r="Q29" t="n">
        <v>3370</v>
      </c>
      <c r="R29" t="n">
        <v>1020</v>
      </c>
      <c r="S29" t="inlineStr">
        <is>
          <t>Innadslående eXtra 0.8</t>
        </is>
      </c>
      <c r="T29" t="inlineStr">
        <is>
          <t>Klarlakk m/5% NCS S 0502 Y</t>
        </is>
      </c>
      <c r="U29" t="inlineStr">
        <is>
          <t>RAL 6005 matt glans 30</t>
        </is>
      </c>
      <c r="V29" s="2" t="n">
        <v>13041</v>
      </c>
      <c r="W29" t="inlineStr"/>
      <c r="X29" t="inlineStr"/>
      <c r="Y29" t="inlineStr"/>
      <c r="Z29" t="inlineStr"/>
      <c r="AA29" t="inlineStr"/>
      <c r="AB29" t="inlineStr"/>
      <c r="AC29" s="2" t="inlineStr"/>
      <c r="AD29" t="n">
        <v>1</v>
      </c>
      <c r="AE29" t="n">
        <v>3370</v>
      </c>
      <c r="AF29" t="n">
        <v>1020</v>
      </c>
      <c r="AG29" t="inlineStr">
        <is>
          <t>2­VEIS INNADSLÅENDE VINDU</t>
        </is>
      </c>
      <c r="AH29" t="inlineStr">
        <is>
          <t>RAL Farge (6005)</t>
        </is>
      </c>
      <c r="AI29" t="inlineStr">
        <is>
          <t>Lasur (P 11 RAL 9001)</t>
        </is>
      </c>
      <c r="AJ29" s="2" t="inlineStr">
        <is>
          <t>8 702,98</t>
        </is>
      </c>
    </row>
    <row r="30">
      <c r="A30" s="2" t="inlineStr">
        <is>
          <t>V_A1-30</t>
        </is>
      </c>
      <c r="B30" t="n">
        <v>1</v>
      </c>
      <c r="C30" t="n">
        <v>3370</v>
      </c>
      <c r="D30" t="n">
        <v>1500</v>
      </c>
      <c r="E30" t="inlineStr"/>
      <c r="F30" t="inlineStr">
        <is>
          <t>RAL 6005 (moss green)</t>
        </is>
      </c>
      <c r="G30" t="inlineStr">
        <is>
          <t>matt lakk, hvitpigmentert</t>
        </is>
      </c>
      <c r="H30" t="inlineStr"/>
      <c r="I30" t="inlineStr"/>
      <c r="J30" t="inlineStr">
        <is>
          <t>4,165</t>
        </is>
      </c>
      <c r="K30" t="inlineStr"/>
      <c r="L30" t="inlineStr"/>
      <c r="M30" t="inlineStr">
        <is>
          <t>Sidehengslet og bunnhengslet innadslående</t>
        </is>
      </c>
      <c r="N30" t="inlineStr">
        <is>
          <t>Solavskjerming, Zip-screen</t>
        </is>
      </c>
      <c r="O30" s="2" t="inlineStr">
        <is>
          <t>Eksisterende vindu byttes, mål må tas på plassen</t>
        </is>
      </c>
      <c r="P30" t="n">
        <v>1</v>
      </c>
      <c r="Q30" t="n">
        <v>3370</v>
      </c>
      <c r="R30" t="n">
        <v>1500</v>
      </c>
      <c r="S30" t="inlineStr">
        <is>
          <t>Innadslående eXtra 0.8</t>
        </is>
      </c>
      <c r="T30" t="inlineStr">
        <is>
          <t>Klarlakk m/5% NCS S 0502 Y</t>
        </is>
      </c>
      <c r="U30" t="inlineStr">
        <is>
          <t>RAL 6005 matt glans 30</t>
        </is>
      </c>
      <c r="V30" s="2" t="n">
        <v>17434</v>
      </c>
      <c r="W30" t="inlineStr"/>
      <c r="X30" t="inlineStr"/>
      <c r="Y30" t="inlineStr"/>
      <c r="Z30" t="inlineStr"/>
      <c r="AA30" t="inlineStr"/>
      <c r="AB30" t="inlineStr"/>
      <c r="AC30" s="2" t="inlineStr"/>
      <c r="AD30" t="n">
        <v>1</v>
      </c>
      <c r="AE30" t="n">
        <v>3370</v>
      </c>
      <c r="AF30" t="n">
        <v>1500</v>
      </c>
      <c r="AG30" t="inlineStr">
        <is>
          <t>2­VEIS INNADSLÅENDE VINDU</t>
        </is>
      </c>
      <c r="AH30" t="inlineStr">
        <is>
          <t>RAL Farge (6005)</t>
        </is>
      </c>
      <c r="AI30" t="inlineStr">
        <is>
          <t>Lasur (P 11 RAL 9001)</t>
        </is>
      </c>
      <c r="AJ30" s="2" t="inlineStr">
        <is>
          <t>11 682,43</t>
        </is>
      </c>
    </row>
    <row r="31">
      <c r="A31" s="2" t="inlineStr">
        <is>
          <t>V_A1-31.1</t>
        </is>
      </c>
      <c r="B31" t="n">
        <v>1</v>
      </c>
      <c r="C31" t="n">
        <v>870</v>
      </c>
      <c r="D31" t="n">
        <v>1500</v>
      </c>
      <c r="E31" t="inlineStr"/>
      <c r="F31" t="inlineStr">
        <is>
          <t>RAL 6005 (moss green)</t>
        </is>
      </c>
      <c r="G31" t="inlineStr">
        <is>
          <t>matt lakk, hvitpigmentert</t>
        </is>
      </c>
      <c r="H31" t="inlineStr"/>
      <c r="I31" t="inlineStr"/>
      <c r="J31" t="inlineStr">
        <is>
          <t>0,961</t>
        </is>
      </c>
      <c r="K31" t="inlineStr"/>
      <c r="L31" t="inlineStr"/>
      <c r="M31" t="inlineStr">
        <is>
          <t>Fast glass</t>
        </is>
      </c>
      <c r="N31" t="inlineStr"/>
      <c r="O31" s="2" t="inlineStr">
        <is>
          <t>Eksisterende vindu byttes, mål må tas på plassen</t>
        </is>
      </c>
      <c r="P31" t="n">
        <v>1</v>
      </c>
      <c r="Q31" t="n">
        <v>870</v>
      </c>
      <c r="R31" t="n">
        <v>1500</v>
      </c>
      <c r="S31" t="inlineStr">
        <is>
          <t>Fast eXtra (E) 3 lag</t>
        </is>
      </c>
      <c r="T31" t="inlineStr">
        <is>
          <t>Klarlakk m/5% NCS S 0502 Y</t>
        </is>
      </c>
      <c r="U31" t="inlineStr">
        <is>
          <t>RAL 6005 matt glans 30</t>
        </is>
      </c>
      <c r="V31" s="2" t="n">
        <v>5577</v>
      </c>
      <c r="W31" t="inlineStr"/>
      <c r="X31" t="inlineStr"/>
      <c r="Y31" t="inlineStr"/>
      <c r="Z31" t="inlineStr"/>
      <c r="AA31" t="inlineStr"/>
      <c r="AB31" t="inlineStr"/>
      <c r="AC31" s="2" t="inlineStr"/>
      <c r="AD31" t="n">
        <v>1</v>
      </c>
      <c r="AE31" t="n">
        <v>870</v>
      </c>
      <c r="AF31" t="n">
        <v>1500</v>
      </c>
      <c r="AG31" t="inlineStr">
        <is>
          <t>H-KARMEN (U=0,88)</t>
        </is>
      </c>
      <c r="AH31" t="inlineStr">
        <is>
          <t>RAL Farge (6005)</t>
        </is>
      </c>
      <c r="AI31" t="inlineStr">
        <is>
          <t>Lasur (P 11 RAL 9001)</t>
        </is>
      </c>
      <c r="AJ31" s="2" t="inlineStr">
        <is>
          <t>3 238,19</t>
        </is>
      </c>
    </row>
    <row r="32">
      <c r="A32" s="2" t="inlineStr">
        <is>
          <t>V_A1-31.2</t>
        </is>
      </c>
      <c r="B32" t="n">
        <v>1</v>
      </c>
      <c r="C32" t="n">
        <v>3370</v>
      </c>
      <c r="D32" t="n">
        <v>1500</v>
      </c>
      <c r="E32" t="inlineStr"/>
      <c r="F32" t="inlineStr">
        <is>
          <t>RAL 6005 (moss green)</t>
        </is>
      </c>
      <c r="G32" t="inlineStr">
        <is>
          <t>matt lakk, hvitpigmentert</t>
        </is>
      </c>
      <c r="H32" t="inlineStr"/>
      <c r="I32" t="inlineStr"/>
      <c r="J32" t="inlineStr">
        <is>
          <t>4,165</t>
        </is>
      </c>
      <c r="K32" t="inlineStr"/>
      <c r="L32" t="inlineStr"/>
      <c r="M32" t="inlineStr">
        <is>
          <t>Sidehengslet og bunnhengslet innadslående</t>
        </is>
      </c>
      <c r="N32" t="inlineStr">
        <is>
          <t>Solavskjerming, Zip-screen</t>
        </is>
      </c>
      <c r="O32" s="2" t="inlineStr">
        <is>
          <t>Eksisterende vindu byttes, mål må tas på plassen</t>
        </is>
      </c>
      <c r="P32" t="n">
        <v>1</v>
      </c>
      <c r="Q32" t="n">
        <v>3370</v>
      </c>
      <c r="R32" t="n">
        <v>1500</v>
      </c>
      <c r="S32" t="inlineStr">
        <is>
          <t>Innadslående eXtra 0.8</t>
        </is>
      </c>
      <c r="T32" t="inlineStr">
        <is>
          <t>Klarlakk m/5% NCS S 0502 Y</t>
        </is>
      </c>
      <c r="U32" t="inlineStr">
        <is>
          <t>RAL 6005 matt glans 30</t>
        </is>
      </c>
      <c r="V32" s="2" t="n">
        <v>17434</v>
      </c>
      <c r="W32" t="inlineStr"/>
      <c r="X32" t="inlineStr"/>
      <c r="Y32" t="inlineStr"/>
      <c r="Z32" t="inlineStr"/>
      <c r="AA32" t="inlineStr"/>
      <c r="AB32" t="inlineStr"/>
      <c r="AC32" s="2" t="inlineStr"/>
      <c r="AD32" t="inlineStr"/>
      <c r="AE32" t="inlineStr"/>
      <c r="AF32" t="inlineStr"/>
      <c r="AG32" t="inlineStr"/>
      <c r="AH32" t="inlineStr"/>
      <c r="AI32" t="inlineStr"/>
      <c r="AJ32" s="2" t="inlineStr"/>
    </row>
    <row r="33">
      <c r="A33" s="2" t="inlineStr">
        <is>
          <t>V_A1-38</t>
        </is>
      </c>
      <c r="B33" t="n">
        <v>1</v>
      </c>
      <c r="C33" t="n">
        <v>3370</v>
      </c>
      <c r="D33" t="n">
        <v>1500</v>
      </c>
      <c r="E33" t="inlineStr"/>
      <c r="F33" t="inlineStr">
        <is>
          <t>RAL 6005 (moss green)</t>
        </is>
      </c>
      <c r="G33" t="inlineStr">
        <is>
          <t>matt lakk, hvitpigmentert</t>
        </is>
      </c>
      <c r="H33" t="inlineStr"/>
      <c r="I33" t="inlineStr"/>
      <c r="J33" t="inlineStr">
        <is>
          <t>4,165</t>
        </is>
      </c>
      <c r="K33" t="inlineStr"/>
      <c r="L33" t="inlineStr"/>
      <c r="M33" t="inlineStr">
        <is>
          <t>Sidehengslet og bunnhengslet innadslående</t>
        </is>
      </c>
      <c r="N33" t="inlineStr"/>
      <c r="O33" s="2" t="inlineStr">
        <is>
          <t>Eksisterende vindu byttes, mål må tas på plassen</t>
        </is>
      </c>
      <c r="P33" t="n">
        <v>1</v>
      </c>
      <c r="Q33" t="n">
        <v>3370</v>
      </c>
      <c r="R33" t="n">
        <v>1500</v>
      </c>
      <c r="S33" t="inlineStr">
        <is>
          <t>Innadslående eXtra 0.8</t>
        </is>
      </c>
      <c r="T33" t="inlineStr">
        <is>
          <t>Klarlakk m/5% NCS S 0502 Y</t>
        </is>
      </c>
      <c r="U33" t="inlineStr">
        <is>
          <t>RAL 6005 matt glans 30</t>
        </is>
      </c>
      <c r="V33" s="2" t="n">
        <v>17434</v>
      </c>
      <c r="W33" t="inlineStr"/>
      <c r="X33" t="inlineStr"/>
      <c r="Y33" t="inlineStr"/>
      <c r="Z33" t="inlineStr"/>
      <c r="AA33" t="inlineStr"/>
      <c r="AB33" t="inlineStr"/>
      <c r="AC33" s="2" t="inlineStr"/>
      <c r="AD33" t="n">
        <v>1</v>
      </c>
      <c r="AE33" t="n">
        <v>3370</v>
      </c>
      <c r="AF33" t="n">
        <v>1500</v>
      </c>
      <c r="AG33" t="inlineStr">
        <is>
          <t>2­VEIS INNADSLÅENDE VINDU</t>
        </is>
      </c>
      <c r="AH33" t="inlineStr">
        <is>
          <t>RAL Farge (6005)</t>
        </is>
      </c>
      <c r="AI33" t="inlineStr">
        <is>
          <t>Lasur (P 11 RAL 9001)</t>
        </is>
      </c>
      <c r="AJ33" s="2" t="inlineStr">
        <is>
          <t>11 682,43</t>
        </is>
      </c>
    </row>
    <row r="34">
      <c r="A34" s="2" t="inlineStr">
        <is>
          <t>V_A1-51.1</t>
        </is>
      </c>
      <c r="B34" t="n">
        <v>1</v>
      </c>
      <c r="C34" t="inlineStr">
        <is>
          <t>---</t>
        </is>
      </c>
      <c r="D34" t="inlineStr">
        <is>
          <t>---</t>
        </is>
      </c>
      <c r="E34" t="inlineStr">
        <is>
          <t>---</t>
        </is>
      </c>
      <c r="F34" t="inlineStr">
        <is>
          <t>RAL 6005 (moss green)</t>
        </is>
      </c>
      <c r="G34" t="inlineStr">
        <is>
          <t>matt lakk, hvitpigmentert</t>
        </is>
      </c>
      <c r="H34" t="inlineStr"/>
      <c r="I34" t="inlineStr"/>
      <c r="J34" t="inlineStr">
        <is>
          <t>---</t>
        </is>
      </c>
      <c r="K34" t="inlineStr">
        <is>
          <t>E 30</t>
        </is>
      </c>
      <c r="L34" t="inlineStr"/>
      <c r="M34" t="inlineStr">
        <is>
          <t>Fast glass</t>
        </is>
      </c>
      <c r="N34" t="inlineStr"/>
      <c r="O34" s="2" t="inlineStr">
        <is>
          <t>Eksisterende vindu byttes, mål må tas på plassen</t>
        </is>
      </c>
      <c r="P34" t="n">
        <v>1</v>
      </c>
      <c r="Q34" t="n">
        <v>1010</v>
      </c>
      <c r="R34" t="n">
        <v>2090</v>
      </c>
      <c r="S34" t="inlineStr">
        <is>
          <t>EI30 Fast Basic 1.0</t>
        </is>
      </c>
      <c r="T34" t="inlineStr">
        <is>
          <t>Klarlakk m/5% NCS S 0502 Y</t>
        </is>
      </c>
      <c r="U34" t="inlineStr">
        <is>
          <t>RAL 6005 matt glans 30</t>
        </is>
      </c>
      <c r="V34" s="2" t="n">
        <v>18059</v>
      </c>
      <c r="W34" t="inlineStr"/>
      <c r="X34" t="inlineStr"/>
      <c r="Y34" t="inlineStr"/>
      <c r="Z34" t="inlineStr"/>
      <c r="AA34" t="inlineStr"/>
      <c r="AB34" t="inlineStr"/>
      <c r="AC34" s="2" t="inlineStr"/>
      <c r="AD34" t="n">
        <v>1</v>
      </c>
      <c r="AE34" t="n">
        <v>1010</v>
      </c>
      <c r="AF34" t="n">
        <v>2090</v>
      </c>
      <c r="AG34" t="inlineStr">
        <is>
          <t>H-KARMEN EI30 (U=1,5)</t>
        </is>
      </c>
      <c r="AH34" t="inlineStr">
        <is>
          <t>RAL Farge (6005)</t>
        </is>
      </c>
      <c r="AI34" t="inlineStr">
        <is>
          <t>Lasur (P 11 RAL 9001)</t>
        </is>
      </c>
      <c r="AJ34" s="2" t="inlineStr">
        <is>
          <t>11 630,16</t>
        </is>
      </c>
    </row>
    <row r="35">
      <c r="A35" s="2" t="inlineStr">
        <is>
          <t>V_A1-51.2</t>
        </is>
      </c>
      <c r="B35" t="n">
        <v>2</v>
      </c>
      <c r="C35" t="inlineStr">
        <is>
          <t>---</t>
        </is>
      </c>
      <c r="D35" t="inlineStr">
        <is>
          <t>---</t>
        </is>
      </c>
      <c r="E35" t="inlineStr">
        <is>
          <t>---</t>
        </is>
      </c>
      <c r="F35" t="inlineStr">
        <is>
          <t>RAL 6005 (moss green)</t>
        </is>
      </c>
      <c r="G35" t="inlineStr">
        <is>
          <t>matt lakk, hvitpigmentert</t>
        </is>
      </c>
      <c r="H35" t="inlineStr"/>
      <c r="I35" t="inlineStr"/>
      <c r="J35" t="inlineStr">
        <is>
          <t>---</t>
        </is>
      </c>
      <c r="K35" t="inlineStr">
        <is>
          <t>E 30</t>
        </is>
      </c>
      <c r="L35" t="inlineStr"/>
      <c r="M35" t="inlineStr">
        <is>
          <t>Fast glass</t>
        </is>
      </c>
      <c r="N35" t="inlineStr"/>
      <c r="O35" s="2" t="inlineStr">
        <is>
          <t>Eksisterende vindu byttes, mål må tas på plassen</t>
        </is>
      </c>
      <c r="P35" t="n">
        <v>2</v>
      </c>
      <c r="Q35">
        <f>1355+1355</f>
        <v/>
      </c>
      <c r="R35">
        <f>MAX(2090,2090)</f>
        <v/>
      </c>
      <c r="S35" t="inlineStr">
        <is>
          <t>EI30 Fast Basic 1.0</t>
        </is>
      </c>
      <c r="T35" t="inlineStr">
        <is>
          <t>Klarlakk m/5% NCS S 0502 Y</t>
        </is>
      </c>
      <c r="U35" t="inlineStr">
        <is>
          <t>RAL 6005 matt glans 30</t>
        </is>
      </c>
      <c r="V35" s="2">
        <f>44122+44122</f>
        <v/>
      </c>
      <c r="W35" t="inlineStr"/>
      <c r="X35" t="inlineStr"/>
      <c r="Y35" t="inlineStr"/>
      <c r="Z35" t="inlineStr"/>
      <c r="AA35" t="inlineStr"/>
      <c r="AB35" t="inlineStr"/>
      <c r="AC35" s="2" t="inlineStr"/>
      <c r="AD35" t="n">
        <v>2</v>
      </c>
      <c r="AE35" t="n">
        <v>2710</v>
      </c>
      <c r="AF35" t="n">
        <v>2090</v>
      </c>
      <c r="AG35" t="inlineStr">
        <is>
          <t>H-KARMEN EI30 (U=1,5)</t>
        </is>
      </c>
      <c r="AH35" t="inlineStr">
        <is>
          <t>RAL Farge (6005)</t>
        </is>
      </c>
      <c r="AI35" t="inlineStr">
        <is>
          <t>Lasur (P 11 RAL 9001)</t>
        </is>
      </c>
      <c r="AJ35" s="2" t="inlineStr">
        <is>
          <t>57 191,17</t>
        </is>
      </c>
    </row>
    <row r="36">
      <c r="A36" s="2" t="inlineStr">
        <is>
          <t>V_A2-01.1</t>
        </is>
      </c>
      <c r="B36" t="n">
        <v>2</v>
      </c>
      <c r="C36" t="n">
        <v>1990</v>
      </c>
      <c r="D36" t="n">
        <v>990</v>
      </c>
      <c r="E36" t="inlineStr"/>
      <c r="F36" t="inlineStr">
        <is>
          <t>RAL 6005 (moss green)</t>
        </is>
      </c>
      <c r="G36" t="inlineStr">
        <is>
          <t>matt lakk, hvitpigmentert</t>
        </is>
      </c>
      <c r="H36" t="inlineStr"/>
      <c r="I36" t="inlineStr"/>
      <c r="J36" t="inlineStr">
        <is>
          <t>1,436</t>
        </is>
      </c>
      <c r="K36" t="inlineStr"/>
      <c r="L36" t="inlineStr"/>
      <c r="M36" t="inlineStr">
        <is>
          <t>Fast glass</t>
        </is>
      </c>
      <c r="N36" t="inlineStr"/>
      <c r="O36" s="2" t="inlineStr"/>
      <c r="P36" t="n">
        <v>2</v>
      </c>
      <c r="Q36" t="n">
        <v>1990</v>
      </c>
      <c r="R36" t="n">
        <v>990</v>
      </c>
      <c r="S36" t="inlineStr">
        <is>
          <t>Fast eXtra (E) 3 lag</t>
        </is>
      </c>
      <c r="T36" t="inlineStr">
        <is>
          <t>Klarlakk m/5% NCS S 0502 Y</t>
        </is>
      </c>
      <c r="U36" t="inlineStr">
        <is>
          <t>RAL 6005 matt glans 30</t>
        </is>
      </c>
      <c r="V36" s="2" t="n">
        <v>12278</v>
      </c>
      <c r="W36" t="inlineStr"/>
      <c r="X36" t="inlineStr"/>
      <c r="Y36" t="inlineStr"/>
      <c r="Z36" t="inlineStr"/>
      <c r="AA36" t="inlineStr"/>
      <c r="AB36" t="inlineStr"/>
      <c r="AC36" s="2" t="inlineStr"/>
      <c r="AD36" t="n">
        <v>1</v>
      </c>
      <c r="AE36" t="n">
        <v>1490</v>
      </c>
      <c r="AF36" t="n">
        <v>990</v>
      </c>
      <c r="AG36" t="inlineStr">
        <is>
          <t>H-KARMEN (U=0,84)</t>
        </is>
      </c>
      <c r="AH36" t="inlineStr">
        <is>
          <t>RAL Farge (6005)</t>
        </is>
      </c>
      <c r="AI36" t="inlineStr">
        <is>
          <t>Lasur (P 11 RAL 9001)</t>
        </is>
      </c>
      <c r="AJ36" s="2" t="inlineStr">
        <is>
          <t>3 089,99</t>
        </is>
      </c>
    </row>
    <row r="37">
      <c r="A37" s="2" t="inlineStr">
        <is>
          <t>V_A2-01.2</t>
        </is>
      </c>
      <c r="B37" t="n">
        <v>1</v>
      </c>
      <c r="C37" t="n">
        <v>1990</v>
      </c>
      <c r="D37" t="n">
        <v>990</v>
      </c>
      <c r="E37" t="inlineStr"/>
      <c r="F37" t="inlineStr">
        <is>
          <t>RAL 6005 (moss green)</t>
        </is>
      </c>
      <c r="G37" t="inlineStr">
        <is>
          <t>matt lakk, hvitpigmentert</t>
        </is>
      </c>
      <c r="H37" t="inlineStr"/>
      <c r="I37" t="inlineStr"/>
      <c r="J37" t="inlineStr">
        <is>
          <t>1,436</t>
        </is>
      </c>
      <c r="K37" t="inlineStr"/>
      <c r="L37" t="inlineStr"/>
      <c r="M37" t="inlineStr">
        <is>
          <t>Fast glass</t>
        </is>
      </c>
      <c r="N37" t="inlineStr"/>
      <c r="O37" s="2" t="inlineStr"/>
      <c r="P37" t="n">
        <v>1</v>
      </c>
      <c r="Q37" t="n">
        <v>1990</v>
      </c>
      <c r="R37" t="n">
        <v>990</v>
      </c>
      <c r="S37" t="inlineStr">
        <is>
          <t>Fast eXtra (E) 3 lag</t>
        </is>
      </c>
      <c r="T37" t="inlineStr">
        <is>
          <t>Klarlakk m/5% NCS S 0502 Y</t>
        </is>
      </c>
      <c r="U37" t="inlineStr">
        <is>
          <t>RAL 6005 matt glans 30</t>
        </is>
      </c>
      <c r="V37" s="2" t="n">
        <v>6139</v>
      </c>
      <c r="W37" t="inlineStr"/>
      <c r="X37" t="inlineStr"/>
      <c r="Y37" t="inlineStr"/>
      <c r="Z37" t="inlineStr"/>
      <c r="AA37" t="inlineStr"/>
      <c r="AB37" t="inlineStr"/>
      <c r="AC37" s="2" t="inlineStr"/>
      <c r="AD37" t="n">
        <v>2</v>
      </c>
      <c r="AE37" t="n">
        <v>1990</v>
      </c>
      <c r="AF37" t="n">
        <v>990</v>
      </c>
      <c r="AG37" t="inlineStr">
        <is>
          <t>H-KARMEN (U=0,83)</t>
        </is>
      </c>
      <c r="AH37" t="inlineStr">
        <is>
          <t>RAL Farge (6005)</t>
        </is>
      </c>
      <c r="AI37" t="inlineStr">
        <is>
          <t>Lasur (P 11 RAL 9001)</t>
        </is>
      </c>
      <c r="AJ37" s="2" t="inlineStr">
        <is>
          <t>7 837,34</t>
        </is>
      </c>
    </row>
    <row r="38">
      <c r="A38" s="2" t="inlineStr">
        <is>
          <t>V_A2-01.4</t>
        </is>
      </c>
      <c r="B38" t="n">
        <v>1</v>
      </c>
      <c r="C38" t="n">
        <v>1410</v>
      </c>
      <c r="D38" t="n">
        <v>2080</v>
      </c>
      <c r="E38" t="inlineStr"/>
      <c r="F38" t="inlineStr">
        <is>
          <t>RAL 6005 (moss green)</t>
        </is>
      </c>
      <c r="G38" t="inlineStr">
        <is>
          <t>matt lakk, hvitpigmentert</t>
        </is>
      </c>
      <c r="H38" t="inlineStr"/>
      <c r="I38" t="inlineStr"/>
      <c r="J38" t="inlineStr">
        <is>
          <t>2,313</t>
        </is>
      </c>
      <c r="K38" t="inlineStr"/>
      <c r="L38" t="inlineStr"/>
      <c r="M38" t="inlineStr">
        <is>
          <t>Fast glass</t>
        </is>
      </c>
      <c r="N38" t="inlineStr"/>
      <c r="O38" s="2" t="inlineStr"/>
      <c r="P38" t="n">
        <v>2</v>
      </c>
      <c r="Q38" t="n">
        <v>1410</v>
      </c>
      <c r="R38" t="n">
        <v>2080</v>
      </c>
      <c r="S38" t="inlineStr">
        <is>
          <t>Fast eXtra (E) 3 lag</t>
        </is>
      </c>
      <c r="T38" t="inlineStr">
        <is>
          <t>Klarlakk m/5% NCS S 0502 Y</t>
        </is>
      </c>
      <c r="U38" t="inlineStr">
        <is>
          <t>RAL 6005 matt glans 30</t>
        </is>
      </c>
      <c r="V38" s="2" t="n">
        <v>19660</v>
      </c>
      <c r="W38" t="inlineStr"/>
      <c r="X38" t="inlineStr"/>
      <c r="Y38" t="inlineStr"/>
      <c r="Z38" t="inlineStr"/>
      <c r="AA38" t="inlineStr"/>
      <c r="AB38" t="inlineStr"/>
      <c r="AC38" s="2" t="inlineStr"/>
      <c r="AD38" t="n">
        <v>2</v>
      </c>
      <c r="AE38" t="n">
        <v>1410</v>
      </c>
      <c r="AF38" t="n">
        <v>2080</v>
      </c>
      <c r="AG38" t="inlineStr">
        <is>
          <t>H-KARMEN (U=0,83)</t>
        </is>
      </c>
      <c r="AH38" t="inlineStr">
        <is>
          <t>RAL Farge (6005)</t>
        </is>
      </c>
      <c r="AI38" t="inlineStr">
        <is>
          <t>Lasur (P 11 RAL 9001)</t>
        </is>
      </c>
      <c r="AJ38" s="2" t="inlineStr">
        <is>
          <t>11 915,36</t>
        </is>
      </c>
    </row>
    <row r="39">
      <c r="A39" s="2" t="inlineStr">
        <is>
          <t>V_A2-01.5</t>
        </is>
      </c>
      <c r="B39" t="n">
        <v>1</v>
      </c>
      <c r="C39" t="n">
        <v>1360</v>
      </c>
      <c r="D39" t="n">
        <v>2080</v>
      </c>
      <c r="E39" t="inlineStr"/>
      <c r="F39" t="inlineStr">
        <is>
          <t>RAL 6005 (moss green)</t>
        </is>
      </c>
      <c r="G39" t="inlineStr">
        <is>
          <t>matt lakk, hvitpigmentert</t>
        </is>
      </c>
      <c r="H39" t="inlineStr"/>
      <c r="I39" t="inlineStr"/>
      <c r="J39" t="inlineStr">
        <is>
          <t>2,224</t>
        </is>
      </c>
      <c r="K39" t="inlineStr"/>
      <c r="L39" t="inlineStr"/>
      <c r="M39" t="inlineStr">
        <is>
          <t>Fast glass</t>
        </is>
      </c>
      <c r="N39" t="inlineStr"/>
      <c r="O39" s="2" t="inlineStr"/>
      <c r="P39" t="n">
        <v>1</v>
      </c>
      <c r="Q39" t="n">
        <v>1360</v>
      </c>
      <c r="R39" t="n">
        <v>2080</v>
      </c>
      <c r="S39" t="inlineStr">
        <is>
          <t>Fast eXtra (E) 3 lag</t>
        </is>
      </c>
      <c r="T39" t="inlineStr">
        <is>
          <t>Klarlakk m/5% NCS S 0502 Y</t>
        </is>
      </c>
      <c r="U39" t="inlineStr">
        <is>
          <t>RAL 6005 matt glans 30</t>
        </is>
      </c>
      <c r="V39" s="2" t="n">
        <v>9630</v>
      </c>
      <c r="W39" t="inlineStr"/>
      <c r="X39" t="inlineStr"/>
      <c r="Y39" t="inlineStr"/>
      <c r="Z39" t="inlineStr"/>
      <c r="AA39" t="inlineStr"/>
      <c r="AB39" t="inlineStr"/>
      <c r="AC39" s="2" t="inlineStr"/>
      <c r="AD39" t="n">
        <v>1</v>
      </c>
      <c r="AE39" t="n">
        <v>1360</v>
      </c>
      <c r="AF39" t="n">
        <v>2080</v>
      </c>
      <c r="AG39" t="inlineStr">
        <is>
          <t>H-KARMEN (U=0,84)</t>
        </is>
      </c>
      <c r="AH39" t="inlineStr">
        <is>
          <t>RAL Farge (6005)</t>
        </is>
      </c>
      <c r="AI39" t="inlineStr">
        <is>
          <t>Lasur (P 11 RAL 9001)</t>
        </is>
      </c>
      <c r="AJ39" s="2" t="inlineStr">
        <is>
          <t>5 787,17</t>
        </is>
      </c>
    </row>
    <row r="40">
      <c r="A40" s="2" t="inlineStr">
        <is>
          <t>V_A2-02.1</t>
        </is>
      </c>
      <c r="B40" t="n">
        <v>1</v>
      </c>
      <c r="C40" t="n">
        <v>1690</v>
      </c>
      <c r="D40" t="n">
        <v>990</v>
      </c>
      <c r="E40" t="inlineStr"/>
      <c r="F40" t="inlineStr">
        <is>
          <t>RAL 6005 (moss green)</t>
        </is>
      </c>
      <c r="G40" t="inlineStr">
        <is>
          <t>matt lakk, hvitpigmentert</t>
        </is>
      </c>
      <c r="H40" t="inlineStr"/>
      <c r="I40" t="inlineStr"/>
      <c r="J40" t="inlineStr">
        <is>
          <t>1,131</t>
        </is>
      </c>
      <c r="K40" t="inlineStr"/>
      <c r="L40" t="inlineStr"/>
      <c r="M40" t="inlineStr">
        <is>
          <t>Topphengslet utadslående</t>
        </is>
      </c>
      <c r="N40" t="inlineStr"/>
      <c r="O40" s="2" t="inlineStr"/>
      <c r="P40" t="n">
        <v>1</v>
      </c>
      <c r="Q40" t="n">
        <v>1690</v>
      </c>
      <c r="R40" t="n">
        <v>990</v>
      </c>
      <c r="S40" t="inlineStr">
        <is>
          <t>Toppsving eXtra 0.8</t>
        </is>
      </c>
      <c r="T40" t="inlineStr">
        <is>
          <t>Klarlakk m/5% NCS S 0502 Y</t>
        </is>
      </c>
      <c r="U40" t="inlineStr">
        <is>
          <t>RAL 6005 matt glans 30</t>
        </is>
      </c>
      <c r="V40" s="2" t="n">
        <v>7793</v>
      </c>
      <c r="W40" t="inlineStr"/>
      <c r="X40" t="inlineStr"/>
      <c r="Y40" t="inlineStr"/>
      <c r="Z40" t="inlineStr"/>
      <c r="AA40" t="inlineStr"/>
      <c r="AB40" t="inlineStr"/>
      <c r="AC40" s="2" t="inlineStr"/>
      <c r="AD40" t="n">
        <v>1</v>
      </c>
      <c r="AE40" t="n">
        <v>1690</v>
      </c>
      <c r="AF40" t="n">
        <v>990</v>
      </c>
      <c r="AG40" t="inlineStr">
        <is>
          <t>H-VINDUET m/sikkerhetsbeslag</t>
        </is>
      </c>
      <c r="AH40" t="inlineStr">
        <is>
          <t>RAL Farge (6005)</t>
        </is>
      </c>
      <c r="AI40" t="inlineStr">
        <is>
          <t>Lasur (P 11 RAL 9001)</t>
        </is>
      </c>
      <c r="AJ40" s="2" t="inlineStr">
        <is>
          <t>4 565,65</t>
        </is>
      </c>
    </row>
    <row r="41">
      <c r="A41" s="2" t="inlineStr">
        <is>
          <t>V_A2-02.2</t>
        </is>
      </c>
      <c r="B41" t="n">
        <v>2</v>
      </c>
      <c r="C41" t="n">
        <v>1490</v>
      </c>
      <c r="D41" t="n">
        <v>1490</v>
      </c>
      <c r="E41" t="inlineStr"/>
      <c r="F41" t="inlineStr">
        <is>
          <t>RAL 6005 (moss green)</t>
        </is>
      </c>
      <c r="G41" t="inlineStr">
        <is>
          <t>matt lakk, hvitpigmentert</t>
        </is>
      </c>
      <c r="H41" t="inlineStr"/>
      <c r="I41" t="inlineStr"/>
      <c r="J41" t="inlineStr">
        <is>
          <t>1,626</t>
        </is>
      </c>
      <c r="K41" t="inlineStr"/>
      <c r="L41" t="inlineStr"/>
      <c r="M41" t="inlineStr">
        <is>
          <t>Fast glass</t>
        </is>
      </c>
      <c r="N41" t="inlineStr">
        <is>
          <t>Solavskjerming, Zip-screen</t>
        </is>
      </c>
      <c r="O41" s="2" t="inlineStr"/>
      <c r="P41" t="n">
        <v>2</v>
      </c>
      <c r="Q41" t="n">
        <v>1490</v>
      </c>
      <c r="R41" t="n">
        <v>1490</v>
      </c>
      <c r="S41" t="inlineStr">
        <is>
          <t>Fast eXtra (E) 3 lag</t>
        </is>
      </c>
      <c r="T41" t="inlineStr">
        <is>
          <t>Klarlakk m/5% NCS S 0502 Y</t>
        </is>
      </c>
      <c r="U41" t="inlineStr">
        <is>
          <t>RAL 6005 matt glans 30</t>
        </is>
      </c>
      <c r="V41" s="2" t="n">
        <v>15068</v>
      </c>
      <c r="W41" t="inlineStr"/>
      <c r="X41" t="inlineStr"/>
      <c r="Y41" t="inlineStr"/>
      <c r="Z41" t="inlineStr"/>
      <c r="AA41" t="inlineStr"/>
      <c r="AB41" t="inlineStr"/>
      <c r="AC41" s="2" t="inlineStr"/>
      <c r="AD41" t="n">
        <v>2</v>
      </c>
      <c r="AE41" t="n">
        <v>1490</v>
      </c>
      <c r="AF41" t="n">
        <v>1490</v>
      </c>
      <c r="AG41" t="inlineStr">
        <is>
          <t>H-KARMEN (U=0,84)</t>
        </is>
      </c>
      <c r="AH41" t="inlineStr">
        <is>
          <t>RAL Farge (6005)</t>
        </is>
      </c>
      <c r="AI41" t="inlineStr">
        <is>
          <t>Lasur (P 11 RAL 9001)</t>
        </is>
      </c>
      <c r="AJ41" s="2" t="inlineStr">
        <is>
          <t>9 111,50</t>
        </is>
      </c>
    </row>
    <row r="42">
      <c r="A42" s="2" t="inlineStr">
        <is>
          <t>V_A2-03.1</t>
        </is>
      </c>
      <c r="B42" t="n">
        <v>1</v>
      </c>
      <c r="C42" t="n">
        <v>2090</v>
      </c>
      <c r="D42" t="n">
        <v>990</v>
      </c>
      <c r="E42" t="inlineStr"/>
      <c r="F42" t="inlineStr">
        <is>
          <t>RAL 6005 (moss green)</t>
        </is>
      </c>
      <c r="G42" t="inlineStr">
        <is>
          <t>matt lakk, hvitpigmentert</t>
        </is>
      </c>
      <c r="H42" t="inlineStr"/>
      <c r="I42" t="inlineStr"/>
      <c r="J42" t="inlineStr">
        <is>
          <t>1,398</t>
        </is>
      </c>
      <c r="K42" t="inlineStr"/>
      <c r="L42" t="inlineStr"/>
      <c r="M42" t="inlineStr">
        <is>
          <t>Topphengslet innadslående</t>
        </is>
      </c>
      <c r="N42" t="inlineStr">
        <is>
          <t>Solavskjerming, Zip-screen</t>
        </is>
      </c>
      <c r="O42" s="2" t="inlineStr"/>
      <c r="P42" t="n">
        <v>1</v>
      </c>
      <c r="Q42" t="n">
        <v>2090</v>
      </c>
      <c r="R42" t="n">
        <v>990</v>
      </c>
      <c r="S42" t="inlineStr">
        <is>
          <t>Toppsving eXtra 0.8</t>
        </is>
      </c>
      <c r="T42" t="inlineStr">
        <is>
          <t>Klarlakk m/5% NCS S 0502 Y</t>
        </is>
      </c>
      <c r="U42" t="inlineStr">
        <is>
          <t>RAL 6005 matt glans 30</t>
        </is>
      </c>
      <c r="V42" s="2" t="n">
        <v>8770</v>
      </c>
      <c r="W42" t="inlineStr"/>
      <c r="X42" t="inlineStr"/>
      <c r="Y42" t="inlineStr"/>
      <c r="Z42" t="inlineStr"/>
      <c r="AA42" t="inlineStr"/>
      <c r="AB42" t="inlineStr"/>
      <c r="AC42" s="2" t="inlineStr"/>
      <c r="AD42" t="n">
        <v>1</v>
      </c>
      <c r="AE42" t="n">
        <v>2090</v>
      </c>
      <c r="AF42" t="n">
        <v>990</v>
      </c>
      <c r="AG42" t="inlineStr">
        <is>
          <t>H-VINDUET m/sikkerhetsbeslag</t>
        </is>
      </c>
      <c r="AH42" t="inlineStr">
        <is>
          <t>RAL Farge (6005)</t>
        </is>
      </c>
      <c r="AI42" t="inlineStr">
        <is>
          <t>Lasur (P 11 RAL 9001)</t>
        </is>
      </c>
      <c r="AJ42" s="2" t="inlineStr">
        <is>
          <t>5 303,79</t>
        </is>
      </c>
    </row>
    <row r="43">
      <c r="A43" s="2" t="inlineStr">
        <is>
          <t>V_A2-03.2</t>
        </is>
      </c>
      <c r="B43" t="n">
        <v>1</v>
      </c>
      <c r="C43" t="n">
        <v>1490</v>
      </c>
      <c r="D43" t="n">
        <v>1490</v>
      </c>
      <c r="E43" t="inlineStr"/>
      <c r="F43" t="inlineStr">
        <is>
          <t>RAL 6005 (moss green)</t>
        </is>
      </c>
      <c r="G43" t="inlineStr">
        <is>
          <t>matt lakk, hvitpigmentert</t>
        </is>
      </c>
      <c r="H43" t="inlineStr"/>
      <c r="I43" t="inlineStr"/>
      <c r="J43" t="inlineStr">
        <is>
          <t>1,626</t>
        </is>
      </c>
      <c r="K43" t="inlineStr"/>
      <c r="L43" t="inlineStr"/>
      <c r="M43" t="inlineStr">
        <is>
          <t>Fast glass</t>
        </is>
      </c>
      <c r="N43" t="inlineStr"/>
      <c r="O43" s="2" t="inlineStr"/>
      <c r="P43" t="n">
        <v>1</v>
      </c>
      <c r="Q43" t="n">
        <v>1490</v>
      </c>
      <c r="R43" t="n">
        <v>1490</v>
      </c>
      <c r="S43" t="inlineStr">
        <is>
          <t>Fast eXtra (E) 3 lag</t>
        </is>
      </c>
      <c r="T43" t="inlineStr">
        <is>
          <t>Klarlakk m/5% NCS S 0502 Y</t>
        </is>
      </c>
      <c r="U43" t="inlineStr">
        <is>
          <t>RAL 6005 matt glans 30</t>
        </is>
      </c>
      <c r="V43" s="2" t="n">
        <v>7534</v>
      </c>
      <c r="W43" t="inlineStr"/>
      <c r="X43" t="inlineStr"/>
      <c r="Y43" t="inlineStr"/>
      <c r="Z43" t="inlineStr"/>
      <c r="AA43" t="inlineStr"/>
      <c r="AB43" t="inlineStr"/>
      <c r="AC43" s="2" t="inlineStr"/>
      <c r="AD43" t="inlineStr"/>
      <c r="AE43" t="inlineStr"/>
      <c r="AF43" t="inlineStr"/>
      <c r="AG43" t="inlineStr"/>
      <c r="AH43" t="inlineStr"/>
      <c r="AI43" t="inlineStr"/>
      <c r="AJ43" s="2" t="inlineStr"/>
    </row>
    <row r="44">
      <c r="A44" s="2" t="inlineStr">
        <is>
          <t>V_B1-01</t>
        </is>
      </c>
      <c r="B44" t="n">
        <v>1</v>
      </c>
      <c r="C44" t="n">
        <v>3370</v>
      </c>
      <c r="D44" t="n">
        <v>1500</v>
      </c>
      <c r="E44" t="inlineStr"/>
      <c r="F44" t="inlineStr">
        <is>
          <t>RAL 6005 (moss green)</t>
        </is>
      </c>
      <c r="G44" t="inlineStr">
        <is>
          <t>matt lakk, hvitpigmentert</t>
        </is>
      </c>
      <c r="H44" t="inlineStr"/>
      <c r="I44" t="inlineStr"/>
      <c r="J44" t="inlineStr">
        <is>
          <t>4,119</t>
        </is>
      </c>
      <c r="K44" t="inlineStr"/>
      <c r="L44" t="inlineStr"/>
      <c r="M44" t="inlineStr">
        <is>
          <t>Sidehengslet og bunnhengslet innadslående</t>
        </is>
      </c>
      <c r="N44" t="inlineStr"/>
      <c r="O44" s="2" t="inlineStr">
        <is>
          <t>Eksisterende vindu byttes, mål må tas på plassen</t>
        </is>
      </c>
      <c r="P44" t="n">
        <v>1</v>
      </c>
      <c r="Q44" t="n">
        <v>3370</v>
      </c>
      <c r="R44" t="n">
        <v>1500</v>
      </c>
      <c r="S44" t="inlineStr">
        <is>
          <t>Toppsving eXtra 0.8</t>
        </is>
      </c>
      <c r="T44" t="inlineStr">
        <is>
          <t>Klarlakk m/5% NCS S 0502 Y</t>
        </is>
      </c>
      <c r="U44" t="inlineStr">
        <is>
          <t>RAL 6005 matt glans 30</t>
        </is>
      </c>
      <c r="V44" s="2" t="n">
        <v>18557</v>
      </c>
      <c r="W44" t="inlineStr"/>
      <c r="X44" t="inlineStr"/>
      <c r="Y44" t="inlineStr"/>
      <c r="Z44" t="inlineStr"/>
      <c r="AA44" t="inlineStr"/>
      <c r="AB44" t="inlineStr"/>
      <c r="AC44" s="2" t="inlineStr"/>
      <c r="AD44" t="n">
        <v>1</v>
      </c>
      <c r="AE44" t="n">
        <v>3370</v>
      </c>
      <c r="AF44" t="n">
        <v>1500</v>
      </c>
      <c r="AG44" t="inlineStr">
        <is>
          <t>2­VEIS INNADSLÅENDE VINDU</t>
        </is>
      </c>
      <c r="AH44" t="inlineStr">
        <is>
          <t>RAL Farge (6005)</t>
        </is>
      </c>
      <c r="AI44" t="inlineStr">
        <is>
          <t>Lasur (P 11 RAL 9001)</t>
        </is>
      </c>
      <c r="AJ44" s="2" t="inlineStr">
        <is>
          <t>12 170,72</t>
        </is>
      </c>
    </row>
    <row r="45">
      <c r="A45" s="2" t="inlineStr">
        <is>
          <t>V_B1-02</t>
        </is>
      </c>
      <c r="B45" t="n">
        <v>1</v>
      </c>
      <c r="C45" t="n">
        <v>3350</v>
      </c>
      <c r="D45" t="n">
        <v>1020</v>
      </c>
      <c r="E45" t="inlineStr"/>
      <c r="F45" t="inlineStr">
        <is>
          <t>RAL 6005 (moss green)</t>
        </is>
      </c>
      <c r="G45" t="inlineStr">
        <is>
          <t>matt lakk, hvitpigmentert</t>
        </is>
      </c>
      <c r="H45" t="inlineStr"/>
      <c r="I45" t="inlineStr"/>
      <c r="J45" t="inlineStr">
        <is>
          <t>2,717</t>
        </is>
      </c>
      <c r="K45" t="inlineStr"/>
      <c r="L45" t="inlineStr"/>
      <c r="M45" t="inlineStr">
        <is>
          <t>topphengslet utadslående</t>
        </is>
      </c>
      <c r="N45" t="inlineStr"/>
      <c r="O45" s="2" t="inlineStr">
        <is>
          <t>Eksisterende vindu byttes, mål må tas på plassen</t>
        </is>
      </c>
      <c r="P45" t="n">
        <v>1</v>
      </c>
      <c r="Q45" t="n">
        <v>3350</v>
      </c>
      <c r="R45" t="n">
        <v>1020</v>
      </c>
      <c r="S45" t="inlineStr">
        <is>
          <t>Toppsving eXtra 0.8</t>
        </is>
      </c>
      <c r="T45" t="inlineStr">
        <is>
          <t>Klarlakk m/5% NCS S 0502 Y</t>
        </is>
      </c>
      <c r="U45" t="inlineStr">
        <is>
          <t>RAL 6005 matt glans 30</t>
        </is>
      </c>
      <c r="V45" s="2" t="n">
        <v>13475</v>
      </c>
      <c r="W45" t="inlineStr"/>
      <c r="X45" t="inlineStr"/>
      <c r="Y45" t="inlineStr"/>
      <c r="Z45" t="inlineStr"/>
      <c r="AA45" t="inlineStr"/>
      <c r="AB45" t="inlineStr"/>
      <c r="AC45" s="2" t="inlineStr"/>
      <c r="AD45" t="n">
        <v>1</v>
      </c>
      <c r="AE45" t="n">
        <v>3350</v>
      </c>
      <c r="AF45" t="n">
        <v>1020</v>
      </c>
      <c r="AG45" t="inlineStr">
        <is>
          <t>TOPPHENGSLET VINDU (U=0,91)</t>
        </is>
      </c>
      <c r="AH45" t="inlineStr">
        <is>
          <t>RAL Farge (6005)</t>
        </is>
      </c>
      <c r="AI45" t="inlineStr">
        <is>
          <t>Lasur (P 11 RAL 9001)</t>
        </is>
      </c>
      <c r="AJ45" s="2" t="inlineStr">
        <is>
          <t>8 058,95</t>
        </is>
      </c>
    </row>
    <row r="46">
      <c r="A46" s="2" t="inlineStr">
        <is>
          <t>V_B1-05</t>
        </is>
      </c>
      <c r="B46" t="n">
        <v>1</v>
      </c>
      <c r="C46" t="n">
        <v>3400</v>
      </c>
      <c r="D46" t="n">
        <v>1020</v>
      </c>
      <c r="E46" t="inlineStr"/>
      <c r="F46" t="inlineStr">
        <is>
          <t>RAL 6005 (moss green)</t>
        </is>
      </c>
      <c r="G46" t="inlineStr">
        <is>
          <t>matt lakk, hvitpigmentert</t>
        </is>
      </c>
      <c r="H46" t="inlineStr"/>
      <c r="I46" t="inlineStr"/>
      <c r="J46" t="inlineStr">
        <is>
          <t>2,756</t>
        </is>
      </c>
      <c r="K46" t="inlineStr"/>
      <c r="L46" t="inlineStr"/>
      <c r="M46" t="inlineStr">
        <is>
          <t>topphengslet utadslående</t>
        </is>
      </c>
      <c r="N46" t="inlineStr"/>
      <c r="O46" s="2" t="inlineStr">
        <is>
          <t>Eksisterende vindu byttes, mål må tas på plassen</t>
        </is>
      </c>
      <c r="P46" t="n">
        <v>1</v>
      </c>
      <c r="Q46" t="n">
        <v>3400</v>
      </c>
      <c r="R46" t="n">
        <v>1020</v>
      </c>
      <c r="S46" t="inlineStr">
        <is>
          <t>Toppsving eXtra 0.8</t>
        </is>
      </c>
      <c r="T46" t="inlineStr">
        <is>
          <t>Klarlakk m/5% NCS S 0502 Y</t>
        </is>
      </c>
      <c r="U46" t="inlineStr">
        <is>
          <t>RAL 6005 matt glans 30</t>
        </is>
      </c>
      <c r="V46" s="2" t="n">
        <v>13582</v>
      </c>
      <c r="W46" t="inlineStr"/>
      <c r="X46" t="inlineStr"/>
      <c r="Y46" t="inlineStr"/>
      <c r="Z46" t="inlineStr"/>
      <c r="AA46" t="inlineStr"/>
      <c r="AB46" t="inlineStr"/>
      <c r="AC46" s="2" t="inlineStr"/>
      <c r="AD46" t="n">
        <v>1</v>
      </c>
      <c r="AE46" t="n">
        <v>3400</v>
      </c>
      <c r="AF46" t="n">
        <v>1020</v>
      </c>
      <c r="AG46" t="inlineStr">
        <is>
          <t>TOPPHENGSLET VINDU (U=0,91)</t>
        </is>
      </c>
      <c r="AH46" t="inlineStr">
        <is>
          <t>RAL Farge (6005)</t>
        </is>
      </c>
      <c r="AI46" t="inlineStr">
        <is>
          <t>Lasur (P 11 RAL 9001)</t>
        </is>
      </c>
      <c r="AJ46" s="2" t="inlineStr">
        <is>
          <t>8 150,35</t>
        </is>
      </c>
    </row>
    <row r="47">
      <c r="A47" s="2" t="inlineStr">
        <is>
          <t>V_B1-06</t>
        </is>
      </c>
      <c r="B47" t="n">
        <v>1</v>
      </c>
      <c r="C47" t="n">
        <v>3390</v>
      </c>
      <c r="D47" t="n">
        <v>1500</v>
      </c>
      <c r="E47" t="inlineStr"/>
      <c r="F47" t="inlineStr">
        <is>
          <t>RAL 6005 (moss green)</t>
        </is>
      </c>
      <c r="G47" t="inlineStr">
        <is>
          <t>matt lakk, hvitpigmentert</t>
        </is>
      </c>
      <c r="H47" t="inlineStr"/>
      <c r="I47" t="inlineStr"/>
      <c r="J47" t="inlineStr">
        <is>
          <t>4,145</t>
        </is>
      </c>
      <c r="K47" t="inlineStr"/>
      <c r="L47" t="inlineStr"/>
      <c r="M47" t="inlineStr">
        <is>
          <t>topphengslet utadslående</t>
        </is>
      </c>
      <c r="N47" t="inlineStr"/>
      <c r="O47" s="2" t="inlineStr">
        <is>
          <t>Eksisterende vindu byttes, mål må tas på plassen</t>
        </is>
      </c>
      <c r="P47" t="n">
        <v>1</v>
      </c>
      <c r="Q47" t="n">
        <v>3390</v>
      </c>
      <c r="R47" t="n">
        <v>1500</v>
      </c>
      <c r="S47" t="inlineStr">
        <is>
          <t>Toppsving eXtra 0.8</t>
        </is>
      </c>
      <c r="T47" t="inlineStr">
        <is>
          <t>Klarlakk m/5% NCS S 0502 Y</t>
        </is>
      </c>
      <c r="U47" t="inlineStr">
        <is>
          <t>RAL 6005 matt glans 30</t>
        </is>
      </c>
      <c r="V47" s="2" t="n">
        <v>18621</v>
      </c>
      <c r="W47" t="inlineStr"/>
      <c r="X47" t="inlineStr"/>
      <c r="Y47" t="inlineStr"/>
      <c r="Z47" t="inlineStr"/>
      <c r="AA47" t="inlineStr"/>
      <c r="AB47" t="inlineStr"/>
      <c r="AC47" s="2" t="inlineStr"/>
      <c r="AD47" t="n">
        <v>1</v>
      </c>
      <c r="AE47" t="n">
        <v>3390</v>
      </c>
      <c r="AF47" t="n">
        <v>1500</v>
      </c>
      <c r="AG47" t="inlineStr">
        <is>
          <t>TOPPHENGSLET VINDU (U=0,84)</t>
        </is>
      </c>
      <c r="AH47" t="inlineStr">
        <is>
          <t>RAL Farge (6005)</t>
        </is>
      </c>
      <c r="AI47" t="inlineStr">
        <is>
          <t>Lasur (P 11 RAL 9001)</t>
        </is>
      </c>
      <c r="AJ47" s="2" t="inlineStr">
        <is>
          <t>11 017,92</t>
        </is>
      </c>
    </row>
    <row r="48">
      <c r="A48" s="2" t="inlineStr">
        <is>
          <t>V_B1-07</t>
        </is>
      </c>
      <c r="B48" t="n">
        <v>1</v>
      </c>
      <c r="C48" t="n">
        <v>3380</v>
      </c>
      <c r="D48" t="n">
        <v>1020</v>
      </c>
      <c r="E48" t="inlineStr"/>
      <c r="F48" t="inlineStr">
        <is>
          <t>RAL 6005 (moss green)</t>
        </is>
      </c>
      <c r="G48" t="inlineStr">
        <is>
          <t>matt lakk, hvitpigmentert</t>
        </is>
      </c>
      <c r="H48" t="inlineStr"/>
      <c r="I48" t="inlineStr"/>
      <c r="J48" t="inlineStr">
        <is>
          <t>2,743</t>
        </is>
      </c>
      <c r="K48" t="inlineStr"/>
      <c r="L48" t="inlineStr"/>
      <c r="M48" t="inlineStr">
        <is>
          <t>topphengslet utadslående</t>
        </is>
      </c>
      <c r="N48" t="inlineStr"/>
      <c r="O48" s="2" t="inlineStr">
        <is>
          <t>Eksisterende vindu byttes, mål må tas på plassen</t>
        </is>
      </c>
      <c r="P48" t="n">
        <v>1</v>
      </c>
      <c r="Q48" t="n">
        <v>3400</v>
      </c>
      <c r="R48" t="n">
        <v>1020</v>
      </c>
      <c r="S48" t="inlineStr">
        <is>
          <t>Toppsving eXtra 0.8</t>
        </is>
      </c>
      <c r="T48" t="inlineStr">
        <is>
          <t>Klarlakk m/5% NCS S 0502 Y</t>
        </is>
      </c>
      <c r="U48" t="inlineStr">
        <is>
          <t>RAL 6005 matt glans 30</t>
        </is>
      </c>
      <c r="V48" s="2" t="n">
        <v>13582</v>
      </c>
      <c r="W48" t="inlineStr"/>
      <c r="X48" t="inlineStr"/>
      <c r="Y48" t="inlineStr"/>
      <c r="Z48" t="inlineStr"/>
      <c r="AA48" t="inlineStr"/>
      <c r="AB48" t="inlineStr"/>
      <c r="AC48" s="2" t="inlineStr"/>
      <c r="AD48" t="n">
        <v>1</v>
      </c>
      <c r="AE48" t="n">
        <v>3380</v>
      </c>
      <c r="AF48" t="n">
        <v>1020</v>
      </c>
      <c r="AG48" t="inlineStr">
        <is>
          <t>TOPPHENGSLET VINDU (U=0,90)</t>
        </is>
      </c>
      <c r="AH48" t="inlineStr">
        <is>
          <t>RAL Farge (6005)</t>
        </is>
      </c>
      <c r="AI48" t="inlineStr">
        <is>
          <t>Lasur (P 11 RAL 9001)</t>
        </is>
      </c>
      <c r="AJ48" s="2" t="inlineStr">
        <is>
          <t>7 977,84</t>
        </is>
      </c>
    </row>
    <row r="49">
      <c r="A49" s="2" t="inlineStr">
        <is>
          <t>V_B1-08</t>
        </is>
      </c>
      <c r="B49" t="n">
        <v>1</v>
      </c>
      <c r="C49" t="n">
        <v>3370</v>
      </c>
      <c r="D49" t="n">
        <v>1500</v>
      </c>
      <c r="E49" t="inlineStr"/>
      <c r="F49" t="inlineStr">
        <is>
          <t>RAL 6005 (moss green)</t>
        </is>
      </c>
      <c r="G49" t="inlineStr">
        <is>
          <t>matt lakk, hvitpigmentert</t>
        </is>
      </c>
      <c r="H49" t="inlineStr"/>
      <c r="I49" t="inlineStr"/>
      <c r="J49" t="inlineStr">
        <is>
          <t>4,119</t>
        </is>
      </c>
      <c r="K49" t="inlineStr"/>
      <c r="L49" t="inlineStr"/>
      <c r="M49" t="inlineStr">
        <is>
          <t>topphengslet utadslående</t>
        </is>
      </c>
      <c r="N49" t="inlineStr"/>
      <c r="O49" s="2" t="inlineStr">
        <is>
          <t>Eksisterende vindu byttes, mål må tas på plassen</t>
        </is>
      </c>
      <c r="P49" t="n">
        <v>1</v>
      </c>
      <c r="Q49" t="n">
        <v>3370</v>
      </c>
      <c r="R49" t="n">
        <v>1500</v>
      </c>
      <c r="S49" t="inlineStr">
        <is>
          <t>Toppsving eXtra 0.8</t>
        </is>
      </c>
      <c r="T49" t="inlineStr">
        <is>
          <t>Klarlakk m/5% NCS S 0502 Y</t>
        </is>
      </c>
      <c r="U49" t="inlineStr">
        <is>
          <t>RAL 6005 matt glans 30</t>
        </is>
      </c>
      <c r="V49" s="2" t="n">
        <v>18557</v>
      </c>
      <c r="W49" t="inlineStr"/>
      <c r="X49" t="inlineStr"/>
      <c r="Y49" t="inlineStr"/>
      <c r="Z49" t="inlineStr"/>
      <c r="AA49" t="inlineStr"/>
      <c r="AB49" t="inlineStr"/>
      <c r="AC49" s="2" t="inlineStr"/>
      <c r="AD49" t="n">
        <v>1</v>
      </c>
      <c r="AE49" t="n">
        <v>3370</v>
      </c>
      <c r="AF49" t="n">
        <v>1500</v>
      </c>
      <c r="AG49" t="inlineStr">
        <is>
          <t>TOPPHENGSLET VINDU (U=0,84)</t>
        </is>
      </c>
      <c r="AH49" t="inlineStr">
        <is>
          <t>RAL Farge (6005)</t>
        </is>
      </c>
      <c r="AI49" t="inlineStr">
        <is>
          <t>Lasur (P 11 RAL 9001)</t>
        </is>
      </c>
      <c r="AJ49" s="2" t="inlineStr">
        <is>
          <t>10 968,10</t>
        </is>
      </c>
    </row>
    <row r="50">
      <c r="A50" s="2" t="inlineStr">
        <is>
          <t>V_B1-010</t>
        </is>
      </c>
      <c r="B50" t="n">
        <v>3</v>
      </c>
      <c r="C50" t="n">
        <v>480</v>
      </c>
      <c r="D50" t="n">
        <v>480</v>
      </c>
      <c r="E50" t="inlineStr"/>
      <c r="F50" t="inlineStr"/>
      <c r="G50" t="inlineStr"/>
      <c r="H50" t="inlineStr">
        <is>
          <t>innvendig vindu, matt lakk, hvitpigmentert begge sider</t>
        </is>
      </c>
      <c r="I50" t="inlineStr"/>
      <c r="J50" t="inlineStr">
        <is>
          <t>0,135</t>
        </is>
      </c>
      <c r="K50" t="inlineStr"/>
      <c r="L50" t="inlineStr">
        <is>
          <t>34 dB</t>
        </is>
      </c>
      <c r="M50" t="inlineStr">
        <is>
          <t>Fast glass</t>
        </is>
      </c>
      <c r="N50" t="inlineStr"/>
      <c r="O50" s="2" t="inlineStr">
        <is>
          <t>Eksisterende vindu, mål må tas på plassen</t>
        </is>
      </c>
      <c r="P50" t="inlineStr"/>
      <c r="Q50" t="inlineStr"/>
      <c r="R50" t="inlineStr"/>
      <c r="S50" t="inlineStr"/>
      <c r="T50" t="inlineStr"/>
      <c r="U50" t="inlineStr"/>
      <c r="V50" s="2" t="inlineStr"/>
      <c r="W50" t="inlineStr"/>
      <c r="X50" t="inlineStr"/>
      <c r="Y50" t="inlineStr"/>
      <c r="Z50" t="inlineStr"/>
      <c r="AA50" t="inlineStr"/>
      <c r="AB50" t="inlineStr"/>
      <c r="AC50" s="2" t="inlineStr"/>
      <c r="AD50" t="n">
        <v>3</v>
      </c>
      <c r="AE50" t="n">
        <v>480</v>
      </c>
      <c r="AF50" t="n">
        <v>480</v>
      </c>
      <c r="AG50" t="inlineStr">
        <is>
          <t>H-KARMEN (U=0,96)</t>
        </is>
      </c>
      <c r="AH50" t="inlineStr">
        <is>
          <t>RAL Farge (6005)</t>
        </is>
      </c>
      <c r="AI50" t="inlineStr">
        <is>
          <t>Lasur (P 11 RAL 9001)</t>
        </is>
      </c>
      <c r="AJ50" s="2" t="inlineStr">
        <is>
          <t>3 426,85</t>
        </is>
      </c>
    </row>
    <row r="51">
      <c r="A51" s="2" t="inlineStr">
        <is>
          <t>V_B1-11</t>
        </is>
      </c>
      <c r="B51" t="n">
        <v>1</v>
      </c>
      <c r="C51" t="n">
        <v>3505</v>
      </c>
      <c r="D51" t="n">
        <v>1180</v>
      </c>
      <c r="E51" t="inlineStr"/>
      <c r="F51" t="inlineStr"/>
      <c r="G51" t="inlineStr"/>
      <c r="H51" t="inlineStr">
        <is>
          <t>innvendig vindu, matt lakk, hvitpigmentert begge sider</t>
        </is>
      </c>
      <c r="I51" t="inlineStr"/>
      <c r="J51" t="inlineStr">
        <is>
          <t>2,994</t>
        </is>
      </c>
      <c r="K51" t="inlineStr">
        <is>
          <t>EI 30</t>
        </is>
      </c>
      <c r="L51" t="inlineStr">
        <is>
          <t>Rw 40 dB</t>
        </is>
      </c>
      <c r="M51" t="inlineStr">
        <is>
          <t>Skyvefelt</t>
        </is>
      </c>
      <c r="N51" t="inlineStr"/>
      <c r="O51" s="2" t="inlineStr"/>
      <c r="P51" t="inlineStr"/>
      <c r="Q51" t="inlineStr"/>
      <c r="R51" t="inlineStr"/>
      <c r="S51" t="inlineStr"/>
      <c r="T51" t="inlineStr"/>
      <c r="U51" t="inlineStr"/>
      <c r="V51" s="2" t="inlineStr"/>
      <c r="W51" t="inlineStr"/>
      <c r="X51" t="inlineStr"/>
      <c r="Y51" t="inlineStr"/>
      <c r="Z51" t="inlineStr"/>
      <c r="AA51" t="inlineStr"/>
      <c r="AB51" t="inlineStr"/>
      <c r="AC51" s="2" t="inlineStr"/>
      <c r="AD51" t="inlineStr"/>
      <c r="AE51" t="inlineStr"/>
      <c r="AF51" t="inlineStr"/>
      <c r="AG51" t="inlineStr"/>
      <c r="AH51" t="inlineStr"/>
      <c r="AI51" t="inlineStr"/>
      <c r="AJ51" s="2" t="inlineStr"/>
    </row>
    <row r="52">
      <c r="A52" s="2" t="inlineStr">
        <is>
          <t>V_B1-17.1</t>
        </is>
      </c>
      <c r="B52" t="n">
        <v>1</v>
      </c>
      <c r="C52" t="n">
        <v>2590</v>
      </c>
      <c r="D52" t="n">
        <v>1190</v>
      </c>
      <c r="E52" t="inlineStr"/>
      <c r="F52" t="inlineStr"/>
      <c r="G52" t="inlineStr"/>
      <c r="H52" t="inlineStr">
        <is>
          <t>innvendig vindu, matt lakk, hvitpigmentert begge sider</t>
        </is>
      </c>
      <c r="I52" t="inlineStr"/>
      <c r="J52" t="inlineStr">
        <is>
          <t>2,476</t>
        </is>
      </c>
      <c r="K52" t="inlineStr">
        <is>
          <t>EI 30</t>
        </is>
      </c>
      <c r="L52" t="inlineStr">
        <is>
          <t>48 dB</t>
        </is>
      </c>
      <c r="M52" t="inlineStr">
        <is>
          <t>Fast glass</t>
        </is>
      </c>
      <c r="N52" t="inlineStr"/>
      <c r="O52" s="2" t="inlineStr"/>
      <c r="P52" t="n">
        <v>2</v>
      </c>
      <c r="Q52" t="n">
        <v>1295</v>
      </c>
      <c r="R52" t="n">
        <v>1190</v>
      </c>
      <c r="S52" t="inlineStr">
        <is>
          <t>EI30 Fast innvendig vindu</t>
        </is>
      </c>
      <c r="T52" t="inlineStr">
        <is>
          <t>Klarlakk m/5% NCS S 0502 Y</t>
        </is>
      </c>
      <c r="U52" t="inlineStr">
        <is>
          <t>---</t>
        </is>
      </c>
      <c r="V52" s="2" t="n">
        <v>16958</v>
      </c>
      <c r="W52" t="n">
        <v>1</v>
      </c>
      <c r="X52" t="n">
        <v>2588</v>
      </c>
      <c r="Y52" t="n">
        <v>1188</v>
      </c>
      <c r="Z52" t="inlineStr">
        <is>
          <t>RAL 7040 Window grey</t>
        </is>
      </c>
      <c r="AA52" t="inlineStr">
        <is>
          <t>RAL 7040 Window grey</t>
        </is>
      </c>
      <c r="AB52" t="inlineStr">
        <is>
          <t>EI30 Passiv Brannprodukt - godkjent - med merke</t>
        </is>
      </c>
      <c r="AC52" s="2" t="n">
        <v>15853</v>
      </c>
      <c r="AD52" t="n">
        <v>1</v>
      </c>
      <c r="AE52" t="n">
        <v>2590</v>
      </c>
      <c r="AF52" t="n">
        <v>1190</v>
      </c>
      <c r="AG52" t="inlineStr">
        <is>
          <t>H-KARMEN EI30 (U=1,5)</t>
        </is>
      </c>
      <c r="AH52" t="inlineStr">
        <is>
          <t>RAL Farge (6005)</t>
        </is>
      </c>
      <c r="AI52" t="inlineStr">
        <is>
          <t>Lasur (P 11 RAL 9001)</t>
        </is>
      </c>
      <c r="AJ52" s="2" t="inlineStr">
        <is>
          <t>16 001,15</t>
        </is>
      </c>
    </row>
    <row r="53">
      <c r="A53" s="2" t="inlineStr">
        <is>
          <t>V_B1-17.2</t>
        </is>
      </c>
      <c r="B53" t="n">
        <v>1</v>
      </c>
      <c r="C53" t="n">
        <v>1880</v>
      </c>
      <c r="D53" t="n">
        <v>1190</v>
      </c>
      <c r="E53" t="inlineStr"/>
      <c r="F53" t="inlineStr"/>
      <c r="G53" t="inlineStr"/>
      <c r="H53" t="inlineStr">
        <is>
          <t>innvendig vindu, matt lakk, hvitpigmentert begge sider</t>
        </is>
      </c>
      <c r="I53" t="inlineStr"/>
      <c r="J53" t="inlineStr">
        <is>
          <t>1,763</t>
        </is>
      </c>
      <c r="K53" t="inlineStr">
        <is>
          <t>EI 30</t>
        </is>
      </c>
      <c r="L53" t="inlineStr">
        <is>
          <t>Rw 40 dB</t>
        </is>
      </c>
      <c r="M53" t="inlineStr">
        <is>
          <t>Fast glass</t>
        </is>
      </c>
      <c r="N53" t="inlineStr"/>
      <c r="O53" s="2" t="inlineStr"/>
      <c r="P53" t="n">
        <v>1</v>
      </c>
      <c r="Q53">
        <f>940+940</f>
        <v/>
      </c>
      <c r="R53">
        <f>MAX(1190,1190)</f>
        <v/>
      </c>
      <c r="S53" t="inlineStr">
        <is>
          <t>EI30 Fast innvendig vindu</t>
        </is>
      </c>
      <c r="T53" t="inlineStr">
        <is>
          <t>Klarlakk m/5% NCS S 0502 Y</t>
        </is>
      </c>
      <c r="U53" t="inlineStr">
        <is>
          <t>---</t>
        </is>
      </c>
      <c r="V53" s="2">
        <f>5467+5467</f>
        <v/>
      </c>
      <c r="W53" t="n">
        <v>1</v>
      </c>
      <c r="X53" t="n">
        <v>1878</v>
      </c>
      <c r="Y53" t="n">
        <v>1188</v>
      </c>
      <c r="Z53" t="inlineStr">
        <is>
          <t>RAL 7040 Window grey</t>
        </is>
      </c>
      <c r="AA53" t="inlineStr">
        <is>
          <t>RAL 7040 Window grey</t>
        </is>
      </c>
      <c r="AB53" t="inlineStr">
        <is>
          <t>EI30 Passiv Brannprodukt - godkjent - med merke</t>
        </is>
      </c>
      <c r="AC53" s="2" t="n">
        <v>12746</v>
      </c>
      <c r="AD53" t="inlineStr"/>
      <c r="AE53" t="inlineStr"/>
      <c r="AF53" t="inlineStr"/>
      <c r="AG53" t="inlineStr"/>
      <c r="AH53" t="inlineStr"/>
      <c r="AI53" t="inlineStr"/>
      <c r="AJ53" s="2" t="inlineStr"/>
    </row>
    <row r="54">
      <c r="A54" s="2" t="inlineStr">
        <is>
          <t>V_B1-17.3</t>
        </is>
      </c>
      <c r="B54" t="n">
        <v>1</v>
      </c>
      <c r="C54" t="n">
        <v>3390</v>
      </c>
      <c r="D54" t="n">
        <v>1849</v>
      </c>
      <c r="E54" t="inlineStr"/>
      <c r="F54" t="inlineStr"/>
      <c r="G54" t="inlineStr"/>
      <c r="H54" t="inlineStr">
        <is>
          <t>innvendig vindu, matt lakk, hvitpigmentert begge sider</t>
        </is>
      </c>
      <c r="I54" t="inlineStr"/>
      <c r="J54" t="inlineStr">
        <is>
          <t>3,049</t>
        </is>
      </c>
      <c r="K54" t="inlineStr"/>
      <c r="L54" t="inlineStr">
        <is>
          <t>Rw 40 dB</t>
        </is>
      </c>
      <c r="M54" t="inlineStr">
        <is>
          <t>Fast glass</t>
        </is>
      </c>
      <c r="N54" t="inlineStr"/>
      <c r="O54" s="2" t="inlineStr"/>
      <c r="P54" t="inlineStr"/>
      <c r="Q54" t="inlineStr"/>
      <c r="R54" t="inlineStr"/>
      <c r="S54" t="inlineStr"/>
      <c r="T54" t="inlineStr"/>
      <c r="U54" t="inlineStr"/>
      <c r="V54" s="2" t="inlineStr"/>
      <c r="W54" t="n">
        <v>1</v>
      </c>
      <c r="X54" t="n">
        <v>1693</v>
      </c>
      <c r="Y54" t="n">
        <v>1228</v>
      </c>
      <c r="Z54" t="inlineStr">
        <is>
          <t>RAL 7040 Window grey</t>
        </is>
      </c>
      <c r="AA54" t="inlineStr">
        <is>
          <t>RAL 7040 Window grey</t>
        </is>
      </c>
      <c r="AB54" t="inlineStr">
        <is>
          <t>EI30 Passiv Brannprodukt - godkjent - med merke</t>
        </is>
      </c>
      <c r="AC54" s="2" t="n">
        <v>12998</v>
      </c>
      <c r="AD54" t="inlineStr"/>
      <c r="AE54" t="inlineStr"/>
      <c r="AF54" t="inlineStr"/>
      <c r="AG54" t="inlineStr"/>
      <c r="AH54" t="inlineStr"/>
      <c r="AI54" t="inlineStr"/>
      <c r="AJ54" s="2" t="inlineStr"/>
    </row>
    <row r="55">
      <c r="A55" s="2" t="inlineStr">
        <is>
          <t>V_B1-17.4</t>
        </is>
      </c>
      <c r="B55" t="n">
        <v>1</v>
      </c>
      <c r="C55" t="n">
        <v>3390</v>
      </c>
      <c r="D55" t="n">
        <v>1849</v>
      </c>
      <c r="E55" t="inlineStr"/>
      <c r="F55" t="inlineStr"/>
      <c r="G55" t="inlineStr"/>
      <c r="H55" t="inlineStr">
        <is>
          <t>innvendig vindu, matt lakk, hvitpigmentert begge sider</t>
        </is>
      </c>
      <c r="I55" t="inlineStr"/>
      <c r="J55" t="inlineStr">
        <is>
          <t>3,049</t>
        </is>
      </c>
      <c r="K55" t="inlineStr">
        <is>
          <t>EI 30</t>
        </is>
      </c>
      <c r="L55" t="inlineStr">
        <is>
          <t>Rw 40 dB</t>
        </is>
      </c>
      <c r="M55" t="inlineStr">
        <is>
          <t>Fast glass</t>
        </is>
      </c>
      <c r="N55" t="inlineStr"/>
      <c r="O55" s="2" t="inlineStr"/>
      <c r="P55" t="n">
        <v>2</v>
      </c>
      <c r="Q55">
        <f>1630+1630</f>
        <v/>
      </c>
      <c r="R55">
        <f>MAX(1844,1251)</f>
        <v/>
      </c>
      <c r="S55" t="inlineStr">
        <is>
          <t>EI 30 Fast m/skrå Basis</t>
        </is>
      </c>
      <c r="T55" t="inlineStr">
        <is>
          <t>Klarlakk m/5% NCS S 0502 Y</t>
        </is>
      </c>
      <c r="U55" t="inlineStr">
        <is>
          <t>---</t>
        </is>
      </c>
      <c r="V55" s="2">
        <f>51010+35344</f>
        <v/>
      </c>
      <c r="W55" t="n">
        <v>1</v>
      </c>
      <c r="X55" t="n">
        <v>1693</v>
      </c>
      <c r="Y55" t="n">
        <v>1228</v>
      </c>
      <c r="Z55" t="inlineStr">
        <is>
          <t>RAL 7040 Window grey</t>
        </is>
      </c>
      <c r="AA55" t="inlineStr">
        <is>
          <t>RAL 7040 Window grey</t>
        </is>
      </c>
      <c r="AB55" t="inlineStr">
        <is>
          <t>EI30 Passiv Brannprodukt - godkjent - med merke</t>
        </is>
      </c>
      <c r="AC55" s="2" t="n">
        <v>13001</v>
      </c>
      <c r="AD55" t="inlineStr"/>
      <c r="AE55" t="inlineStr"/>
      <c r="AF55" t="inlineStr"/>
      <c r="AG55" t="inlineStr"/>
      <c r="AH55" t="inlineStr"/>
      <c r="AI55" t="inlineStr"/>
      <c r="AJ55" s="2" t="inlineStr"/>
    </row>
    <row r="56">
      <c r="A56" s="2" t="inlineStr">
        <is>
          <t>V_B1-19</t>
        </is>
      </c>
      <c r="B56" t="n">
        <v>1</v>
      </c>
      <c r="C56" t="n">
        <v>480</v>
      </c>
      <c r="D56" t="n">
        <v>1980</v>
      </c>
      <c r="E56" t="inlineStr"/>
      <c r="F56" t="inlineStr"/>
      <c r="G56" t="inlineStr"/>
      <c r="H56" t="inlineStr">
        <is>
          <t>innvendig vindu, matt lakk, hvitpigmentert begge sider</t>
        </is>
      </c>
      <c r="I56" t="inlineStr"/>
      <c r="J56" t="inlineStr">
        <is>
          <t>0,687</t>
        </is>
      </c>
      <c r="K56" t="inlineStr"/>
      <c r="L56" t="inlineStr"/>
      <c r="M56" t="inlineStr">
        <is>
          <t>Fast glass</t>
        </is>
      </c>
      <c r="N56" t="inlineStr"/>
      <c r="O56" s="2" t="inlineStr">
        <is>
          <t>Eksisterende vindu byttes, mål må tas på plassen</t>
        </is>
      </c>
      <c r="P56" t="inlineStr"/>
      <c r="Q56" t="inlineStr"/>
      <c r="R56" t="inlineStr"/>
      <c r="S56" t="inlineStr"/>
      <c r="T56" t="inlineStr"/>
      <c r="U56" t="inlineStr"/>
      <c r="V56" s="2" t="inlineStr"/>
      <c r="W56" t="inlineStr"/>
      <c r="X56" t="inlineStr"/>
      <c r="Y56" t="inlineStr"/>
      <c r="Z56" t="inlineStr"/>
      <c r="AA56" t="inlineStr"/>
      <c r="AB56" t="inlineStr"/>
      <c r="AC56" s="2" t="inlineStr"/>
      <c r="AD56" t="n">
        <v>1</v>
      </c>
      <c r="AE56" t="n">
        <v>480</v>
      </c>
      <c r="AF56" t="n">
        <v>1980</v>
      </c>
      <c r="AG56" t="inlineStr">
        <is>
          <t>H-KARMEN (U=0,82)</t>
        </is>
      </c>
      <c r="AH56" t="inlineStr">
        <is>
          <t>RAL Farge (6005)</t>
        </is>
      </c>
      <c r="AI56" t="inlineStr">
        <is>
          <t>Lasur (P 11 RAL 9001)</t>
        </is>
      </c>
      <c r="AJ56" s="2" t="inlineStr">
        <is>
          <t>2 182,99</t>
        </is>
      </c>
    </row>
    <row r="57">
      <c r="A57" s="2" t="inlineStr">
        <is>
          <t>V_B1-26</t>
        </is>
      </c>
      <c r="B57" t="n">
        <v>1</v>
      </c>
      <c r="C57" t="n">
        <v>3400</v>
      </c>
      <c r="D57" t="n">
        <v>1020</v>
      </c>
      <c r="E57" t="inlineStr"/>
      <c r="F57" t="inlineStr">
        <is>
          <t>RAL 6005 (moss green)</t>
        </is>
      </c>
      <c r="G57" t="inlineStr">
        <is>
          <t>matt lakk, hvitpigmentert</t>
        </is>
      </c>
      <c r="H57" t="inlineStr"/>
      <c r="I57" t="inlineStr"/>
      <c r="J57" t="inlineStr">
        <is>
          <t>2,828</t>
        </is>
      </c>
      <c r="K57" t="inlineStr">
        <is>
          <t>EW 30</t>
        </is>
      </c>
      <c r="L57" t="inlineStr"/>
      <c r="M57" t="inlineStr">
        <is>
          <t>fast glass pga brannkrav</t>
        </is>
      </c>
      <c r="N57" t="inlineStr"/>
      <c r="O57" s="2" t="inlineStr">
        <is>
          <t>Eksisterende vindu byttes, mål må tas på plassen</t>
        </is>
      </c>
      <c r="P57" t="n">
        <v>1</v>
      </c>
      <c r="Q57">
        <f>1133+1133+1133</f>
        <v/>
      </c>
      <c r="R57">
        <f>MAX(1020,1020,1020)</f>
        <v/>
      </c>
      <c r="S57" t="inlineStr">
        <is>
          <t>EI30 Fast Basic 1.0</t>
        </is>
      </c>
      <c r="T57" t="inlineStr">
        <is>
          <t>Klarlakk m/5% NCS S 0502 Y</t>
        </is>
      </c>
      <c r="U57" t="inlineStr">
        <is>
          <t>RAL 6005 matt glans 30</t>
        </is>
      </c>
      <c r="V57" s="2">
        <f>9992+9992+9992</f>
        <v/>
      </c>
      <c r="W57" t="inlineStr"/>
      <c r="X57" t="inlineStr"/>
      <c r="Y57" t="inlineStr"/>
      <c r="Z57" t="inlineStr"/>
      <c r="AA57" t="inlineStr"/>
      <c r="AB57" t="inlineStr"/>
      <c r="AC57" s="2" t="inlineStr"/>
      <c r="AD57" t="n">
        <v>1</v>
      </c>
      <c r="AE57" t="n">
        <v>3000</v>
      </c>
      <c r="AF57" t="n">
        <v>1020</v>
      </c>
      <c r="AG57" t="inlineStr">
        <is>
          <t>H-KARMEN EI30 (U=1,5)</t>
        </is>
      </c>
      <c r="AH57" t="inlineStr">
        <is>
          <t>RAL Farge (6005)</t>
        </is>
      </c>
      <c r="AI57" t="inlineStr">
        <is>
          <t>Lasur (P 11 RAL 9001)</t>
        </is>
      </c>
      <c r="AJ57" s="2" t="inlineStr">
        <is>
          <t>16 038,50</t>
        </is>
      </c>
    </row>
    <row r="58">
      <c r="A58" s="2" t="inlineStr">
        <is>
          <t>V_B1-27</t>
        </is>
      </c>
      <c r="B58" t="n">
        <v>1</v>
      </c>
      <c r="C58" t="n">
        <v>3390</v>
      </c>
      <c r="D58" t="n">
        <v>1500</v>
      </c>
      <c r="E58" t="inlineStr"/>
      <c r="F58" t="inlineStr">
        <is>
          <t>RAL 6005 (moss green)</t>
        </is>
      </c>
      <c r="G58" t="inlineStr">
        <is>
          <t>matt lakk, hvitpigmentert</t>
        </is>
      </c>
      <c r="H58" t="inlineStr"/>
      <c r="I58" t="inlineStr"/>
      <c r="J58" t="inlineStr">
        <is>
          <t>4,212</t>
        </is>
      </c>
      <c r="K58" t="inlineStr">
        <is>
          <t>EW 30</t>
        </is>
      </c>
      <c r="L58" t="inlineStr"/>
      <c r="M58" t="inlineStr">
        <is>
          <t>fast glass pga brannkrav</t>
        </is>
      </c>
      <c r="N58" t="inlineStr"/>
      <c r="O58" s="2" t="inlineStr">
        <is>
          <t>Eksisterende vindu byttes, mål må tas på plassen</t>
        </is>
      </c>
      <c r="P58" t="n">
        <v>1</v>
      </c>
      <c r="Q58">
        <f>1133+1133+1133</f>
        <v/>
      </c>
      <c r="R58">
        <f>MAX(1500,1500,1500)</f>
        <v/>
      </c>
      <c r="S58" t="inlineStr">
        <is>
          <t>EI30 Fast Basic 1.0</t>
        </is>
      </c>
      <c r="T58" t="inlineStr">
        <is>
          <t>Klarlakk m/5% NCS S 0502 Y</t>
        </is>
      </c>
      <c r="U58" t="inlineStr">
        <is>
          <t>RAL 6005 matt glans 30</t>
        </is>
      </c>
      <c r="V58" s="2">
        <f>14393+14393+14393</f>
        <v/>
      </c>
      <c r="W58" t="inlineStr"/>
      <c r="X58" t="inlineStr"/>
      <c r="Y58" t="inlineStr"/>
      <c r="Z58" t="inlineStr"/>
      <c r="AA58" t="inlineStr"/>
      <c r="AB58" t="inlineStr"/>
      <c r="AC58" s="2" t="inlineStr"/>
      <c r="AD58" t="n">
        <v>1</v>
      </c>
      <c r="AE58" t="n">
        <v>3000</v>
      </c>
      <c r="AF58" t="n">
        <v>1500</v>
      </c>
      <c r="AG58" t="inlineStr">
        <is>
          <t>H-KARMEN EI30 (U=1,5)</t>
        </is>
      </c>
      <c r="AH58" t="inlineStr">
        <is>
          <t>RAL Farge (6005)</t>
        </is>
      </c>
      <c r="AI58" t="inlineStr">
        <is>
          <t>Lasur (P 11 RAL 9001)</t>
        </is>
      </c>
      <c r="AJ58" s="2" t="inlineStr">
        <is>
          <t>23 751,28</t>
        </is>
      </c>
    </row>
    <row r="59">
      <c r="A59" s="2" t="inlineStr">
        <is>
          <t>V_B1-28.1</t>
        </is>
      </c>
      <c r="B59" t="n">
        <v>1</v>
      </c>
      <c r="C59" t="n">
        <v>830</v>
      </c>
      <c r="D59" t="n">
        <v>2080</v>
      </c>
      <c r="E59" t="inlineStr"/>
      <c r="F59" t="inlineStr">
        <is>
          <t>RAL 6005 (moss green)</t>
        </is>
      </c>
      <c r="G59" t="inlineStr">
        <is>
          <t>matt lakk, hvitpigmentert</t>
        </is>
      </c>
      <c r="H59" t="inlineStr"/>
      <c r="I59" t="inlineStr"/>
      <c r="J59" t="inlineStr">
        <is>
          <t>1,336</t>
        </is>
      </c>
      <c r="K59" t="inlineStr">
        <is>
          <t>EW 30</t>
        </is>
      </c>
      <c r="L59" t="inlineStr"/>
      <c r="M59" t="inlineStr">
        <is>
          <t>fast glass pga brannkrav</t>
        </is>
      </c>
      <c r="N59" t="inlineStr"/>
      <c r="O59" s="2" t="inlineStr">
        <is>
          <t>Eksisterende dør byttes til vindu, mål må tas på plassen</t>
        </is>
      </c>
      <c r="P59" t="n">
        <v>1</v>
      </c>
      <c r="Q59" t="n">
        <v>830</v>
      </c>
      <c r="R59" t="n">
        <v>2080</v>
      </c>
      <c r="S59" t="inlineStr">
        <is>
          <t>EI30 Fast Basic 1.0</t>
        </is>
      </c>
      <c r="T59" t="inlineStr">
        <is>
          <t>Klarlakk m/5% NCS S 0502 Y</t>
        </is>
      </c>
      <c r="U59" t="inlineStr">
        <is>
          <t>RAL 6005 matt glans 30</t>
        </is>
      </c>
      <c r="V59" s="2" t="n">
        <v>16754</v>
      </c>
      <c r="W59" t="inlineStr"/>
      <c r="X59" t="inlineStr"/>
      <c r="Y59" t="inlineStr"/>
      <c r="Z59" t="inlineStr"/>
      <c r="AA59" t="inlineStr"/>
      <c r="AB59" t="inlineStr"/>
      <c r="AC59" s="2" t="inlineStr"/>
      <c r="AD59" t="n">
        <v>1</v>
      </c>
      <c r="AE59" t="n">
        <v>830</v>
      </c>
      <c r="AF59" t="n">
        <v>2080</v>
      </c>
      <c r="AG59" t="inlineStr">
        <is>
          <t>H-KARMEN EI30 (U=1,4)</t>
        </is>
      </c>
      <c r="AH59" t="inlineStr">
        <is>
          <t>RAL Farge (6005)</t>
        </is>
      </c>
      <c r="AI59" t="inlineStr">
        <is>
          <t>Lasur (P 11 RAL 9001)</t>
        </is>
      </c>
      <c r="AJ59" s="2" t="inlineStr">
        <is>
          <t>8 065,94</t>
        </is>
      </c>
    </row>
    <row r="60">
      <c r="A60" s="2" t="inlineStr">
        <is>
          <t>V_B1-28.2</t>
        </is>
      </c>
      <c r="B60" t="n">
        <v>1</v>
      </c>
      <c r="C60" t="n">
        <v>2370</v>
      </c>
      <c r="D60" t="n">
        <v>1020</v>
      </c>
      <c r="E60" t="inlineStr"/>
      <c r="F60" t="inlineStr">
        <is>
          <t>RAL 6005 (moss green)</t>
        </is>
      </c>
      <c r="G60" t="inlineStr">
        <is>
          <t>matt lakk, hvitpigmentert</t>
        </is>
      </c>
      <c r="H60" t="inlineStr"/>
      <c r="I60" t="inlineStr"/>
      <c r="J60" t="inlineStr">
        <is>
          <t>1,975</t>
        </is>
      </c>
      <c r="K60" t="inlineStr">
        <is>
          <t>EW 30</t>
        </is>
      </c>
      <c r="L60" t="inlineStr"/>
      <c r="M60" t="inlineStr">
        <is>
          <t>fast glass pga brannkrav</t>
        </is>
      </c>
      <c r="N60" t="inlineStr"/>
      <c r="O60" s="2" t="inlineStr">
        <is>
          <t>Eksisterende vindu byttes, mål må tas på plassen</t>
        </is>
      </c>
      <c r="P60" t="n">
        <v>1</v>
      </c>
      <c r="Q60">
        <f>1185+1185</f>
        <v/>
      </c>
      <c r="R60">
        <f>MAX(1020,1020)</f>
        <v/>
      </c>
      <c r="S60" t="inlineStr">
        <is>
          <t>EI30 Fast Basic 1.0</t>
        </is>
      </c>
      <c r="T60" t="inlineStr">
        <is>
          <t>Klarlakk m/5% NCS S 0502 Y</t>
        </is>
      </c>
      <c r="U60" t="inlineStr">
        <is>
          <t>RAL 6005 matt glans 30</t>
        </is>
      </c>
      <c r="V60" s="2">
        <f>10272+10272</f>
        <v/>
      </c>
      <c r="W60" t="inlineStr"/>
      <c r="X60" t="inlineStr"/>
      <c r="Y60" t="inlineStr"/>
      <c r="Z60" t="inlineStr"/>
      <c r="AA60" t="inlineStr"/>
      <c r="AB60" t="inlineStr"/>
      <c r="AC60" s="2" t="inlineStr"/>
      <c r="AD60" t="n">
        <v>1</v>
      </c>
      <c r="AE60" t="n">
        <v>2370</v>
      </c>
      <c r="AF60" t="n">
        <v>1020</v>
      </c>
      <c r="AG60" t="inlineStr">
        <is>
          <t>H-KARMEN EI30 (U=1,5)</t>
        </is>
      </c>
      <c r="AH60" t="inlineStr">
        <is>
          <t>RAL Farge (6005)</t>
        </is>
      </c>
      <c r="AI60" t="inlineStr">
        <is>
          <t>Lasur (P 11 RAL 9001)</t>
        </is>
      </c>
      <c r="AJ60" s="2" t="inlineStr">
        <is>
          <t>12 118,86</t>
        </is>
      </c>
    </row>
    <row r="61">
      <c r="A61" s="2" t="inlineStr">
        <is>
          <t>V_B1-29</t>
        </is>
      </c>
      <c r="B61" t="n">
        <v>1</v>
      </c>
      <c r="C61" t="n">
        <v>2440</v>
      </c>
      <c r="D61" t="n">
        <v>1020</v>
      </c>
      <c r="E61" t="inlineStr"/>
      <c r="F61" t="inlineStr">
        <is>
          <t>RAL 6005 (moss green)</t>
        </is>
      </c>
      <c r="G61" t="inlineStr">
        <is>
          <t>matt lakk, hvitpigmentert</t>
        </is>
      </c>
      <c r="H61" t="inlineStr"/>
      <c r="I61" t="inlineStr"/>
      <c r="J61" t="inlineStr">
        <is>
          <t>2,036</t>
        </is>
      </c>
      <c r="K61" t="inlineStr">
        <is>
          <t>EW 30</t>
        </is>
      </c>
      <c r="L61" t="inlineStr"/>
      <c r="M61" t="inlineStr">
        <is>
          <t>Fast glass</t>
        </is>
      </c>
      <c r="N61" t="inlineStr"/>
      <c r="O61" s="2" t="inlineStr"/>
      <c r="P61" t="n">
        <v>1</v>
      </c>
      <c r="Q61">
        <f>1133+1133+1133</f>
        <v/>
      </c>
      <c r="R61">
        <f>MAX(1020,1020,1020)</f>
        <v/>
      </c>
      <c r="S61" t="inlineStr">
        <is>
          <t>EI30 Fast Basic 1.0</t>
        </is>
      </c>
      <c r="T61" t="inlineStr">
        <is>
          <t>Klarlakk m/5% NCS S 0502 Y</t>
        </is>
      </c>
      <c r="U61" t="inlineStr">
        <is>
          <t>RAL 6005 matt glans 30</t>
        </is>
      </c>
      <c r="V61" s="2">
        <f>9992+9992+9992</f>
        <v/>
      </c>
      <c r="W61" t="inlineStr"/>
      <c r="X61" t="inlineStr"/>
      <c r="Y61" t="inlineStr"/>
      <c r="Z61" t="inlineStr"/>
      <c r="AA61" t="inlineStr"/>
      <c r="AB61" t="inlineStr"/>
      <c r="AC61" s="2" t="inlineStr"/>
      <c r="AD61" t="n">
        <v>1</v>
      </c>
      <c r="AE61" t="n">
        <v>3000</v>
      </c>
      <c r="AF61" t="n">
        <v>1020</v>
      </c>
      <c r="AG61" t="inlineStr">
        <is>
          <t>H-KARMEN EI30 (U=1,5)</t>
        </is>
      </c>
      <c r="AH61" t="inlineStr">
        <is>
          <t>RAL Farge (6005)</t>
        </is>
      </c>
      <c r="AI61" t="inlineStr">
        <is>
          <t>Lasur (P 11 RAL 9001)</t>
        </is>
      </c>
      <c r="AJ61" s="2" t="inlineStr">
        <is>
          <t>16 038,50</t>
        </is>
      </c>
    </row>
    <row r="62">
      <c r="A62" s="2" t="inlineStr">
        <is>
          <t>V_B1-30</t>
        </is>
      </c>
      <c r="B62" t="n">
        <v>1</v>
      </c>
      <c r="C62" t="n">
        <v>3410</v>
      </c>
      <c r="D62" t="n">
        <v>1500</v>
      </c>
      <c r="E62" t="inlineStr"/>
      <c r="F62" t="inlineStr">
        <is>
          <t>RAL 6005 (moss green)</t>
        </is>
      </c>
      <c r="G62" t="inlineStr">
        <is>
          <t>matt lakk, hvitpigmentert</t>
        </is>
      </c>
      <c r="H62" t="inlineStr"/>
      <c r="I62" t="inlineStr"/>
      <c r="J62" t="inlineStr">
        <is>
          <t>4,217</t>
        </is>
      </c>
      <c r="K62" t="inlineStr"/>
      <c r="L62" t="inlineStr"/>
      <c r="M62" t="inlineStr">
        <is>
          <t>Sidehengslet og bunnhengslet innadslående</t>
        </is>
      </c>
      <c r="N62" t="inlineStr"/>
      <c r="O62" s="2" t="inlineStr">
        <is>
          <t>Eksisterende vindu byttes, mål må tas på plassen</t>
        </is>
      </c>
      <c r="P62" t="n">
        <v>1</v>
      </c>
      <c r="Q62" t="n">
        <v>3410</v>
      </c>
      <c r="R62" t="n">
        <v>1500</v>
      </c>
      <c r="S62" t="inlineStr">
        <is>
          <t>Innadslående eXtra 0.8</t>
        </is>
      </c>
      <c r="T62" t="inlineStr">
        <is>
          <t>Klarlakk m/5% NCS S 0502 Y</t>
        </is>
      </c>
      <c r="U62" t="inlineStr">
        <is>
          <t>RAL 6005 matt glans 30</t>
        </is>
      </c>
      <c r="V62" s="2" t="n">
        <v>17562</v>
      </c>
      <c r="W62" t="inlineStr"/>
      <c r="X62" t="inlineStr"/>
      <c r="Y62" t="inlineStr"/>
      <c r="Z62" t="inlineStr"/>
      <c r="AA62" t="inlineStr"/>
      <c r="AB62" t="inlineStr"/>
      <c r="AC62" s="2" t="inlineStr"/>
      <c r="AD62" t="n">
        <v>1</v>
      </c>
      <c r="AE62" t="n">
        <v>3410</v>
      </c>
      <c r="AF62" t="n">
        <v>1500</v>
      </c>
      <c r="AG62" t="inlineStr">
        <is>
          <t>2­VEIS INNADSLÅENDE VINDU</t>
        </is>
      </c>
      <c r="AH62" t="inlineStr">
        <is>
          <t>RAL Farge (6005)</t>
        </is>
      </c>
      <c r="AI62" t="inlineStr">
        <is>
          <t>Lasur (P 11 RAL 9001)</t>
        </is>
      </c>
      <c r="AJ62" s="2" t="inlineStr">
        <is>
          <t>11 838,21</t>
        </is>
      </c>
    </row>
    <row r="63">
      <c r="A63" s="2" t="inlineStr">
        <is>
          <t>V_B1-31</t>
        </is>
      </c>
      <c r="B63" t="n">
        <v>1</v>
      </c>
      <c r="C63" t="n">
        <v>3400</v>
      </c>
      <c r="D63" t="n">
        <v>1020</v>
      </c>
      <c r="E63" t="inlineStr"/>
      <c r="F63" t="inlineStr">
        <is>
          <t>RAL 6005 (moss green)</t>
        </is>
      </c>
      <c r="G63" t="inlineStr">
        <is>
          <t>matt lakk, hvitpigmentert</t>
        </is>
      </c>
      <c r="H63" t="inlineStr"/>
      <c r="I63" t="inlineStr"/>
      <c r="J63" t="inlineStr">
        <is>
          <t>2,756</t>
        </is>
      </c>
      <c r="K63" t="inlineStr"/>
      <c r="L63" t="inlineStr"/>
      <c r="M63" t="inlineStr">
        <is>
          <t>Topphengslet utadslående</t>
        </is>
      </c>
      <c r="N63" t="inlineStr"/>
      <c r="O63" s="2" t="inlineStr">
        <is>
          <t>Eksisterende vindu byttes, mål må tas på plassen</t>
        </is>
      </c>
      <c r="P63" t="n">
        <v>1</v>
      </c>
      <c r="Q63" t="n">
        <v>3400</v>
      </c>
      <c r="R63" t="n">
        <v>1020</v>
      </c>
      <c r="S63" t="inlineStr">
        <is>
          <t>Toppsving eXtra 0.8</t>
        </is>
      </c>
      <c r="T63" t="inlineStr">
        <is>
          <t>Klarlakk m/5% NCS S 0502 Y</t>
        </is>
      </c>
      <c r="U63" t="inlineStr">
        <is>
          <t>RAL 6005 matt glans 30</t>
        </is>
      </c>
      <c r="V63" s="2" t="n">
        <v>13582</v>
      </c>
      <c r="W63" t="inlineStr"/>
      <c r="X63" t="inlineStr"/>
      <c r="Y63" t="inlineStr"/>
      <c r="Z63" t="inlineStr"/>
      <c r="AA63" t="inlineStr"/>
      <c r="AB63" t="inlineStr"/>
      <c r="AC63" s="2" t="inlineStr"/>
      <c r="AD63" t="n">
        <v>1</v>
      </c>
      <c r="AE63" t="n">
        <v>3400</v>
      </c>
      <c r="AF63" t="n">
        <v>1020</v>
      </c>
      <c r="AG63" t="inlineStr">
        <is>
          <t>TOPPHENGSLET VINDU (U=0,88)</t>
        </is>
      </c>
      <c r="AH63" t="inlineStr">
        <is>
          <t>RAL Farge (6005)</t>
        </is>
      </c>
      <c r="AI63" t="inlineStr">
        <is>
          <t>Lasur (P 11 RAL 9001)</t>
        </is>
      </c>
      <c r="AJ63" s="2" t="inlineStr">
        <is>
          <t>8 018,50</t>
        </is>
      </c>
    </row>
    <row r="64">
      <c r="A64" s="2" t="inlineStr">
        <is>
          <t>V_B1-33</t>
        </is>
      </c>
      <c r="B64" t="n">
        <v>1</v>
      </c>
      <c r="C64" t="n">
        <v>3420</v>
      </c>
      <c r="D64" t="n">
        <v>1500</v>
      </c>
      <c r="E64" t="inlineStr"/>
      <c r="F64" t="inlineStr">
        <is>
          <t>RAL 6005 (moss green)</t>
        </is>
      </c>
      <c r="G64" t="inlineStr">
        <is>
          <t>matt lakk, hvitpigmentert</t>
        </is>
      </c>
      <c r="H64" t="inlineStr"/>
      <c r="I64" t="inlineStr"/>
      <c r="J64" t="inlineStr">
        <is>
          <t>4,184</t>
        </is>
      </c>
      <c r="K64" t="inlineStr"/>
      <c r="L64" t="inlineStr"/>
      <c r="M64" t="inlineStr">
        <is>
          <t>Topphengslet utadslående</t>
        </is>
      </c>
      <c r="N64" t="inlineStr"/>
      <c r="O64" s="2" t="inlineStr">
        <is>
          <t>Eksisterende vindu byttes, mål må tas på plassen</t>
        </is>
      </c>
      <c r="P64" t="n">
        <v>1</v>
      </c>
      <c r="Q64" t="n">
        <v>3420</v>
      </c>
      <c r="R64" t="n">
        <v>1500</v>
      </c>
      <c r="S64" t="inlineStr">
        <is>
          <t>Toppsving eXtra 0.8</t>
        </is>
      </c>
      <c r="T64" t="inlineStr">
        <is>
          <t>Klarlakk m/5% NCS S 0502 Y</t>
        </is>
      </c>
      <c r="U64" t="inlineStr">
        <is>
          <t>RAL 6005 matt glans 30</t>
        </is>
      </c>
      <c r="V64" s="2" t="n">
        <v>18714</v>
      </c>
      <c r="W64" t="inlineStr"/>
      <c r="X64" t="inlineStr"/>
      <c r="Y64" t="inlineStr"/>
      <c r="Z64" t="inlineStr"/>
      <c r="AA64" t="inlineStr"/>
      <c r="AB64" t="inlineStr"/>
      <c r="AC64" s="2" t="inlineStr"/>
      <c r="AD64" t="n">
        <v>1</v>
      </c>
      <c r="AE64" t="n">
        <v>3420</v>
      </c>
      <c r="AF64" t="n">
        <v>1500</v>
      </c>
      <c r="AG64" t="inlineStr">
        <is>
          <t>TOPPHENGSLET VINDU (U=0,86)</t>
        </is>
      </c>
      <c r="AH64" t="inlineStr">
        <is>
          <t>RAL Farge (6005)</t>
        </is>
      </c>
      <c r="AI64" t="inlineStr">
        <is>
          <t>Lasur (P 11 RAL 9001)</t>
        </is>
      </c>
      <c r="AJ64" s="2" t="inlineStr">
        <is>
          <t>11 341,43</t>
        </is>
      </c>
    </row>
    <row r="65">
      <c r="A65" s="2" t="inlineStr">
        <is>
          <t>V_B1-34</t>
        </is>
      </c>
      <c r="B65" t="n">
        <v>1</v>
      </c>
      <c r="C65" t="n">
        <v>3320</v>
      </c>
      <c r="D65" t="n">
        <v>1020</v>
      </c>
      <c r="E65" t="inlineStr"/>
      <c r="F65" t="inlineStr">
        <is>
          <t>RAL 6005 (moss green)</t>
        </is>
      </c>
      <c r="G65" t="inlineStr">
        <is>
          <t>matt lakk, hvitpigmentert</t>
        </is>
      </c>
      <c r="H65" t="inlineStr"/>
      <c r="I65" t="inlineStr"/>
      <c r="J65" t="inlineStr">
        <is>
          <t>2,691</t>
        </is>
      </c>
      <c r="K65" t="inlineStr"/>
      <c r="L65" t="inlineStr"/>
      <c r="M65" t="inlineStr">
        <is>
          <t>Topphengslet utadslående</t>
        </is>
      </c>
      <c r="N65" t="inlineStr"/>
      <c r="O65" s="2" t="inlineStr">
        <is>
          <t>Eksisterende vindu byttes, mål må tas på plassen</t>
        </is>
      </c>
      <c r="P65" t="n">
        <v>1</v>
      </c>
      <c r="Q65" t="n">
        <v>3320</v>
      </c>
      <c r="R65" t="n">
        <v>1020</v>
      </c>
      <c r="S65" t="inlineStr">
        <is>
          <t>Toppsving eXtra 0.8</t>
        </is>
      </c>
      <c r="T65" t="inlineStr">
        <is>
          <t>Klarlakk m/5% NCS S 0502 Y</t>
        </is>
      </c>
      <c r="U65" t="inlineStr">
        <is>
          <t>RAL 6005 matt glans 30</t>
        </is>
      </c>
      <c r="V65" s="2" t="n">
        <v>13407</v>
      </c>
      <c r="W65" t="inlineStr"/>
      <c r="X65" t="inlineStr"/>
      <c r="Y65" t="inlineStr"/>
      <c r="Z65" t="inlineStr"/>
      <c r="AA65" t="inlineStr"/>
      <c r="AB65" t="inlineStr"/>
      <c r="AC65" s="2" t="inlineStr"/>
      <c r="AD65" t="n">
        <v>1</v>
      </c>
      <c r="AE65" t="n">
        <v>3320</v>
      </c>
      <c r="AF65" t="n">
        <v>1020</v>
      </c>
      <c r="AG65" t="inlineStr">
        <is>
          <t>TOPPHENGSLET VINDU (U=0,88)</t>
        </is>
      </c>
      <c r="AH65" t="inlineStr">
        <is>
          <t>RAL Farge (6005)</t>
        </is>
      </c>
      <c r="AI65" t="inlineStr">
        <is>
          <t>Lasur (P 11 RAL 9001)</t>
        </is>
      </c>
      <c r="AJ65" s="2" t="inlineStr">
        <is>
          <t>7 952,82</t>
        </is>
      </c>
    </row>
    <row r="66">
      <c r="A66" s="2" t="inlineStr">
        <is>
          <t>V_B1-34.1</t>
        </is>
      </c>
      <c r="B66" t="n">
        <v>1</v>
      </c>
      <c r="C66" t="n">
        <v>1208</v>
      </c>
      <c r="D66" t="n">
        <v>1490</v>
      </c>
      <c r="E66" t="inlineStr"/>
      <c r="F66" t="inlineStr">
        <is>
          <t>RAL 7038 Agate grey</t>
        </is>
      </c>
      <c r="G66" t="inlineStr">
        <is>
          <t>mattlakk hvit pigmentert</t>
        </is>
      </c>
      <c r="H66" t="inlineStr"/>
      <c r="I66" t="inlineStr"/>
      <c r="J66" t="inlineStr">
        <is>
          <t>1,387</t>
        </is>
      </c>
      <c r="K66" t="inlineStr">
        <is>
          <t>EI 30</t>
        </is>
      </c>
      <c r="L66" t="inlineStr"/>
      <c r="M66" t="inlineStr">
        <is>
          <t>Fast glass</t>
        </is>
      </c>
      <c r="N66" t="inlineStr"/>
      <c r="O66" s="2" t="inlineStr"/>
      <c r="P66" t="inlineStr"/>
      <c r="Q66" t="inlineStr"/>
      <c r="R66" t="inlineStr"/>
      <c r="S66" t="inlineStr"/>
      <c r="T66" t="inlineStr"/>
      <c r="U66" t="inlineStr"/>
      <c r="V66" s="2" t="inlineStr"/>
      <c r="W66" t="inlineStr"/>
      <c r="X66" t="inlineStr"/>
      <c r="Y66" t="inlineStr"/>
      <c r="Z66" t="inlineStr"/>
      <c r="AA66" t="inlineStr"/>
      <c r="AB66" t="inlineStr"/>
      <c r="AC66" s="2" t="inlineStr"/>
      <c r="AD66" t="inlineStr"/>
      <c r="AE66" t="inlineStr"/>
      <c r="AF66" t="inlineStr"/>
      <c r="AG66" t="inlineStr"/>
      <c r="AH66" t="inlineStr"/>
      <c r="AI66" t="inlineStr"/>
      <c r="AJ66" s="2" t="inlineStr"/>
    </row>
    <row r="67">
      <c r="A67" s="2" t="inlineStr">
        <is>
          <t>V_B1-34.2</t>
        </is>
      </c>
      <c r="B67" t="n">
        <v>1</v>
      </c>
      <c r="C67" t="n">
        <v>1197</v>
      </c>
      <c r="D67" t="n">
        <v>1490</v>
      </c>
      <c r="E67" t="inlineStr"/>
      <c r="F67" t="inlineStr">
        <is>
          <t>RAL 7038 Agate grey</t>
        </is>
      </c>
      <c r="G67" t="inlineStr">
        <is>
          <t>mattlakk hvit pigmentert</t>
        </is>
      </c>
      <c r="H67" t="inlineStr"/>
      <c r="I67" t="inlineStr"/>
      <c r="J67" t="inlineStr">
        <is>
          <t>1,374</t>
        </is>
      </c>
      <c r="K67" t="inlineStr">
        <is>
          <t>EI 30</t>
        </is>
      </c>
      <c r="L67" t="inlineStr"/>
      <c r="M67" t="inlineStr">
        <is>
          <t>Fast glass</t>
        </is>
      </c>
      <c r="N67" t="inlineStr"/>
      <c r="O67" s="2" t="inlineStr"/>
      <c r="P67" t="inlineStr"/>
      <c r="Q67" t="inlineStr"/>
      <c r="R67" t="inlineStr"/>
      <c r="S67" t="inlineStr"/>
      <c r="T67" t="inlineStr"/>
      <c r="U67" t="inlineStr"/>
      <c r="V67" s="2" t="inlineStr"/>
      <c r="W67" t="inlineStr"/>
      <c r="X67" t="inlineStr"/>
      <c r="Y67" t="inlineStr"/>
      <c r="Z67" t="inlineStr"/>
      <c r="AA67" t="inlineStr"/>
      <c r="AB67" t="inlineStr"/>
      <c r="AC67" s="2" t="inlineStr"/>
      <c r="AD67" t="inlineStr"/>
      <c r="AE67" t="inlineStr"/>
      <c r="AF67" t="inlineStr"/>
      <c r="AG67" t="inlineStr"/>
      <c r="AH67" t="inlineStr"/>
      <c r="AI67" t="inlineStr"/>
      <c r="AJ67" s="2" t="inlineStr"/>
    </row>
    <row r="68">
      <c r="A68" s="2" t="inlineStr">
        <is>
          <t>V_B1-34.3</t>
        </is>
      </c>
      <c r="B68" t="n">
        <v>1</v>
      </c>
      <c r="C68" t="n">
        <v>1187</v>
      </c>
      <c r="D68" t="n">
        <v>1480</v>
      </c>
      <c r="E68" t="inlineStr"/>
      <c r="F68" t="inlineStr">
        <is>
          <t>RAL 7038 Agate grey</t>
        </is>
      </c>
      <c r="G68" t="inlineStr">
        <is>
          <t>mattlakk hvit pigmentert</t>
        </is>
      </c>
      <c r="H68" t="inlineStr"/>
      <c r="I68" t="inlineStr"/>
      <c r="J68" t="inlineStr">
        <is>
          <t>1,350</t>
        </is>
      </c>
      <c r="K68" t="inlineStr">
        <is>
          <t>EI 30</t>
        </is>
      </c>
      <c r="L68" t="inlineStr"/>
      <c r="M68" t="inlineStr">
        <is>
          <t>Fast glass</t>
        </is>
      </c>
      <c r="N68" t="inlineStr"/>
      <c r="O68" s="2" t="inlineStr"/>
      <c r="P68" t="inlineStr"/>
      <c r="Q68" t="inlineStr"/>
      <c r="R68" t="inlineStr"/>
      <c r="S68" t="inlineStr"/>
      <c r="T68" t="inlineStr"/>
      <c r="U68" t="inlineStr"/>
      <c r="V68" s="2" t="inlineStr"/>
      <c r="W68" t="inlineStr"/>
      <c r="X68" t="inlineStr"/>
      <c r="Y68" t="inlineStr"/>
      <c r="Z68" t="inlineStr"/>
      <c r="AA68" t="inlineStr"/>
      <c r="AB68" t="inlineStr"/>
      <c r="AC68" s="2" t="inlineStr"/>
      <c r="AD68" t="inlineStr"/>
      <c r="AE68" t="inlineStr"/>
      <c r="AF68" t="inlineStr"/>
      <c r="AG68" t="inlineStr"/>
      <c r="AH68" t="inlineStr"/>
      <c r="AI68" t="inlineStr"/>
      <c r="AJ68" s="2" t="inlineStr"/>
    </row>
    <row r="69">
      <c r="A69" s="2" t="inlineStr">
        <is>
          <t>V_B1-34.4</t>
        </is>
      </c>
      <c r="B69" t="n">
        <v>1</v>
      </c>
      <c r="C69" t="n">
        <v>1186</v>
      </c>
      <c r="D69" t="n">
        <v>1480</v>
      </c>
      <c r="E69" t="inlineStr"/>
      <c r="F69" t="inlineStr">
        <is>
          <t>RAL 7038 Agate grey</t>
        </is>
      </c>
      <c r="G69" t="inlineStr">
        <is>
          <t>mattlakk hvit pigmentert</t>
        </is>
      </c>
      <c r="H69" t="inlineStr"/>
      <c r="I69" t="inlineStr"/>
      <c r="J69" t="inlineStr">
        <is>
          <t>1,349</t>
        </is>
      </c>
      <c r="K69" t="inlineStr">
        <is>
          <t>EI 30</t>
        </is>
      </c>
      <c r="L69" t="inlineStr"/>
      <c r="M69" t="inlineStr">
        <is>
          <t>Fast glass</t>
        </is>
      </c>
      <c r="N69" t="inlineStr"/>
      <c r="O69" s="2" t="inlineStr"/>
      <c r="P69" t="inlineStr"/>
      <c r="Q69" t="inlineStr"/>
      <c r="R69" t="inlineStr"/>
      <c r="S69" t="inlineStr"/>
      <c r="T69" t="inlineStr"/>
      <c r="U69" t="inlineStr"/>
      <c r="V69" s="2" t="inlineStr"/>
      <c r="W69" t="inlineStr"/>
      <c r="X69" t="inlineStr"/>
      <c r="Y69" t="inlineStr"/>
      <c r="Z69" t="inlineStr"/>
      <c r="AA69" t="inlineStr"/>
      <c r="AB69" t="inlineStr"/>
      <c r="AC69" s="2" t="inlineStr"/>
      <c r="AD69" t="inlineStr"/>
      <c r="AE69" t="inlineStr"/>
      <c r="AF69" t="inlineStr"/>
      <c r="AG69" t="inlineStr"/>
      <c r="AH69" t="inlineStr"/>
      <c r="AI69" t="inlineStr"/>
      <c r="AJ69" s="2" t="inlineStr"/>
    </row>
    <row r="70">
      <c r="A70" s="2" t="inlineStr">
        <is>
          <t>V_B1-34.5</t>
        </is>
      </c>
      <c r="B70" t="n">
        <v>1</v>
      </c>
      <c r="C70" t="n">
        <v>1786</v>
      </c>
      <c r="D70" t="n">
        <v>1480</v>
      </c>
      <c r="E70" t="inlineStr"/>
      <c r="F70" t="inlineStr">
        <is>
          <t>RAL 7038 Agate grey</t>
        </is>
      </c>
      <c r="G70" t="inlineStr">
        <is>
          <t>mattlakk hvit pigmentert</t>
        </is>
      </c>
      <c r="H70" t="inlineStr"/>
      <c r="I70" t="inlineStr"/>
      <c r="J70" t="inlineStr">
        <is>
          <t>2,103</t>
        </is>
      </c>
      <c r="K70" t="inlineStr">
        <is>
          <t>EI 30</t>
        </is>
      </c>
      <c r="L70" t="inlineStr"/>
      <c r="M70" t="inlineStr">
        <is>
          <t>Fast glass</t>
        </is>
      </c>
      <c r="N70" t="inlineStr"/>
      <c r="O70" s="2" t="inlineStr"/>
      <c r="P70" t="inlineStr"/>
      <c r="Q70" t="inlineStr"/>
      <c r="R70" t="inlineStr"/>
      <c r="S70" t="inlineStr"/>
      <c r="T70" t="inlineStr"/>
      <c r="U70" t="inlineStr"/>
      <c r="V70" s="2" t="inlineStr"/>
      <c r="W70" t="inlineStr"/>
      <c r="X70" t="inlineStr"/>
      <c r="Y70" t="inlineStr"/>
      <c r="Z70" t="inlineStr"/>
      <c r="AA70" t="inlineStr"/>
      <c r="AB70" t="inlineStr"/>
      <c r="AC70" s="2" t="inlineStr"/>
      <c r="AD70" t="inlineStr"/>
      <c r="AE70" t="inlineStr"/>
      <c r="AF70" t="inlineStr"/>
      <c r="AG70" t="inlineStr"/>
      <c r="AH70" t="inlineStr"/>
      <c r="AI70" t="inlineStr"/>
      <c r="AJ70" s="2" t="inlineStr"/>
    </row>
    <row r="71">
      <c r="A71" s="2" t="inlineStr">
        <is>
          <t>V_B1-34.6</t>
        </is>
      </c>
      <c r="B71" t="n">
        <v>1</v>
      </c>
      <c r="C71" t="n">
        <v>1208</v>
      </c>
      <c r="D71" t="n">
        <v>2690</v>
      </c>
      <c r="E71" t="inlineStr"/>
      <c r="F71" t="inlineStr">
        <is>
          <t>RAL 7038 Agate grey</t>
        </is>
      </c>
      <c r="G71" t="inlineStr">
        <is>
          <t>mattlakk hvit pigmentert</t>
        </is>
      </c>
      <c r="H71" t="inlineStr"/>
      <c r="I71" t="inlineStr"/>
      <c r="J71" t="inlineStr">
        <is>
          <t>2,309</t>
        </is>
      </c>
      <c r="K71" t="inlineStr">
        <is>
          <t>EI 30</t>
        </is>
      </c>
      <c r="L71" t="inlineStr"/>
      <c r="M71" t="inlineStr">
        <is>
          <t>Fast glass</t>
        </is>
      </c>
      <c r="N71" t="inlineStr"/>
      <c r="O71" s="2" t="inlineStr"/>
      <c r="P71" t="inlineStr"/>
      <c r="Q71" t="inlineStr"/>
      <c r="R71" t="inlineStr"/>
      <c r="S71" t="inlineStr"/>
      <c r="T71" t="inlineStr"/>
      <c r="U71" t="inlineStr"/>
      <c r="V71" s="2" t="inlineStr"/>
      <c r="W71" t="inlineStr"/>
      <c r="X71" t="inlineStr"/>
      <c r="Y71" t="inlineStr"/>
      <c r="Z71" t="inlineStr"/>
      <c r="AA71" t="inlineStr"/>
      <c r="AB71" t="inlineStr"/>
      <c r="AC71" s="2" t="inlineStr"/>
      <c r="AD71" t="inlineStr"/>
      <c r="AE71" t="inlineStr"/>
      <c r="AF71" t="inlineStr"/>
      <c r="AG71" t="inlineStr"/>
      <c r="AH71" t="inlineStr"/>
      <c r="AI71" t="inlineStr"/>
      <c r="AJ71" s="2" t="inlineStr"/>
    </row>
    <row r="72">
      <c r="A72" s="2" t="inlineStr">
        <is>
          <t>V_B1-34.7</t>
        </is>
      </c>
      <c r="B72" t="n">
        <v>1</v>
      </c>
      <c r="C72" t="n">
        <v>1197</v>
      </c>
      <c r="D72" t="n">
        <v>2207</v>
      </c>
      <c r="E72" t="inlineStr"/>
      <c r="F72" t="inlineStr">
        <is>
          <t>RAL 7038 Agate grey</t>
        </is>
      </c>
      <c r="G72" t="inlineStr">
        <is>
          <t>mattlakk hvit pigmentert</t>
        </is>
      </c>
      <c r="H72" t="inlineStr"/>
      <c r="I72" t="inlineStr"/>
      <c r="J72" t="inlineStr">
        <is>
          <t>1,831</t>
        </is>
      </c>
      <c r="K72" t="inlineStr">
        <is>
          <t>EI 30</t>
        </is>
      </c>
      <c r="L72" t="inlineStr"/>
      <c r="M72" t="inlineStr">
        <is>
          <t>Fast glass</t>
        </is>
      </c>
      <c r="N72" t="inlineStr"/>
      <c r="O72" s="2" t="inlineStr"/>
      <c r="P72" t="inlineStr"/>
      <c r="Q72" t="inlineStr"/>
      <c r="R72" t="inlineStr"/>
      <c r="S72" t="inlineStr"/>
      <c r="T72" t="inlineStr"/>
      <c r="U72" t="inlineStr"/>
      <c r="V72" s="2" t="inlineStr"/>
      <c r="W72" t="inlineStr"/>
      <c r="X72" t="inlineStr"/>
      <c r="Y72" t="inlineStr"/>
      <c r="Z72" t="inlineStr"/>
      <c r="AA72" t="inlineStr"/>
      <c r="AB72" t="inlineStr"/>
      <c r="AC72" s="2" t="inlineStr"/>
      <c r="AD72" t="inlineStr"/>
      <c r="AE72" t="inlineStr"/>
      <c r="AF72" t="inlineStr"/>
      <c r="AG72" t="inlineStr"/>
      <c r="AH72" t="inlineStr"/>
      <c r="AI72" t="inlineStr"/>
      <c r="AJ72" s="2" t="inlineStr"/>
    </row>
    <row r="73">
      <c r="A73" s="2" t="inlineStr">
        <is>
          <t>V_B1-34.8</t>
        </is>
      </c>
      <c r="B73" t="n">
        <v>1</v>
      </c>
      <c r="C73" t="n">
        <v>1197</v>
      </c>
      <c r="D73" t="n">
        <v>1727</v>
      </c>
      <c r="E73" t="inlineStr"/>
      <c r="F73" t="inlineStr">
        <is>
          <t>RAL 7038 Agate grey</t>
        </is>
      </c>
      <c r="G73" t="inlineStr">
        <is>
          <t>mattlakk hvit pigmentert</t>
        </is>
      </c>
      <c r="H73" t="inlineStr"/>
      <c r="I73" t="inlineStr"/>
      <c r="J73" t="inlineStr">
        <is>
          <t>1,377</t>
        </is>
      </c>
      <c r="K73" t="inlineStr">
        <is>
          <t>EI 30</t>
        </is>
      </c>
      <c r="L73" t="inlineStr"/>
      <c r="M73" t="inlineStr">
        <is>
          <t>Fast glass</t>
        </is>
      </c>
      <c r="N73" t="inlineStr"/>
      <c r="O73" s="2" t="inlineStr"/>
      <c r="P73" t="inlineStr"/>
      <c r="Q73" t="inlineStr"/>
      <c r="R73" t="inlineStr"/>
      <c r="S73" t="inlineStr"/>
      <c r="T73" t="inlineStr"/>
      <c r="U73" t="inlineStr"/>
      <c r="V73" s="2" t="inlineStr"/>
      <c r="W73" t="inlineStr"/>
      <c r="X73" t="inlineStr"/>
      <c r="Y73" t="inlineStr"/>
      <c r="Z73" t="inlineStr"/>
      <c r="AA73" t="inlineStr"/>
      <c r="AB73" t="inlineStr"/>
      <c r="AC73" s="2" t="inlineStr"/>
      <c r="AD73" t="inlineStr"/>
      <c r="AE73" t="inlineStr"/>
      <c r="AF73" t="inlineStr"/>
      <c r="AG73" t="inlineStr"/>
      <c r="AH73" t="inlineStr"/>
      <c r="AI73" t="inlineStr"/>
      <c r="AJ73" s="2" t="inlineStr"/>
    </row>
    <row r="74">
      <c r="A74" s="2" t="inlineStr">
        <is>
          <t>V_B1-34.9</t>
        </is>
      </c>
      <c r="B74" t="n">
        <v>1</v>
      </c>
      <c r="C74" t="n">
        <v>1197</v>
      </c>
      <c r="D74" t="n">
        <v>1248</v>
      </c>
      <c r="E74" t="inlineStr"/>
      <c r="F74" t="inlineStr">
        <is>
          <t>RAL 7038 Agate grey</t>
        </is>
      </c>
      <c r="G74" t="inlineStr">
        <is>
          <t>mattlakk hvit pigmentert</t>
        </is>
      </c>
      <c r="H74" t="inlineStr"/>
      <c r="I74" t="inlineStr"/>
      <c r="J74" t="inlineStr">
        <is>
          <t>0,925</t>
        </is>
      </c>
      <c r="K74" t="inlineStr">
        <is>
          <t>EI 30</t>
        </is>
      </c>
      <c r="L74" t="inlineStr"/>
      <c r="M74" t="inlineStr">
        <is>
          <t>Fast glass</t>
        </is>
      </c>
      <c r="N74" t="inlineStr"/>
      <c r="O74" s="2" t="inlineStr"/>
      <c r="P74" t="inlineStr"/>
      <c r="Q74" t="inlineStr"/>
      <c r="R74" t="inlineStr"/>
      <c r="S74" t="inlineStr"/>
      <c r="T74" t="inlineStr"/>
      <c r="U74" t="inlineStr"/>
      <c r="V74" s="2" t="inlineStr"/>
      <c r="W74" t="inlineStr"/>
      <c r="X74" t="inlineStr"/>
      <c r="Y74" t="inlineStr"/>
      <c r="Z74" t="inlineStr"/>
      <c r="AA74" t="inlineStr"/>
      <c r="AB74" t="inlineStr"/>
      <c r="AC74" s="2" t="inlineStr"/>
      <c r="AD74" t="inlineStr"/>
      <c r="AE74" t="inlineStr"/>
      <c r="AF74" t="inlineStr"/>
      <c r="AG74" t="inlineStr"/>
      <c r="AH74" t="inlineStr"/>
      <c r="AI74" t="inlineStr"/>
      <c r="AJ74" s="2" t="inlineStr"/>
    </row>
    <row r="75">
      <c r="A75" s="2" t="inlineStr">
        <is>
          <t>V_B1-34.10</t>
        </is>
      </c>
      <c r="B75" t="n">
        <v>1</v>
      </c>
      <c r="C75" t="n">
        <v>1786</v>
      </c>
      <c r="D75" t="n">
        <v>769</v>
      </c>
      <c r="E75" t="inlineStr"/>
      <c r="F75" t="inlineStr">
        <is>
          <t>RAL 7038 Agate grey</t>
        </is>
      </c>
      <c r="G75" t="inlineStr">
        <is>
          <t>mattlakk hvit pigmentert</t>
        </is>
      </c>
      <c r="H75" t="inlineStr"/>
      <c r="I75" t="inlineStr"/>
      <c r="J75" t="inlineStr">
        <is>
          <t>0,550</t>
        </is>
      </c>
      <c r="K75" t="inlineStr">
        <is>
          <t>EI 30</t>
        </is>
      </c>
      <c r="L75" t="inlineStr"/>
      <c r="M75" t="inlineStr">
        <is>
          <t>Fast glass</t>
        </is>
      </c>
      <c r="N75" t="inlineStr"/>
      <c r="O75" s="2" t="inlineStr"/>
      <c r="P75" t="inlineStr"/>
      <c r="Q75" t="inlineStr"/>
      <c r="R75" t="inlineStr"/>
      <c r="S75" t="inlineStr"/>
      <c r="T75" t="inlineStr"/>
      <c r="U75" t="inlineStr"/>
      <c r="V75" s="2" t="inlineStr"/>
      <c r="W75" t="inlineStr"/>
      <c r="X75" t="inlineStr"/>
      <c r="Y75" t="inlineStr"/>
      <c r="Z75" t="inlineStr"/>
      <c r="AA75" t="inlineStr"/>
      <c r="AB75" t="inlineStr"/>
      <c r="AC75" s="2" t="inlineStr"/>
      <c r="AD75" t="inlineStr"/>
      <c r="AE75" t="inlineStr"/>
      <c r="AF75" t="inlineStr"/>
      <c r="AG75" t="inlineStr"/>
      <c r="AH75" t="inlineStr"/>
      <c r="AI75" t="inlineStr"/>
      <c r="AJ75" s="2" t="inlineStr"/>
    </row>
    <row r="76">
      <c r="A76" s="2" t="inlineStr">
        <is>
          <t>V_B1-35.1</t>
        </is>
      </c>
      <c r="B76" t="n">
        <v>1</v>
      </c>
      <c r="C76" t="n">
        <v>1790</v>
      </c>
      <c r="D76" t="n">
        <v>1490</v>
      </c>
      <c r="E76" t="inlineStr"/>
      <c r="F76" t="inlineStr">
        <is>
          <t>RAL 7038 Agate grey</t>
        </is>
      </c>
      <c r="G76" t="inlineStr">
        <is>
          <t>mattlakk hvit pigmentert</t>
        </is>
      </c>
      <c r="H76" t="inlineStr"/>
      <c r="I76" t="inlineStr"/>
      <c r="J76" t="inlineStr">
        <is>
          <t>2,124</t>
        </is>
      </c>
      <c r="K76" t="inlineStr">
        <is>
          <t>EI 30</t>
        </is>
      </c>
      <c r="L76" t="inlineStr"/>
      <c r="M76" t="inlineStr">
        <is>
          <t>Fast glass</t>
        </is>
      </c>
      <c r="N76" t="inlineStr"/>
      <c r="O76" s="2" t="inlineStr"/>
      <c r="P76" t="n">
        <v>1</v>
      </c>
      <c r="Q76" t="n">
        <v>3419</v>
      </c>
      <c r="R76" t="n">
        <v>1490</v>
      </c>
      <c r="S76" t="inlineStr">
        <is>
          <t>Fast eXtra (E) 3 lag</t>
        </is>
      </c>
      <c r="T76" t="inlineStr">
        <is>
          <t>Klarlakk m/5% NCS S 0502 Y</t>
        </is>
      </c>
      <c r="U76" t="inlineStr">
        <is>
          <t>RAL 6005 matt glans 30</t>
        </is>
      </c>
      <c r="V76" s="2" t="n">
        <v>16633</v>
      </c>
      <c r="W76" t="n">
        <v>1</v>
      </c>
      <c r="X76">
        <f>1568+1568</f>
        <v/>
      </c>
      <c r="Y76">
        <f>MAX(1488,1488)</f>
        <v/>
      </c>
      <c r="Z76" t="inlineStr">
        <is>
          <t>RAL 7040 Window grey</t>
        </is>
      </c>
      <c r="AA76" t="inlineStr">
        <is>
          <t>RAL 7040 Window grey</t>
        </is>
      </c>
      <c r="AB76" t="inlineStr">
        <is>
          <t>EI30 Passiv Brannprodukt - godkjent - med merke</t>
        </is>
      </c>
      <c r="AC76" s="2">
        <f>12192+12192</f>
        <v/>
      </c>
      <c r="AD76" t="inlineStr"/>
      <c r="AE76" t="inlineStr"/>
      <c r="AF76" t="inlineStr"/>
      <c r="AG76" t="inlineStr"/>
      <c r="AH76" t="inlineStr"/>
      <c r="AI76" t="inlineStr"/>
      <c r="AJ76" s="2" t="inlineStr"/>
    </row>
    <row r="77">
      <c r="A77" s="2" t="inlineStr">
        <is>
          <t>V_B1-35.2</t>
        </is>
      </c>
      <c r="B77" t="n">
        <v>1</v>
      </c>
      <c r="C77" t="n">
        <v>1990</v>
      </c>
      <c r="D77" t="n">
        <v>1500</v>
      </c>
      <c r="E77" t="inlineStr"/>
      <c r="F77" t="inlineStr">
        <is>
          <t>RAL 6005 (moss green)</t>
        </is>
      </c>
      <c r="G77" t="inlineStr">
        <is>
          <t>matt lakk, hvitpigmentert</t>
        </is>
      </c>
      <c r="H77" t="inlineStr"/>
      <c r="I77" t="inlineStr"/>
      <c r="J77" t="inlineStr">
        <is>
          <t>2,342</t>
        </is>
      </c>
      <c r="K77" t="inlineStr"/>
      <c r="L77" t="inlineStr"/>
      <c r="M77" t="inlineStr">
        <is>
          <t>Topphengslet utadslående</t>
        </is>
      </c>
      <c r="N77" t="inlineStr"/>
      <c r="O77" s="2" t="inlineStr">
        <is>
          <t>Mål må kontrolleres på plassen</t>
        </is>
      </c>
      <c r="P77" t="n">
        <v>1</v>
      </c>
      <c r="Q77" t="n">
        <v>1990</v>
      </c>
      <c r="R77" t="n">
        <v>1500</v>
      </c>
      <c r="S77" t="inlineStr">
        <is>
          <t>Toppsving eXtra 0.8</t>
        </is>
      </c>
      <c r="T77" t="inlineStr">
        <is>
          <t>Klarlakk m/5% NCS S 0502 Y</t>
        </is>
      </c>
      <c r="U77" t="inlineStr">
        <is>
          <t>RAL 6005 matt glans 30</t>
        </is>
      </c>
      <c r="V77" s="2" t="n">
        <v>11445</v>
      </c>
      <c r="W77" t="n">
        <v>1</v>
      </c>
      <c r="X77">
        <f>1568+1568</f>
        <v/>
      </c>
      <c r="Y77">
        <f>MAX(1158,793)</f>
        <v/>
      </c>
      <c r="Z77" t="inlineStr">
        <is>
          <t>RAL 7040 Window grey</t>
        </is>
      </c>
      <c r="AA77" t="inlineStr">
        <is>
          <t>RAL 7040 Window grey</t>
        </is>
      </c>
      <c r="AB77" t="inlineStr">
        <is>
          <t>EI30 Passiv Brannprodukt - godkjent - med merke</t>
        </is>
      </c>
      <c r="AC77" s="2">
        <f>12128+8770</f>
        <v/>
      </c>
      <c r="AD77" t="n">
        <v>1</v>
      </c>
      <c r="AE77" t="n">
        <v>1990</v>
      </c>
      <c r="AF77" t="n">
        <v>1500</v>
      </c>
      <c r="AG77" t="inlineStr">
        <is>
          <t>H-VINDUET m/sikkerhetsbeslag (U=1,4)</t>
        </is>
      </c>
      <c r="AH77" t="inlineStr">
        <is>
          <t>RAL Farge (6005)</t>
        </is>
      </c>
      <c r="AI77" t="inlineStr">
        <is>
          <t>Lasur (P 11 RAL 9001)</t>
        </is>
      </c>
      <c r="AJ77" s="2" t="inlineStr">
        <is>
          <t>5 008,73</t>
        </is>
      </c>
    </row>
    <row r="78">
      <c r="A78" s="2" t="inlineStr">
        <is>
          <t>V_B1-35.3</t>
        </is>
      </c>
      <c r="B78" t="n">
        <v>1</v>
      </c>
      <c r="C78" t="n">
        <v>1623</v>
      </c>
      <c r="D78" t="n">
        <v>1490</v>
      </c>
      <c r="E78" t="inlineStr"/>
      <c r="F78" t="inlineStr">
        <is>
          <t>RAL 7038 Agate grey</t>
        </is>
      </c>
      <c r="G78" t="inlineStr">
        <is>
          <t>mattlakk hvit pigmentert</t>
        </is>
      </c>
      <c r="H78" t="inlineStr"/>
      <c r="I78" t="inlineStr"/>
      <c r="J78" t="inlineStr">
        <is>
          <t>1,913</t>
        </is>
      </c>
      <c r="K78" t="inlineStr">
        <is>
          <t>EI 30</t>
        </is>
      </c>
      <c r="L78" t="inlineStr"/>
      <c r="M78" t="inlineStr">
        <is>
          <t>Fast glass</t>
        </is>
      </c>
      <c r="N78" t="inlineStr"/>
      <c r="O78" s="2" t="inlineStr"/>
      <c r="P78" t="inlineStr"/>
      <c r="Q78" t="inlineStr"/>
      <c r="R78" t="inlineStr"/>
      <c r="S78" t="inlineStr"/>
      <c r="T78" t="inlineStr"/>
      <c r="U78" t="inlineStr"/>
      <c r="V78" s="2" t="inlineStr"/>
      <c r="W78" t="inlineStr"/>
      <c r="X78" t="inlineStr"/>
      <c r="Y78" t="inlineStr"/>
      <c r="Z78" t="inlineStr"/>
      <c r="AA78" t="inlineStr"/>
      <c r="AB78" t="inlineStr"/>
      <c r="AC78" s="2" t="inlineStr"/>
      <c r="AD78" t="inlineStr"/>
      <c r="AE78" t="inlineStr"/>
      <c r="AF78" t="inlineStr"/>
      <c r="AG78" t="inlineStr"/>
      <c r="AH78" t="inlineStr"/>
      <c r="AI78" t="inlineStr"/>
      <c r="AJ78" s="2" t="inlineStr"/>
    </row>
    <row r="79">
      <c r="A79" s="2" t="inlineStr">
        <is>
          <t>V_B1-35.4</t>
        </is>
      </c>
      <c r="B79" t="n">
        <v>1</v>
      </c>
      <c r="C79" t="n">
        <v>1780</v>
      </c>
      <c r="D79" t="n">
        <v>1343</v>
      </c>
      <c r="E79" t="inlineStr"/>
      <c r="F79" t="inlineStr">
        <is>
          <t>RAL 7038 Agate grey</t>
        </is>
      </c>
      <c r="G79" t="inlineStr">
        <is>
          <t>mattlakk hvit pigmentert</t>
        </is>
      </c>
      <c r="H79" t="inlineStr"/>
      <c r="I79" t="inlineStr"/>
      <c r="J79" t="inlineStr">
        <is>
          <t>1,314</t>
        </is>
      </c>
      <c r="K79" t="inlineStr">
        <is>
          <t>EI 30</t>
        </is>
      </c>
      <c r="L79" t="inlineStr"/>
      <c r="M79" t="inlineStr">
        <is>
          <t>Fast glass</t>
        </is>
      </c>
      <c r="N79" t="inlineStr"/>
      <c r="O79" s="2" t="inlineStr"/>
      <c r="P79" t="inlineStr"/>
      <c r="Q79" t="inlineStr"/>
      <c r="R79" t="inlineStr"/>
      <c r="S79" t="inlineStr"/>
      <c r="T79" t="inlineStr"/>
      <c r="U79" t="inlineStr"/>
      <c r="V79" s="2" t="inlineStr"/>
      <c r="W79" t="inlineStr"/>
      <c r="X79" t="inlineStr"/>
      <c r="Y79" t="inlineStr"/>
      <c r="Z79" t="inlineStr"/>
      <c r="AA79" t="inlineStr"/>
      <c r="AB79" t="inlineStr"/>
      <c r="AC79" s="2" t="inlineStr"/>
      <c r="AD79" t="inlineStr"/>
      <c r="AE79" t="inlineStr"/>
      <c r="AF79" t="inlineStr"/>
      <c r="AG79" t="inlineStr"/>
      <c r="AH79" t="inlineStr"/>
      <c r="AI79" t="inlineStr"/>
      <c r="AJ79" s="2" t="inlineStr"/>
    </row>
    <row r="80">
      <c r="A80" s="2" t="inlineStr">
        <is>
          <t>V_B1-35.5</t>
        </is>
      </c>
      <c r="B80" t="n">
        <v>1</v>
      </c>
      <c r="C80" t="n">
        <v>1613</v>
      </c>
      <c r="D80" t="n">
        <v>688</v>
      </c>
      <c r="E80" t="inlineStr"/>
      <c r="F80" t="inlineStr">
        <is>
          <t>RAL 7038 Agate grey</t>
        </is>
      </c>
      <c r="G80" t="inlineStr">
        <is>
          <t>mattlakk hvit pigmentert</t>
        </is>
      </c>
      <c r="H80" t="inlineStr"/>
      <c r="I80" t="inlineStr"/>
      <c r="J80" t="inlineStr">
        <is>
          <t>0,412</t>
        </is>
      </c>
      <c r="K80" t="inlineStr">
        <is>
          <t>EI 30</t>
        </is>
      </c>
      <c r="L80" t="inlineStr"/>
      <c r="M80" t="inlineStr">
        <is>
          <t>Fast glass</t>
        </is>
      </c>
      <c r="N80" t="inlineStr"/>
      <c r="O80" s="2" t="inlineStr"/>
      <c r="P80" t="inlineStr"/>
      <c r="Q80" t="inlineStr"/>
      <c r="R80" t="inlineStr"/>
      <c r="S80" t="inlineStr"/>
      <c r="T80" t="inlineStr"/>
      <c r="U80" t="inlineStr"/>
      <c r="V80" s="2" t="inlineStr"/>
      <c r="W80" t="inlineStr"/>
      <c r="X80" t="inlineStr"/>
      <c r="Y80" t="inlineStr"/>
      <c r="Z80" t="inlineStr"/>
      <c r="AA80" t="inlineStr"/>
      <c r="AB80" t="inlineStr"/>
      <c r="AC80" s="2" t="inlineStr"/>
      <c r="AD80" t="inlineStr"/>
      <c r="AE80" t="inlineStr"/>
      <c r="AF80" t="inlineStr"/>
      <c r="AG80" t="inlineStr"/>
      <c r="AH80" t="inlineStr"/>
      <c r="AI80" t="inlineStr"/>
      <c r="AJ80" s="2" t="inlineStr"/>
    </row>
    <row r="81">
      <c r="A81" s="2" t="inlineStr">
        <is>
          <t>V_B1-36.1</t>
        </is>
      </c>
      <c r="B81" t="n">
        <v>1</v>
      </c>
      <c r="C81" t="n">
        <v>1790</v>
      </c>
      <c r="D81" t="n">
        <v>1490</v>
      </c>
      <c r="E81" t="inlineStr"/>
      <c r="F81" t="inlineStr">
        <is>
          <t>RAL 7038 Agate grey</t>
        </is>
      </c>
      <c r="G81" t="inlineStr">
        <is>
          <t>mattlakk hvit pigmentert</t>
        </is>
      </c>
      <c r="H81" t="inlineStr"/>
      <c r="I81" t="inlineStr"/>
      <c r="J81" t="inlineStr">
        <is>
          <t>2,124</t>
        </is>
      </c>
      <c r="K81" t="inlineStr"/>
      <c r="L81" t="inlineStr"/>
      <c r="M81" t="inlineStr">
        <is>
          <t>Fast glass</t>
        </is>
      </c>
      <c r="N81" t="inlineStr"/>
      <c r="O81" s="2" t="inlineStr"/>
      <c r="P81" t="n">
        <v>1</v>
      </c>
      <c r="Q81" t="n">
        <v>3889</v>
      </c>
      <c r="R81" t="n">
        <v>1490</v>
      </c>
      <c r="S81" t="inlineStr">
        <is>
          <t>Fast eXtra (E) 3 lag</t>
        </is>
      </c>
      <c r="T81" t="inlineStr">
        <is>
          <t>Klarlakk m/5% NCS S 0502 Y</t>
        </is>
      </c>
      <c r="U81" t="inlineStr">
        <is>
          <t>RAL 6005 matt glans 30</t>
        </is>
      </c>
      <c r="V81" s="2" t="n">
        <v>19686</v>
      </c>
      <c r="W81" t="n">
        <v>1</v>
      </c>
      <c r="X81" t="n">
        <v>1788</v>
      </c>
      <c r="Y81" t="n">
        <v>1488</v>
      </c>
      <c r="Z81" t="inlineStr">
        <is>
          <t>RAL 7040 Window grey</t>
        </is>
      </c>
      <c r="AA81" t="inlineStr">
        <is>
          <t>RAL 7040 Window grey</t>
        </is>
      </c>
      <c r="AB81" t="inlineStr">
        <is>
          <t>EI30 Passiv Brannprodukt - godkjent - med merke</t>
        </is>
      </c>
      <c r="AC81" s="2" t="n">
        <v>13512</v>
      </c>
      <c r="AD81" t="n">
        <v>1</v>
      </c>
      <c r="AE81" t="n">
        <v>1400</v>
      </c>
      <c r="AF81" t="n">
        <v>1490</v>
      </c>
      <c r="AG81" t="inlineStr">
        <is>
          <t>H-KARMEN (U=0,85)</t>
        </is>
      </c>
      <c r="AH81" t="inlineStr">
        <is>
          <t>RAL Farge (6005)</t>
        </is>
      </c>
      <c r="AI81" t="inlineStr">
        <is>
          <t>Lasur (P 11 RAL 9001)</t>
        </is>
      </c>
      <c r="AJ81" s="2" t="inlineStr">
        <is>
          <t>4 465,59</t>
        </is>
      </c>
    </row>
    <row r="82">
      <c r="A82" s="2" t="inlineStr">
        <is>
          <t>V_B1-36.2</t>
        </is>
      </c>
      <c r="B82" t="n">
        <v>1</v>
      </c>
      <c r="C82" t="n">
        <v>1790</v>
      </c>
      <c r="D82" t="n">
        <v>1490</v>
      </c>
      <c r="E82" t="inlineStr"/>
      <c r="F82" t="inlineStr">
        <is>
          <t>RAL 7038 Agate grey</t>
        </is>
      </c>
      <c r="G82" t="inlineStr">
        <is>
          <t>mattlakk hvit pigmentert</t>
        </is>
      </c>
      <c r="H82" t="inlineStr"/>
      <c r="I82" t="inlineStr"/>
      <c r="J82" t="inlineStr">
        <is>
          <t>2,124</t>
        </is>
      </c>
      <c r="K82" t="inlineStr"/>
      <c r="L82" t="inlineStr"/>
      <c r="M82" t="inlineStr">
        <is>
          <t>Fast glass</t>
        </is>
      </c>
      <c r="N82" t="inlineStr"/>
      <c r="O82" s="2" t="inlineStr"/>
      <c r="P82" t="inlineStr"/>
      <c r="Q82" t="inlineStr"/>
      <c r="R82" t="inlineStr"/>
      <c r="S82" t="inlineStr"/>
      <c r="T82" t="inlineStr"/>
      <c r="U82" t="inlineStr"/>
      <c r="V82" s="2" t="inlineStr"/>
      <c r="W82" t="n">
        <v>1</v>
      </c>
      <c r="X82" t="n">
        <v>1788</v>
      </c>
      <c r="Y82" t="n">
        <v>1488</v>
      </c>
      <c r="Z82" t="inlineStr">
        <is>
          <t>RAL 7040 Window grey</t>
        </is>
      </c>
      <c r="AA82" t="inlineStr">
        <is>
          <t>RAL 7040 Window grey</t>
        </is>
      </c>
      <c r="AB82" t="inlineStr">
        <is>
          <t>EI30 Passiv Brannprodukt - godkjent - med merke</t>
        </is>
      </c>
      <c r="AC82" s="2" t="n">
        <v>13512</v>
      </c>
      <c r="AD82" t="inlineStr"/>
      <c r="AE82" t="inlineStr"/>
      <c r="AF82" t="inlineStr"/>
      <c r="AG82" t="inlineStr"/>
      <c r="AH82" t="inlineStr"/>
      <c r="AI82" t="inlineStr"/>
      <c r="AJ82" s="2" t="inlineStr"/>
    </row>
    <row r="83">
      <c r="A83" s="2" t="inlineStr">
        <is>
          <t>V_B1-37</t>
        </is>
      </c>
      <c r="B83" t="n">
        <v>1</v>
      </c>
      <c r="C83" t="n">
        <v>3380</v>
      </c>
      <c r="D83" t="n">
        <v>1020</v>
      </c>
      <c r="E83" t="inlineStr"/>
      <c r="F83" t="inlineStr">
        <is>
          <t>RAL 6005 (moss green)</t>
        </is>
      </c>
      <c r="G83" t="inlineStr">
        <is>
          <t>matt lakk, hvitpigmentert</t>
        </is>
      </c>
      <c r="H83" t="inlineStr"/>
      <c r="I83" t="inlineStr">
        <is>
          <t>Sikkerhetsglass, laminert herdet</t>
        </is>
      </c>
      <c r="J83" t="inlineStr">
        <is>
          <t>2,740</t>
        </is>
      </c>
      <c r="K83" t="inlineStr"/>
      <c r="L83" t="inlineStr"/>
      <c r="M83" t="inlineStr">
        <is>
          <t>Topphengslet utadslående</t>
        </is>
      </c>
      <c r="N83" t="inlineStr"/>
      <c r="O83" s="2" t="inlineStr">
        <is>
          <t>Eksisterende vindu byttes, mål må tas på plassen</t>
        </is>
      </c>
      <c r="P83" t="n">
        <v>1</v>
      </c>
      <c r="Q83" t="n">
        <v>3380</v>
      </c>
      <c r="R83" t="n">
        <v>1020</v>
      </c>
      <c r="S83" t="inlineStr">
        <is>
          <t>Toppsving eXtra 0.8</t>
        </is>
      </c>
      <c r="T83" t="inlineStr">
        <is>
          <t>Klarlakk m/5% NCS S 0502 Y</t>
        </is>
      </c>
      <c r="U83" t="inlineStr">
        <is>
          <t>RAL 6005 matt glans 30</t>
        </is>
      </c>
      <c r="V83" s="2" t="n">
        <v>14767</v>
      </c>
      <c r="W83" t="inlineStr"/>
      <c r="X83" t="inlineStr"/>
      <c r="Y83" t="inlineStr"/>
      <c r="Z83" t="inlineStr"/>
      <c r="AA83" t="inlineStr"/>
      <c r="AB83" t="inlineStr"/>
      <c r="AC83" s="2" t="inlineStr"/>
      <c r="AD83" t="n">
        <v>1</v>
      </c>
      <c r="AE83" t="n">
        <v>3380</v>
      </c>
      <c r="AF83" t="n">
        <v>1020</v>
      </c>
      <c r="AG83" t="inlineStr">
        <is>
          <t>TOPPHENGSLET VINDU (U=0,88)</t>
        </is>
      </c>
      <c r="AH83" t="inlineStr">
        <is>
          <t>RAL Farge (6005)</t>
        </is>
      </c>
      <c r="AI83" t="inlineStr">
        <is>
          <t>Lasur (P 11 RAL 9001)</t>
        </is>
      </c>
      <c r="AJ83" s="2" t="inlineStr">
        <is>
          <t>8 000,98</t>
        </is>
      </c>
    </row>
    <row r="84">
      <c r="A84" s="2" t="inlineStr">
        <is>
          <t>V_B1-38</t>
        </is>
      </c>
      <c r="B84" t="n">
        <v>1</v>
      </c>
      <c r="C84" t="n">
        <v>3400</v>
      </c>
      <c r="D84" t="n">
        <v>1500</v>
      </c>
      <c r="E84" t="inlineStr"/>
      <c r="F84" t="inlineStr">
        <is>
          <t>RAL 6005 (moss green)</t>
        </is>
      </c>
      <c r="G84" t="inlineStr">
        <is>
          <t>matt lakk, hvitpigmentert</t>
        </is>
      </c>
      <c r="H84" t="inlineStr"/>
      <c r="I84" t="inlineStr">
        <is>
          <t>Sikkerhetsglass, laminert herdet</t>
        </is>
      </c>
      <c r="J84" t="inlineStr">
        <is>
          <t>4,198</t>
        </is>
      </c>
      <c r="K84" t="inlineStr"/>
      <c r="L84" t="inlineStr"/>
      <c r="M84" t="inlineStr">
        <is>
          <t>Sidehengslet og bunnhengslet innadslående</t>
        </is>
      </c>
      <c r="N84" t="inlineStr"/>
      <c r="O84" s="2" t="inlineStr">
        <is>
          <t>Eksisterende vindu byttes, mål må tas på plassen</t>
        </is>
      </c>
      <c r="P84" t="n">
        <v>1</v>
      </c>
      <c r="Q84" t="n">
        <v>3400</v>
      </c>
      <c r="R84" t="n">
        <v>1500</v>
      </c>
      <c r="S84" t="inlineStr">
        <is>
          <t>Innadslående eXtra 0.8</t>
        </is>
      </c>
      <c r="T84" t="inlineStr">
        <is>
          <t>Klarlakk m/5% NCS S 0502 Y</t>
        </is>
      </c>
      <c r="U84" t="inlineStr">
        <is>
          <t>RAL 6005 matt glans 30</t>
        </is>
      </c>
      <c r="V84" s="2" t="n">
        <v>19342</v>
      </c>
      <c r="W84" t="inlineStr"/>
      <c r="X84" t="inlineStr"/>
      <c r="Y84" t="inlineStr"/>
      <c r="Z84" t="inlineStr"/>
      <c r="AA84" t="inlineStr"/>
      <c r="AB84" t="inlineStr"/>
      <c r="AC84" s="2" t="inlineStr"/>
      <c r="AD84" t="n">
        <v>1</v>
      </c>
      <c r="AE84" t="n">
        <v>3400</v>
      </c>
      <c r="AF84" t="n">
        <v>1500</v>
      </c>
      <c r="AG84" t="inlineStr">
        <is>
          <t>2­VEIS INNADSLÅENDE VINDU</t>
        </is>
      </c>
      <c r="AH84" t="inlineStr">
        <is>
          <t>RAL Farge (6005)</t>
        </is>
      </c>
      <c r="AI84" t="inlineStr">
        <is>
          <t>Lasur (P 11 RAL 9001)</t>
        </is>
      </c>
      <c r="AJ84" s="2" t="inlineStr">
        <is>
          <t>11 757,17</t>
        </is>
      </c>
    </row>
    <row r="85">
      <c r="A85" s="2" t="inlineStr">
        <is>
          <t>V_B1-39</t>
        </is>
      </c>
      <c r="B85" t="n">
        <v>2</v>
      </c>
      <c r="C85" t="n">
        <v>480</v>
      </c>
      <c r="D85" t="n">
        <v>480</v>
      </c>
      <c r="E85" t="inlineStr"/>
      <c r="F85" t="inlineStr"/>
      <c r="G85" t="inlineStr">
        <is>
          <t>innvendig vindu, matt lakk, hvitpigmentert begge sider</t>
        </is>
      </c>
      <c r="H85" t="inlineStr"/>
      <c r="I85" t="inlineStr"/>
      <c r="J85" t="inlineStr">
        <is>
          <t>0,135</t>
        </is>
      </c>
      <c r="K85" t="inlineStr"/>
      <c r="L85" t="inlineStr">
        <is>
          <t>24 dB</t>
        </is>
      </c>
      <c r="M85" t="inlineStr">
        <is>
          <t>Fast glass</t>
        </is>
      </c>
      <c r="N85" t="inlineStr"/>
      <c r="O85" s="2" t="inlineStr">
        <is>
          <t>Eksisterende vindu byttes, mål må tas på plassen</t>
        </is>
      </c>
      <c r="P85" t="inlineStr"/>
      <c r="Q85" t="inlineStr"/>
      <c r="R85" t="inlineStr"/>
      <c r="S85" t="inlineStr"/>
      <c r="T85" t="inlineStr"/>
      <c r="U85" t="inlineStr"/>
      <c r="V85" s="2" t="inlineStr"/>
      <c r="W85" t="inlineStr"/>
      <c r="X85" t="inlineStr"/>
      <c r="Y85" t="inlineStr"/>
      <c r="Z85" t="inlineStr"/>
      <c r="AA85" t="inlineStr"/>
      <c r="AB85" t="inlineStr"/>
      <c r="AC85" s="2" t="inlineStr"/>
      <c r="AD85" t="n">
        <v>2</v>
      </c>
      <c r="AE85" t="n">
        <v>480</v>
      </c>
      <c r="AF85" t="n">
        <v>480</v>
      </c>
      <c r="AG85" t="inlineStr">
        <is>
          <t>H-KARMEN (U=0,96)</t>
        </is>
      </c>
      <c r="AH85" t="inlineStr">
        <is>
          <t>RAL Farge (6005)</t>
        </is>
      </c>
      <c r="AI85" t="inlineStr">
        <is>
          <t>Lasur (P 11 RAL 9001)</t>
        </is>
      </c>
      <c r="AJ85" s="2" t="inlineStr">
        <is>
          <t>2 284,56</t>
        </is>
      </c>
    </row>
    <row r="86">
      <c r="A86" s="2" t="inlineStr">
        <is>
          <t>V_B1-40</t>
        </is>
      </c>
      <c r="B86" t="n">
        <v>1</v>
      </c>
      <c r="C86" t="n">
        <v>490</v>
      </c>
      <c r="D86" t="n">
        <v>1790</v>
      </c>
      <c r="E86" t="inlineStr"/>
      <c r="F86" t="inlineStr"/>
      <c r="G86" t="inlineStr"/>
      <c r="H86" t="inlineStr"/>
      <c r="I86" t="inlineStr"/>
      <c r="J86" t="inlineStr">
        <is>
          <t>0,530</t>
        </is>
      </c>
      <c r="K86" t="inlineStr"/>
      <c r="L86" t="inlineStr"/>
      <c r="M86" t="inlineStr"/>
      <c r="N86" t="inlineStr"/>
      <c r="O86" s="2" t="inlineStr"/>
      <c r="P86" t="inlineStr"/>
      <c r="Q86" t="inlineStr"/>
      <c r="R86" t="inlineStr"/>
      <c r="S86" t="inlineStr"/>
      <c r="T86" t="inlineStr"/>
      <c r="U86" t="inlineStr"/>
      <c r="V86" s="2" t="inlineStr"/>
      <c r="W86" t="inlineStr"/>
      <c r="X86" t="inlineStr"/>
      <c r="Y86" t="inlineStr"/>
      <c r="Z86" t="inlineStr"/>
      <c r="AA86" t="inlineStr"/>
      <c r="AB86" t="inlineStr"/>
      <c r="AC86" s="2" t="inlineStr"/>
      <c r="AD86" t="inlineStr"/>
      <c r="AE86" t="inlineStr"/>
      <c r="AF86" t="inlineStr"/>
      <c r="AG86" t="inlineStr"/>
      <c r="AH86" t="inlineStr"/>
      <c r="AI86" t="inlineStr"/>
      <c r="AJ86" s="2" t="inlineStr"/>
    </row>
    <row r="87">
      <c r="A87" s="2" t="inlineStr">
        <is>
          <t>V_B1-201.1</t>
        </is>
      </c>
      <c r="B87" t="n">
        <v>1</v>
      </c>
      <c r="C87" t="n">
        <v>2170</v>
      </c>
      <c r="D87" t="n">
        <v>2070</v>
      </c>
      <c r="E87" t="inlineStr"/>
      <c r="F87" t="inlineStr"/>
      <c r="G87" t="inlineStr">
        <is>
          <t>innvendig vindu, matt lakk, hvitpigmentert begge sider</t>
        </is>
      </c>
      <c r="H87" t="inlineStr"/>
      <c r="I87" t="inlineStr">
        <is>
          <t>Sikkerhetsglass, laminert herdet</t>
        </is>
      </c>
      <c r="J87" t="inlineStr">
        <is>
          <t>3,478</t>
        </is>
      </c>
      <c r="K87" t="inlineStr">
        <is>
          <t>E 30</t>
        </is>
      </c>
      <c r="L87" t="inlineStr">
        <is>
          <t>48 dB</t>
        </is>
      </c>
      <c r="M87" t="inlineStr">
        <is>
          <t>Fast glass</t>
        </is>
      </c>
      <c r="N87" t="inlineStr"/>
      <c r="O87" s="2" t="inlineStr">
        <is>
          <t>Eksisterende vindu byttes, mål må tas på plassen</t>
        </is>
      </c>
      <c r="P87" t="n">
        <v>1</v>
      </c>
      <c r="Q87">
        <f>1085+1085</f>
        <v/>
      </c>
      <c r="R87">
        <f>MAX(2070,2070)</f>
        <v/>
      </c>
      <c r="S87" t="inlineStr">
        <is>
          <t>EI30 Fast Basic</t>
        </is>
      </c>
      <c r="T87" t="inlineStr">
        <is>
          <t>Klarlakk m/5% NCS S 0502 Y</t>
        </is>
      </c>
      <c r="U87" t="inlineStr">
        <is>
          <t>---</t>
        </is>
      </c>
      <c r="V87" s="2">
        <f>17690+17690</f>
        <v/>
      </c>
      <c r="W87" t="inlineStr"/>
      <c r="X87" t="inlineStr"/>
      <c r="Y87" t="inlineStr"/>
      <c r="Z87" t="inlineStr"/>
      <c r="AA87" t="inlineStr"/>
      <c r="AB87" t="inlineStr"/>
      <c r="AC87" s="2" t="inlineStr"/>
      <c r="AD87" t="n">
        <v>1</v>
      </c>
      <c r="AE87" t="n">
        <v>2170</v>
      </c>
      <c r="AF87" t="n">
        <v>2070</v>
      </c>
      <c r="AG87" t="inlineStr">
        <is>
          <t>H-KARMEN EI30 (U=1,5)</t>
        </is>
      </c>
      <c r="AH87" t="inlineStr">
        <is>
          <t>RAL Farge (6005)</t>
        </is>
      </c>
      <c r="AI87" t="inlineStr">
        <is>
          <t>Lasur (P 11 RAL 9001)</t>
        </is>
      </c>
      <c r="AJ87" s="2" t="inlineStr">
        <is>
          <t>21 774,28</t>
        </is>
      </c>
    </row>
    <row r="88">
      <c r="A88" s="2" t="inlineStr">
        <is>
          <t>V_B1-201.2</t>
        </is>
      </c>
      <c r="B88" t="n">
        <v>1</v>
      </c>
      <c r="C88" t="n">
        <v>2170</v>
      </c>
      <c r="D88" t="n">
        <v>2070</v>
      </c>
      <c r="E88" t="inlineStr"/>
      <c r="F88" t="inlineStr"/>
      <c r="G88" t="inlineStr">
        <is>
          <t>innvendig vindu, matt lakk, hvitpigmentert begge sider</t>
        </is>
      </c>
      <c r="H88" t="inlineStr"/>
      <c r="I88" t="inlineStr">
        <is>
          <t>Sikkerhetsglass, laminert herdet</t>
        </is>
      </c>
      <c r="J88" t="inlineStr">
        <is>
          <t>3,478</t>
        </is>
      </c>
      <c r="K88" t="inlineStr">
        <is>
          <t>EI 30</t>
        </is>
      </c>
      <c r="L88" t="inlineStr">
        <is>
          <t>44 dB</t>
        </is>
      </c>
      <c r="M88" t="inlineStr">
        <is>
          <t>Fast glass</t>
        </is>
      </c>
      <c r="N88" t="inlineStr"/>
      <c r="O88" s="2" t="inlineStr">
        <is>
          <t>Eksisterende vindu byttes, mål må tas på plassen</t>
        </is>
      </c>
      <c r="P88" t="n">
        <v>1</v>
      </c>
      <c r="Q88">
        <f>1085+1085</f>
        <v/>
      </c>
      <c r="R88">
        <f>MAX(2070,2070)</f>
        <v/>
      </c>
      <c r="S88" t="inlineStr">
        <is>
          <t>EI30 Fast Basic</t>
        </is>
      </c>
      <c r="T88" t="inlineStr">
        <is>
          <t>Klarlakk m/5% NCS S 0502 Y</t>
        </is>
      </c>
      <c r="U88" t="inlineStr">
        <is>
          <t>---</t>
        </is>
      </c>
      <c r="V88" s="2">
        <f>17690+17690</f>
        <v/>
      </c>
      <c r="W88" t="inlineStr"/>
      <c r="X88" t="inlineStr"/>
      <c r="Y88" t="inlineStr"/>
      <c r="Z88" t="inlineStr"/>
      <c r="AA88" t="inlineStr"/>
      <c r="AB88" t="inlineStr"/>
      <c r="AC88" s="2" t="inlineStr"/>
      <c r="AD88" t="n">
        <v>1</v>
      </c>
      <c r="AE88" t="n">
        <v>2170</v>
      </c>
      <c r="AF88" t="n">
        <v>2070</v>
      </c>
      <c r="AG88" t="inlineStr">
        <is>
          <t>H-KARMEN EI30 (U=1,5)</t>
        </is>
      </c>
      <c r="AH88" t="inlineStr">
        <is>
          <t>RAL Farge (6005)</t>
        </is>
      </c>
      <c r="AI88" t="inlineStr">
        <is>
          <t>Lasur (P 11 RAL 9001)</t>
        </is>
      </c>
      <c r="AJ88" s="2" t="inlineStr">
        <is>
          <t>21 774,28</t>
        </is>
      </c>
    </row>
    <row r="89">
      <c r="A89" s="2" t="inlineStr">
        <is>
          <t>V_B1-201.3</t>
        </is>
      </c>
      <c r="B89" t="n">
        <v>1</v>
      </c>
      <c r="C89" t="n">
        <v>2200</v>
      </c>
      <c r="D89" t="n">
        <v>1570</v>
      </c>
      <c r="E89" t="inlineStr"/>
      <c r="F89" t="inlineStr"/>
      <c r="G89" t="inlineStr">
        <is>
          <t>innvendig vindu, matt lakk, hvitpigmentert begge sider</t>
        </is>
      </c>
      <c r="H89" t="inlineStr"/>
      <c r="I89" t="inlineStr">
        <is>
          <t>Sikkerhetsglass, laminert herdet</t>
        </is>
      </c>
      <c r="J89" t="inlineStr">
        <is>
          <t>2,647</t>
        </is>
      </c>
      <c r="K89" t="inlineStr">
        <is>
          <t>E 30</t>
        </is>
      </c>
      <c r="L89" t="inlineStr">
        <is>
          <t>48 dB</t>
        </is>
      </c>
      <c r="M89" t="inlineStr">
        <is>
          <t>Fast glass</t>
        </is>
      </c>
      <c r="N89" t="inlineStr"/>
      <c r="O89" s="2" t="inlineStr">
        <is>
          <t>Eksisterende vindu byttes, mål må tas på plassen</t>
        </is>
      </c>
      <c r="P89" t="n">
        <v>1</v>
      </c>
      <c r="Q89">
        <f>1100+1100</f>
        <v/>
      </c>
      <c r="R89">
        <f>MAX(1570,1570)</f>
        <v/>
      </c>
      <c r="S89" t="inlineStr">
        <is>
          <t>EI30 Fast Basic</t>
        </is>
      </c>
      <c r="T89" t="inlineStr">
        <is>
          <t>Klarlakk m/5% NCS S 0502 Y</t>
        </is>
      </c>
      <c r="U89" t="inlineStr">
        <is>
          <t>---</t>
        </is>
      </c>
      <c r="V89" s="2">
        <f>13685+13685</f>
        <v/>
      </c>
      <c r="W89" t="inlineStr"/>
      <c r="X89" t="inlineStr"/>
      <c r="Y89" t="inlineStr"/>
      <c r="Z89" t="inlineStr"/>
      <c r="AA89" t="inlineStr"/>
      <c r="AB89" t="inlineStr"/>
      <c r="AC89" s="2" t="inlineStr"/>
      <c r="AD89" t="n">
        <v>1</v>
      </c>
      <c r="AE89" t="n">
        <v>2200</v>
      </c>
      <c r="AF89" t="n">
        <v>1570</v>
      </c>
      <c r="AG89" t="inlineStr">
        <is>
          <t>H-KARMEN EI30 (U=1,5)</t>
        </is>
      </c>
      <c r="AH89" t="inlineStr">
        <is>
          <t>RAL Farge (6005)</t>
        </is>
      </c>
      <c r="AI89" t="inlineStr">
        <is>
          <t>Lasur (P 11 RAL 9001)</t>
        </is>
      </c>
      <c r="AJ89" s="2" t="inlineStr">
        <is>
          <t>17 392,94</t>
        </is>
      </c>
    </row>
    <row r="90">
      <c r="A90" s="2" t="inlineStr">
        <is>
          <t>V_B1-201.4</t>
        </is>
      </c>
      <c r="B90" t="n">
        <v>1</v>
      </c>
      <c r="C90" t="n">
        <v>2170</v>
      </c>
      <c r="D90" t="n">
        <v>2070</v>
      </c>
      <c r="E90" t="inlineStr"/>
      <c r="F90" t="inlineStr"/>
      <c r="G90" t="inlineStr">
        <is>
          <t>innvendig vindu, matt lakk, hvitpigmentert begge sider</t>
        </is>
      </c>
      <c r="H90" t="inlineStr"/>
      <c r="I90" t="inlineStr">
        <is>
          <t>Sikkerhetsglass, laminert herdet</t>
        </is>
      </c>
      <c r="J90" t="inlineStr">
        <is>
          <t>3,601</t>
        </is>
      </c>
      <c r="K90" t="inlineStr">
        <is>
          <t>E 30</t>
        </is>
      </c>
      <c r="L90" t="inlineStr">
        <is>
          <t>48 dB</t>
        </is>
      </c>
      <c r="M90" t="inlineStr">
        <is>
          <t>Fast glass</t>
        </is>
      </c>
      <c r="N90" t="inlineStr"/>
      <c r="O90" s="2" t="inlineStr">
        <is>
          <t>Eksisterende vindu byttes, mål må tas på plassen</t>
        </is>
      </c>
      <c r="P90" t="n">
        <v>1</v>
      </c>
      <c r="Q90">
        <f>1085+1085</f>
        <v/>
      </c>
      <c r="R90">
        <f>MAX(2070,2070)</f>
        <v/>
      </c>
      <c r="S90" t="inlineStr">
        <is>
          <t>EI30 Fast Basic</t>
        </is>
      </c>
      <c r="T90" t="inlineStr">
        <is>
          <t>Klarlakk m/5% NCS S 0502 Y</t>
        </is>
      </c>
      <c r="U90" t="inlineStr">
        <is>
          <t>---</t>
        </is>
      </c>
      <c r="V90" s="2">
        <f>17690+17690</f>
        <v/>
      </c>
      <c r="W90" t="inlineStr"/>
      <c r="X90" t="inlineStr"/>
      <c r="Y90" t="inlineStr"/>
      <c r="Z90" t="inlineStr"/>
      <c r="AA90" t="inlineStr"/>
      <c r="AB90" t="inlineStr"/>
      <c r="AC90" s="2" t="inlineStr"/>
      <c r="AD90" t="n">
        <v>1</v>
      </c>
      <c r="AE90" t="n">
        <v>2170</v>
      </c>
      <c r="AF90" t="n">
        <v>2070</v>
      </c>
      <c r="AG90" t="inlineStr">
        <is>
          <t>H-KARMEN EI30 (U=1,5)</t>
        </is>
      </c>
      <c r="AH90" t="inlineStr">
        <is>
          <t>RAL Farge (6005)</t>
        </is>
      </c>
      <c r="AI90" t="inlineStr">
        <is>
          <t>Lasur (P 11 RAL 9001)</t>
        </is>
      </c>
      <c r="AJ90" s="2" t="inlineStr">
        <is>
          <t>21 774,28</t>
        </is>
      </c>
    </row>
    <row r="91">
      <c r="A91" s="2" t="inlineStr">
        <is>
          <t>V_B1-201.5</t>
        </is>
      </c>
      <c r="B91" t="n">
        <v>1</v>
      </c>
      <c r="C91" t="n">
        <v>2185</v>
      </c>
      <c r="D91" t="n">
        <v>2070</v>
      </c>
      <c r="E91" t="inlineStr"/>
      <c r="F91" t="inlineStr"/>
      <c r="G91" t="inlineStr">
        <is>
          <t>innvendig vindu, matt lakk, hvitpigmentert begge sider</t>
        </is>
      </c>
      <c r="H91" t="inlineStr"/>
      <c r="I91" t="inlineStr">
        <is>
          <t>Sikkerhetsglass, laminert herdet</t>
        </is>
      </c>
      <c r="J91" t="inlineStr">
        <is>
          <t>3,504</t>
        </is>
      </c>
      <c r="K91" t="inlineStr">
        <is>
          <t>EI 30</t>
        </is>
      </c>
      <c r="L91" t="inlineStr">
        <is>
          <t>44 dB</t>
        </is>
      </c>
      <c r="M91" t="inlineStr">
        <is>
          <t>Fast glass</t>
        </is>
      </c>
      <c r="N91" t="inlineStr"/>
      <c r="O91" s="2" t="inlineStr">
        <is>
          <t>Eksisterende vindu byttes, mål må tas på plassen</t>
        </is>
      </c>
      <c r="P91" t="n">
        <v>1</v>
      </c>
      <c r="Q91">
        <f>1092+1092</f>
        <v/>
      </c>
      <c r="R91">
        <f>MAX(2070,2070)</f>
        <v/>
      </c>
      <c r="S91" t="inlineStr">
        <is>
          <t>EI30 Fast Basic</t>
        </is>
      </c>
      <c r="T91" t="inlineStr">
        <is>
          <t>Klarlakk m/5% NCS S 0502 Y</t>
        </is>
      </c>
      <c r="U91" t="inlineStr">
        <is>
          <t>---</t>
        </is>
      </c>
      <c r="V91" s="2">
        <f>17780+17780</f>
        <v/>
      </c>
      <c r="W91" t="inlineStr"/>
      <c r="X91" t="inlineStr"/>
      <c r="Y91" t="inlineStr"/>
      <c r="Z91" t="inlineStr"/>
      <c r="AA91" t="inlineStr"/>
      <c r="AB91" t="inlineStr"/>
      <c r="AC91" s="2" t="inlineStr"/>
      <c r="AD91" t="n">
        <v>1</v>
      </c>
      <c r="AE91" t="n">
        <v>2185</v>
      </c>
      <c r="AF91" t="n">
        <v>2070</v>
      </c>
      <c r="AG91" t="inlineStr">
        <is>
          <t>H-KARMEN EI30 (U=1,5)</t>
        </is>
      </c>
      <c r="AH91" t="inlineStr">
        <is>
          <t>RAL Farge (6005)</t>
        </is>
      </c>
      <c r="AI91" t="inlineStr">
        <is>
          <t>Lasur (P 11 RAL 9001)</t>
        </is>
      </c>
      <c r="AJ91" s="2" t="inlineStr">
        <is>
          <t>21 914,85</t>
        </is>
      </c>
    </row>
    <row r="92">
      <c r="A92" s="2" t="inlineStr">
        <is>
          <t>V_B1-203</t>
        </is>
      </c>
      <c r="B92" t="n">
        <v>1</v>
      </c>
      <c r="C92" t="n">
        <v>3200</v>
      </c>
      <c r="D92" t="n">
        <v>2070</v>
      </c>
      <c r="E92" t="inlineStr"/>
      <c r="F92" t="inlineStr"/>
      <c r="G92" t="inlineStr">
        <is>
          <t>innvendig vindu, matt lakk, hvitpigmentert begge sider</t>
        </is>
      </c>
      <c r="H92" t="inlineStr"/>
      <c r="I92" t="inlineStr">
        <is>
          <t>Sikkerhetsglass, laminert herder</t>
        </is>
      </c>
      <c r="J92" t="inlineStr">
        <is>
          <t>3,476</t>
        </is>
      </c>
      <c r="K92" t="inlineStr">
        <is>
          <t>E 30</t>
        </is>
      </c>
      <c r="L92" t="inlineStr">
        <is>
          <t>44 dB</t>
        </is>
      </c>
      <c r="M92" t="inlineStr">
        <is>
          <t>Fast glass</t>
        </is>
      </c>
      <c r="N92" t="inlineStr"/>
      <c r="O92" s="2" t="inlineStr">
        <is>
          <t>Eksisterende vindu byttes, mål må tas på plassen</t>
        </is>
      </c>
      <c r="P92" t="n">
        <v>1</v>
      </c>
      <c r="Q92">
        <f>1600+1600</f>
        <v/>
      </c>
      <c r="R92">
        <f>MAX(2070,1488)</f>
        <v/>
      </c>
      <c r="S92" t="inlineStr">
        <is>
          <t>EI30 Fast m/skrå Basis</t>
        </is>
      </c>
      <c r="T92" t="inlineStr">
        <is>
          <t>Klarlakk m/5% NCS S 0502 Y</t>
        </is>
      </c>
      <c r="U92" t="inlineStr">
        <is>
          <t>RAL 6005 matt glans 30</t>
        </is>
      </c>
      <c r="V92" s="2">
        <f>20056+14763</f>
        <v/>
      </c>
      <c r="W92" t="inlineStr"/>
      <c r="X92" t="inlineStr"/>
      <c r="Y92" t="inlineStr"/>
      <c r="Z92" t="inlineStr"/>
      <c r="AA92" t="inlineStr"/>
      <c r="AB92" t="inlineStr"/>
      <c r="AC92" s="2" t="inlineStr"/>
      <c r="AD92" t="inlineStr"/>
      <c r="AE92" t="inlineStr"/>
      <c r="AF92" t="inlineStr"/>
      <c r="AG92" t="inlineStr"/>
      <c r="AH92" t="inlineStr"/>
      <c r="AI92" t="inlineStr"/>
      <c r="AJ92" s="2" t="inlineStr"/>
    </row>
    <row r="93">
      <c r="A93" s="2" t="inlineStr">
        <is>
          <t>V_B1-208.1</t>
        </is>
      </c>
      <c r="B93" t="n">
        <v>1</v>
      </c>
      <c r="C93" t="n">
        <v>1790</v>
      </c>
      <c r="D93" t="n">
        <v>2784</v>
      </c>
      <c r="E93" t="inlineStr"/>
      <c r="F93" t="inlineStr">
        <is>
          <t>RAL 7038 Agate grey</t>
        </is>
      </c>
      <c r="G93" t="inlineStr">
        <is>
          <t>mattlakk hvit pigmentert</t>
        </is>
      </c>
      <c r="H93" t="inlineStr"/>
      <c r="I93" t="inlineStr">
        <is>
          <t>Sikkerhetsglass. laminert herdet</t>
        </is>
      </c>
      <c r="J93" t="inlineStr">
        <is>
          <t>3,411</t>
        </is>
      </c>
      <c r="K93" t="inlineStr">
        <is>
          <t>EI 30</t>
        </is>
      </c>
      <c r="L93" t="inlineStr"/>
      <c r="M93" t="inlineStr">
        <is>
          <t>Fast glass</t>
        </is>
      </c>
      <c r="N93" t="inlineStr"/>
      <c r="O93" s="2" t="inlineStr"/>
      <c r="P93" t="inlineStr"/>
      <c r="Q93" t="inlineStr"/>
      <c r="R93" t="inlineStr"/>
      <c r="S93" t="inlineStr"/>
      <c r="T93" t="inlineStr"/>
      <c r="U93" t="inlineStr"/>
      <c r="V93" s="2" t="inlineStr"/>
      <c r="W93" t="inlineStr"/>
      <c r="X93" t="inlineStr"/>
      <c r="Y93" t="inlineStr"/>
      <c r="Z93" t="inlineStr"/>
      <c r="AA93" t="inlineStr"/>
      <c r="AB93" t="inlineStr"/>
      <c r="AC93" s="2" t="inlineStr"/>
      <c r="AD93" t="inlineStr"/>
      <c r="AE93" t="inlineStr"/>
      <c r="AF93" t="inlineStr"/>
      <c r="AG93" t="inlineStr"/>
      <c r="AH93" t="inlineStr"/>
      <c r="AI93" t="inlineStr"/>
      <c r="AJ93" s="2" t="inlineStr"/>
    </row>
    <row r="94">
      <c r="A94" s="2" t="inlineStr">
        <is>
          <t>V_B1-208.2</t>
        </is>
      </c>
      <c r="B94" t="n">
        <v>1</v>
      </c>
      <c r="C94" t="n">
        <v>1790</v>
      </c>
      <c r="D94" t="n">
        <v>2133</v>
      </c>
      <c r="E94" t="inlineStr"/>
      <c r="F94" t="inlineStr">
        <is>
          <t>RAL 7038 Agate grey</t>
        </is>
      </c>
      <c r="G94" t="inlineStr">
        <is>
          <t>mattlakk hvit pigmentert</t>
        </is>
      </c>
      <c r="H94" t="inlineStr"/>
      <c r="I94" t="inlineStr">
        <is>
          <t>Sikkerhetsglass, laminert herdet</t>
        </is>
      </c>
      <c r="J94" t="inlineStr">
        <is>
          <t>2,526</t>
        </is>
      </c>
      <c r="K94" t="inlineStr">
        <is>
          <t>EI 30</t>
        </is>
      </c>
      <c r="L94" t="inlineStr"/>
      <c r="M94" t="inlineStr">
        <is>
          <t>Fast glass</t>
        </is>
      </c>
      <c r="N94" t="inlineStr"/>
      <c r="O94" s="2" t="inlineStr"/>
      <c r="P94" t="inlineStr"/>
      <c r="Q94" t="inlineStr"/>
      <c r="R94" t="inlineStr"/>
      <c r="S94" t="inlineStr"/>
      <c r="T94" t="inlineStr"/>
      <c r="U94" t="inlineStr"/>
      <c r="V94" s="2" t="inlineStr"/>
      <c r="W94" t="inlineStr"/>
      <c r="X94" t="inlineStr"/>
      <c r="Y94" t="inlineStr"/>
      <c r="Z94" t="inlineStr"/>
      <c r="AA94" t="inlineStr"/>
      <c r="AB94" t="inlineStr"/>
      <c r="AC94" s="2" t="inlineStr"/>
      <c r="AD94" t="inlineStr"/>
      <c r="AE94" t="inlineStr"/>
      <c r="AF94" t="inlineStr"/>
      <c r="AG94" t="inlineStr"/>
      <c r="AH94" t="inlineStr"/>
      <c r="AI94" t="inlineStr"/>
      <c r="AJ94" s="2" t="inlineStr"/>
    </row>
    <row r="95">
      <c r="A95" s="2" t="inlineStr">
        <is>
          <t>V_B2-01.1</t>
        </is>
      </c>
      <c r="B95" t="n">
        <v>4</v>
      </c>
      <c r="C95" t="n">
        <v>3290</v>
      </c>
      <c r="D95" t="n">
        <v>1490</v>
      </c>
      <c r="E95" t="inlineStr"/>
      <c r="F95" t="inlineStr">
        <is>
          <t>RAL 6005 (moss green)</t>
        </is>
      </c>
      <c r="G95" t="inlineStr">
        <is>
          <t>matt lakk, hvitpigmentert</t>
        </is>
      </c>
      <c r="H95" t="inlineStr"/>
      <c r="I95" t="inlineStr"/>
      <c r="J95" t="inlineStr">
        <is>
          <t>3,649</t>
        </is>
      </c>
      <c r="K95" t="inlineStr"/>
      <c r="L95" t="inlineStr"/>
      <c r="M95" t="inlineStr">
        <is>
          <t>Topphengslet utadslående</t>
        </is>
      </c>
      <c r="N95" t="inlineStr"/>
      <c r="O95" s="2" t="inlineStr"/>
      <c r="P95" t="n">
        <v>4</v>
      </c>
      <c r="Q95" t="n">
        <v>3290</v>
      </c>
      <c r="R95" t="n">
        <v>1490</v>
      </c>
      <c r="S95" t="inlineStr">
        <is>
          <t>Toppsving eXtra 0.8</t>
        </is>
      </c>
      <c r="T95" t="inlineStr">
        <is>
          <t>Klarlakk m/5% NCS S 0502 Y</t>
        </is>
      </c>
      <c r="U95" t="inlineStr">
        <is>
          <t>RAL 6005 matt glans 30</t>
        </is>
      </c>
      <c r="V95" s="2" t="n">
        <v>72716</v>
      </c>
      <c r="W95" t="inlineStr"/>
      <c r="X95" t="inlineStr"/>
      <c r="Y95" t="inlineStr"/>
      <c r="Z95" t="inlineStr"/>
      <c r="AA95" t="inlineStr"/>
      <c r="AB95" t="inlineStr"/>
      <c r="AC95" s="2" t="inlineStr"/>
      <c r="AD95" t="n">
        <v>4</v>
      </c>
      <c r="AE95" t="n">
        <v>3290</v>
      </c>
      <c r="AF95" t="n">
        <v>1490</v>
      </c>
      <c r="AG95" t="inlineStr">
        <is>
          <t>TOPPHENGSLET VINDU (U=0,85)</t>
        </is>
      </c>
      <c r="AH95" t="inlineStr">
        <is>
          <t>RAL Farge (6005)</t>
        </is>
      </c>
      <c r="AI95" t="inlineStr">
        <is>
          <t>Lasur (P 11 RAL 9001)</t>
        </is>
      </c>
      <c r="AJ95" s="2" t="inlineStr">
        <is>
          <t>42 940,51</t>
        </is>
      </c>
    </row>
    <row r="96">
      <c r="A96" s="2" t="inlineStr">
        <is>
          <t>V_B2-01.2</t>
        </is>
      </c>
      <c r="B96" t="n">
        <v>5</v>
      </c>
      <c r="C96" t="n">
        <v>3290</v>
      </c>
      <c r="D96" t="n">
        <v>790</v>
      </c>
      <c r="E96" t="inlineStr"/>
      <c r="F96" t="inlineStr">
        <is>
          <t>RAL 6005 (moss green)</t>
        </is>
      </c>
      <c r="G96" t="inlineStr">
        <is>
          <t>matt lakk, hvitpigmentert</t>
        </is>
      </c>
      <c r="H96" t="inlineStr"/>
      <c r="I96" t="inlineStr"/>
      <c r="J96" t="inlineStr">
        <is>
          <t>2,117</t>
        </is>
      </c>
      <c r="K96" t="inlineStr"/>
      <c r="L96" t="inlineStr"/>
      <c r="M96" t="inlineStr">
        <is>
          <t>Fast glass</t>
        </is>
      </c>
      <c r="N96" t="inlineStr">
        <is>
          <t>Solavskjerming, Zip-screen</t>
        </is>
      </c>
      <c r="O96" s="2" t="inlineStr"/>
      <c r="P96" t="n">
        <v>5</v>
      </c>
      <c r="Q96" t="n">
        <v>3290</v>
      </c>
      <c r="R96" t="n">
        <v>790</v>
      </c>
      <c r="S96" t="inlineStr">
        <is>
          <t>Fast eXtra (E) 3 lag</t>
        </is>
      </c>
      <c r="T96" t="inlineStr">
        <is>
          <t>Klarlakk m/5% NCS S 0502 Y</t>
        </is>
      </c>
      <c r="U96" t="inlineStr">
        <is>
          <t>RAL 6005 matt glans 30</t>
        </is>
      </c>
      <c r="V96" s="2" t="n">
        <v>36890</v>
      </c>
      <c r="W96" t="inlineStr"/>
      <c r="X96" t="inlineStr"/>
      <c r="Y96" t="inlineStr"/>
      <c r="Z96" t="inlineStr"/>
      <c r="AA96" t="inlineStr"/>
      <c r="AB96" t="inlineStr"/>
      <c r="AC96" s="2" t="inlineStr"/>
      <c r="AD96" t="n">
        <v>5</v>
      </c>
      <c r="AE96" t="n">
        <v>3290</v>
      </c>
      <c r="AF96" t="n">
        <v>790</v>
      </c>
      <c r="AG96" t="inlineStr">
        <is>
          <t>H-KARMEN (U=0,73)</t>
        </is>
      </c>
      <c r="AH96" t="inlineStr">
        <is>
          <t>RAL Farge (6005)</t>
        </is>
      </c>
      <c r="AI96" t="inlineStr">
        <is>
          <t>Lasur (P 11 RAL 9001)</t>
        </is>
      </c>
      <c r="AJ96" s="2" t="inlineStr">
        <is>
          <t>23 429,62</t>
        </is>
      </c>
    </row>
    <row r="97">
      <c r="A97" s="2" t="inlineStr">
        <is>
          <t>V_B2-02</t>
        </is>
      </c>
      <c r="B97" t="n">
        <v>1</v>
      </c>
      <c r="C97" t="n">
        <v>590</v>
      </c>
      <c r="D97" t="n">
        <v>390</v>
      </c>
      <c r="E97" t="inlineStr"/>
      <c r="F97" t="inlineStr">
        <is>
          <t>RAL 6005 (moss green)</t>
        </is>
      </c>
      <c r="G97" t="inlineStr">
        <is>
          <t>matt lakk, hvitpigmentert</t>
        </is>
      </c>
      <c r="H97" t="inlineStr"/>
      <c r="I97" t="inlineStr"/>
      <c r="J97" t="inlineStr">
        <is>
          <t>0,133</t>
        </is>
      </c>
      <c r="K97" t="inlineStr"/>
      <c r="L97" t="inlineStr"/>
      <c r="M97" t="inlineStr">
        <is>
          <t>Fast glass</t>
        </is>
      </c>
      <c r="N97" t="inlineStr"/>
      <c r="O97" s="2" t="inlineStr"/>
      <c r="P97" t="n">
        <v>1</v>
      </c>
      <c r="Q97" t="n">
        <v>590</v>
      </c>
      <c r="R97" t="n">
        <v>390</v>
      </c>
      <c r="S97" t="inlineStr">
        <is>
          <t>Fast eXtra (E) 3 lag</t>
        </is>
      </c>
      <c r="T97" t="inlineStr">
        <is>
          <t>Klarlakk m/5% NCS S 0502 Y</t>
        </is>
      </c>
      <c r="U97" t="inlineStr">
        <is>
          <t>RAL 6005 matt glans 30</t>
        </is>
      </c>
      <c r="V97" s="2" t="n">
        <v>1859</v>
      </c>
      <c r="W97" t="inlineStr"/>
      <c r="X97" t="inlineStr"/>
      <c r="Y97" t="inlineStr"/>
      <c r="Z97" t="inlineStr"/>
      <c r="AA97" t="inlineStr"/>
      <c r="AB97" t="inlineStr"/>
      <c r="AC97" s="2" t="inlineStr"/>
      <c r="AD97" t="n">
        <v>1</v>
      </c>
      <c r="AE97" t="n">
        <v>590</v>
      </c>
      <c r="AF97" t="n">
        <v>390</v>
      </c>
      <c r="AG97" t="inlineStr">
        <is>
          <t>H-KARMEN (U=0,98)</t>
        </is>
      </c>
      <c r="AH97" t="inlineStr">
        <is>
          <t>RAL Farge (6005)</t>
        </is>
      </c>
      <c r="AI97" t="inlineStr">
        <is>
          <t>Lasur (P 11 RAL 9001)</t>
        </is>
      </c>
      <c r="AJ97" s="2" t="inlineStr">
        <is>
          <t>1 074,18</t>
        </is>
      </c>
    </row>
    <row r="98">
      <c r="A98" s="2" t="inlineStr">
        <is>
          <t>V_B2-03</t>
        </is>
      </c>
      <c r="B98" t="n">
        <v>3</v>
      </c>
      <c r="C98" t="n">
        <v>590</v>
      </c>
      <c r="D98" t="n">
        <v>390</v>
      </c>
      <c r="E98" t="inlineStr"/>
      <c r="F98" t="inlineStr">
        <is>
          <t>RAL 6005 (moss green)</t>
        </is>
      </c>
      <c r="G98" t="inlineStr">
        <is>
          <t>matt lakk, hvitpigmentert</t>
        </is>
      </c>
      <c r="H98" t="inlineStr"/>
      <c r="I98" t="inlineStr"/>
      <c r="J98" t="inlineStr">
        <is>
          <t>0,133</t>
        </is>
      </c>
      <c r="K98" t="inlineStr"/>
      <c r="L98" t="inlineStr"/>
      <c r="M98" t="inlineStr">
        <is>
          <t>Fast glass</t>
        </is>
      </c>
      <c r="N98" t="inlineStr"/>
      <c r="O98" s="2" t="inlineStr"/>
      <c r="P98" t="n">
        <v>3</v>
      </c>
      <c r="Q98" t="n">
        <v>590</v>
      </c>
      <c r="R98" t="n">
        <v>390</v>
      </c>
      <c r="S98" t="inlineStr">
        <is>
          <t>Fast eXtra (E) 3 lag</t>
        </is>
      </c>
      <c r="T98" t="inlineStr">
        <is>
          <t>Klarlakk m/5% NCS S 0502 Y</t>
        </is>
      </c>
      <c r="U98" t="inlineStr">
        <is>
          <t>RAL 6005 matt glans 30</t>
        </is>
      </c>
      <c r="V98" s="2" t="n">
        <v>5577</v>
      </c>
      <c r="W98" t="inlineStr"/>
      <c r="X98" t="inlineStr"/>
      <c r="Y98" t="inlineStr"/>
      <c r="Z98" t="inlineStr"/>
      <c r="AA98" t="inlineStr"/>
      <c r="AB98" t="inlineStr"/>
      <c r="AC98" s="2" t="inlineStr"/>
      <c r="AD98" t="n">
        <v>3</v>
      </c>
      <c r="AE98" t="n">
        <v>590</v>
      </c>
      <c r="AF98" t="n">
        <v>390</v>
      </c>
      <c r="AG98" t="inlineStr">
        <is>
          <t>H-KARMEN (U=0,98)</t>
        </is>
      </c>
      <c r="AH98" t="inlineStr">
        <is>
          <t>RAL Farge (6005)</t>
        </is>
      </c>
      <c r="AI98" t="inlineStr">
        <is>
          <t>Lasur (P 11 RAL 9001)</t>
        </is>
      </c>
      <c r="AJ98" s="2" t="inlineStr">
        <is>
          <t>3 222,55</t>
        </is>
      </c>
    </row>
    <row r="99">
      <c r="A99" s="2" t="inlineStr">
        <is>
          <t>V_B2-06.1</t>
        </is>
      </c>
      <c r="B99" t="n">
        <v>1</v>
      </c>
      <c r="C99" t="n">
        <v>2390</v>
      </c>
      <c r="D99" t="n">
        <v>1690</v>
      </c>
      <c r="E99" t="inlineStr"/>
      <c r="F99" t="inlineStr">
        <is>
          <t>RAL 6005 (moss green)</t>
        </is>
      </c>
      <c r="G99" t="inlineStr">
        <is>
          <t>matt lakk, hvitpigmentert</t>
        </is>
      </c>
      <c r="H99" t="inlineStr"/>
      <c r="I99" t="inlineStr"/>
      <c r="J99" t="inlineStr">
        <is>
          <t>3,201</t>
        </is>
      </c>
      <c r="K99" t="inlineStr">
        <is>
          <t>EW 30</t>
        </is>
      </c>
      <c r="L99" t="inlineStr"/>
      <c r="M99" t="inlineStr">
        <is>
          <t>Fast glass</t>
        </is>
      </c>
      <c r="N99" t="inlineStr"/>
      <c r="O99" s="2" t="inlineStr"/>
      <c r="P99" t="inlineStr"/>
      <c r="Q99" t="inlineStr"/>
      <c r="R99" t="inlineStr"/>
      <c r="S99" t="inlineStr"/>
      <c r="T99" t="inlineStr"/>
      <c r="U99" t="inlineStr"/>
      <c r="V99" s="2" t="inlineStr"/>
      <c r="W99" t="inlineStr"/>
      <c r="X99" t="inlineStr"/>
      <c r="Y99" t="inlineStr"/>
      <c r="Z99" t="inlineStr"/>
      <c r="AA99" t="inlineStr"/>
      <c r="AB99" t="inlineStr"/>
      <c r="AC99" s="2" t="inlineStr"/>
      <c r="AD99" t="n">
        <v>1</v>
      </c>
      <c r="AE99" t="n">
        <v>2390</v>
      </c>
      <c r="AF99" t="n">
        <v>1690</v>
      </c>
      <c r="AG99" t="inlineStr">
        <is>
          <t>H-KARMEN EI30 (U=1,5)</t>
        </is>
      </c>
      <c r="AH99" t="inlineStr">
        <is>
          <t>RAL Farge (6005)</t>
        </is>
      </c>
      <c r="AI99" t="inlineStr">
        <is>
          <t>Lasur (P 11 RAL 9001)</t>
        </is>
      </c>
      <c r="AJ99" s="2" t="inlineStr">
        <is>
          <t>19 989,60</t>
        </is>
      </c>
    </row>
    <row r="100">
      <c r="A100" s="2" t="inlineStr">
        <is>
          <t>V_B2-06.2</t>
        </is>
      </c>
      <c r="B100" t="n">
        <v>1</v>
      </c>
      <c r="C100" t="n">
        <v>3590</v>
      </c>
      <c r="D100" t="n">
        <v>1690</v>
      </c>
      <c r="E100" t="inlineStr"/>
      <c r="F100" t="inlineStr">
        <is>
          <t>RAL 6005 (moss green)</t>
        </is>
      </c>
      <c r="G100" t="inlineStr">
        <is>
          <t>matt lakk, hvitpigmentert</t>
        </is>
      </c>
      <c r="H100" t="inlineStr"/>
      <c r="I100" t="inlineStr"/>
      <c r="J100" t="inlineStr">
        <is>
          <t>4,712</t>
        </is>
      </c>
      <c r="K100" t="inlineStr"/>
      <c r="L100" t="inlineStr"/>
      <c r="M100" t="inlineStr">
        <is>
          <t>Topphengslet utadslående</t>
        </is>
      </c>
      <c r="N100" t="inlineStr"/>
      <c r="O100" s="2" t="inlineStr"/>
      <c r="P100" t="n">
        <v>1</v>
      </c>
      <c r="Q100" t="n">
        <v>3590</v>
      </c>
      <c r="R100" t="n">
        <v>1690</v>
      </c>
      <c r="S100" t="inlineStr">
        <is>
          <t>Toppsving eXtra 0.8</t>
        </is>
      </c>
      <c r="T100" t="inlineStr">
        <is>
          <t>Klarlakk m/5% NCS S 0502 Y</t>
        </is>
      </c>
      <c r="U100" t="inlineStr">
        <is>
          <t>RAL 6005 matt glans 30</t>
        </is>
      </c>
      <c r="V100" s="2" t="n">
        <v>21815</v>
      </c>
      <c r="W100" t="inlineStr"/>
      <c r="X100" t="inlineStr"/>
      <c r="Y100" t="inlineStr"/>
      <c r="Z100" t="inlineStr"/>
      <c r="AA100" t="inlineStr"/>
      <c r="AB100" t="inlineStr"/>
      <c r="AC100" s="2" t="inlineStr"/>
      <c r="AD100" t="n">
        <v>1</v>
      </c>
      <c r="AE100" t="n">
        <v>3590</v>
      </c>
      <c r="AF100" t="n">
        <v>1690</v>
      </c>
      <c r="AG100" t="inlineStr">
        <is>
          <t>TOPPHENGSLET VINDU (U=0,87)</t>
        </is>
      </c>
      <c r="AH100" t="inlineStr">
        <is>
          <t>RAL Farge (6005)</t>
        </is>
      </c>
      <c r="AI100" t="inlineStr">
        <is>
          <t>Lasur (P 11 RAL 9001)</t>
        </is>
      </c>
      <c r="AJ100" s="2" t="inlineStr">
        <is>
          <t>13 010,49</t>
        </is>
      </c>
    </row>
    <row r="101">
      <c r="A101" s="2" t="inlineStr">
        <is>
          <t>V_B2-07.1</t>
        </is>
      </c>
      <c r="B101" t="n">
        <v>1</v>
      </c>
      <c r="C101" t="n">
        <v>2290</v>
      </c>
      <c r="D101" t="n">
        <v>1490</v>
      </c>
      <c r="E101" t="inlineStr"/>
      <c r="F101" t="inlineStr">
        <is>
          <t>RAL 6005 (moss green)</t>
        </is>
      </c>
      <c r="G101" t="inlineStr">
        <is>
          <t>matt lakk, hvitpigmentert</t>
        </is>
      </c>
      <c r="H101" t="inlineStr"/>
      <c r="I101" t="inlineStr"/>
      <c r="J101" t="inlineStr">
        <is>
          <t>2,690</t>
        </is>
      </c>
      <c r="K101" t="inlineStr"/>
      <c r="L101" t="inlineStr"/>
      <c r="M101" t="inlineStr">
        <is>
          <t>Fast glass</t>
        </is>
      </c>
      <c r="N101" t="inlineStr"/>
      <c r="O101" s="2" t="inlineStr"/>
      <c r="P101" t="inlineStr"/>
      <c r="Q101" t="inlineStr"/>
      <c r="R101" t="inlineStr"/>
      <c r="S101" t="inlineStr"/>
      <c r="T101" t="inlineStr"/>
      <c r="U101" t="inlineStr"/>
      <c r="V101" s="2" t="inlineStr"/>
      <c r="W101" t="inlineStr"/>
      <c r="X101" t="inlineStr"/>
      <c r="Y101" t="inlineStr"/>
      <c r="Z101" t="inlineStr"/>
      <c r="AA101" t="inlineStr"/>
      <c r="AB101" t="inlineStr"/>
      <c r="AC101" s="2" t="inlineStr"/>
      <c r="AD101" t="n">
        <v>1</v>
      </c>
      <c r="AE101" t="n">
        <v>2290</v>
      </c>
      <c r="AF101" t="n">
        <v>1490</v>
      </c>
      <c r="AG101" t="inlineStr">
        <is>
          <t>H-KARMEN (U=0,82)</t>
        </is>
      </c>
      <c r="AH101" t="inlineStr">
        <is>
          <t>RAL Farge (6005)</t>
        </is>
      </c>
      <c r="AI101" t="inlineStr">
        <is>
          <t>Lasur (P 11 RAL 9001)</t>
        </is>
      </c>
      <c r="AJ101" s="2" t="inlineStr">
        <is>
          <t>6 671,88</t>
        </is>
      </c>
    </row>
    <row r="102">
      <c r="A102" s="2" t="inlineStr">
        <is>
          <t>V_B2-07.2</t>
        </is>
      </c>
      <c r="B102" t="n">
        <v>1</v>
      </c>
      <c r="C102" t="n">
        <v>2290</v>
      </c>
      <c r="D102" t="n">
        <v>1490</v>
      </c>
      <c r="E102" t="inlineStr"/>
      <c r="F102" t="inlineStr">
        <is>
          <t>RAL 6005 (moss green)</t>
        </is>
      </c>
      <c r="G102" t="inlineStr">
        <is>
          <t>matt lakk, hvitpigmentert</t>
        </is>
      </c>
      <c r="H102" t="inlineStr"/>
      <c r="I102" t="inlineStr"/>
      <c r="J102" t="inlineStr">
        <is>
          <t>2,690</t>
        </is>
      </c>
      <c r="K102" t="inlineStr">
        <is>
          <t>EI 30</t>
        </is>
      </c>
      <c r="L102" t="inlineStr"/>
      <c r="M102" t="inlineStr">
        <is>
          <t>Fast glass</t>
        </is>
      </c>
      <c r="N102" t="inlineStr"/>
      <c r="O102" s="2" t="inlineStr"/>
      <c r="P102" t="inlineStr"/>
      <c r="Q102" t="inlineStr"/>
      <c r="R102" t="inlineStr"/>
      <c r="S102" t="inlineStr"/>
      <c r="T102" t="inlineStr"/>
      <c r="U102" t="inlineStr"/>
      <c r="V102" s="2" t="inlineStr"/>
      <c r="W102" t="inlineStr"/>
      <c r="X102" t="inlineStr"/>
      <c r="Y102" t="inlineStr"/>
      <c r="Z102" t="inlineStr"/>
      <c r="AA102" t="inlineStr"/>
      <c r="AB102" t="inlineStr"/>
      <c r="AC102" s="2" t="inlineStr"/>
      <c r="AD102" t="n">
        <v>1</v>
      </c>
      <c r="AE102" t="n">
        <v>2290</v>
      </c>
      <c r="AF102" t="n">
        <v>1490</v>
      </c>
      <c r="AG102" t="inlineStr">
        <is>
          <t>H-KARMEN EI30 (U=1,5)</t>
        </is>
      </c>
      <c r="AH102" t="inlineStr">
        <is>
          <t>RAL Farge (6005)</t>
        </is>
      </c>
      <c r="AI102" t="inlineStr">
        <is>
          <t>Lasur (P 11 RAL 9001)</t>
        </is>
      </c>
      <c r="AJ102" s="2" t="inlineStr">
        <is>
          <t>17 271,39</t>
        </is>
      </c>
    </row>
    <row r="103">
      <c r="A103" s="2" t="inlineStr">
        <is>
          <t>V_B2-07.3</t>
        </is>
      </c>
      <c r="B103" t="n">
        <v>1</v>
      </c>
      <c r="C103" t="n">
        <v>3200</v>
      </c>
      <c r="D103" t="n">
        <v>1200</v>
      </c>
      <c r="E103" t="inlineStr"/>
      <c r="F103" t="inlineStr">
        <is>
          <t>RAL 6005 (moss green)</t>
        </is>
      </c>
      <c r="G103" t="inlineStr">
        <is>
          <t>matt lakk, hvitpigmentert</t>
        </is>
      </c>
      <c r="H103" t="inlineStr"/>
      <c r="I103" t="inlineStr"/>
      <c r="J103" t="inlineStr">
        <is>
          <t>3,018</t>
        </is>
      </c>
      <c r="K103" t="inlineStr"/>
      <c r="L103" t="inlineStr"/>
      <c r="M103" t="inlineStr">
        <is>
          <t>Fast glass</t>
        </is>
      </c>
      <c r="N103" t="inlineStr"/>
      <c r="O103" s="2" t="inlineStr">
        <is>
          <t>Eksisterende vindu byttes, mål må tas på plassen</t>
        </is>
      </c>
      <c r="P103" t="inlineStr"/>
      <c r="Q103" t="inlineStr"/>
      <c r="R103" t="inlineStr"/>
      <c r="S103" t="inlineStr"/>
      <c r="T103" t="inlineStr"/>
      <c r="U103" t="inlineStr"/>
      <c r="V103" s="2" t="inlineStr"/>
      <c r="W103" t="inlineStr"/>
      <c r="X103" t="inlineStr"/>
      <c r="Y103" t="inlineStr"/>
      <c r="Z103" t="inlineStr"/>
      <c r="AA103" t="inlineStr"/>
      <c r="AB103" t="inlineStr"/>
      <c r="AC103" s="2" t="inlineStr"/>
      <c r="AD103" t="n">
        <v>1</v>
      </c>
      <c r="AE103" t="n">
        <v>3200</v>
      </c>
      <c r="AF103" t="n">
        <v>1200</v>
      </c>
      <c r="AG103" t="inlineStr">
        <is>
          <t>H-KARMEN (U=0,84)</t>
        </is>
      </c>
      <c r="AH103" t="inlineStr">
        <is>
          <t>RAL Farge (6005)</t>
        </is>
      </c>
      <c r="AI103" t="inlineStr">
        <is>
          <t>Lasur (P 11 RAL 9001)</t>
        </is>
      </c>
      <c r="AJ103" s="2" t="inlineStr">
        <is>
          <t>9 124,10</t>
        </is>
      </c>
    </row>
    <row r="104">
      <c r="A104" s="2" t="inlineStr">
        <is>
          <t>V_B2-07.4</t>
        </is>
      </c>
      <c r="B104" t="n">
        <v>1</v>
      </c>
      <c r="C104" t="n">
        <v>3200</v>
      </c>
      <c r="D104" t="n">
        <v>1200</v>
      </c>
      <c r="E104" t="inlineStr"/>
      <c r="F104" t="inlineStr">
        <is>
          <t>RAL 6005 (moss green)</t>
        </is>
      </c>
      <c r="G104" t="inlineStr">
        <is>
          <t>matt lakk, hvitpigmentert</t>
        </is>
      </c>
      <c r="H104" t="inlineStr"/>
      <c r="I104" t="inlineStr"/>
      <c r="J104" t="inlineStr">
        <is>
          <t>3,091</t>
        </is>
      </c>
      <c r="K104" t="inlineStr"/>
      <c r="L104" t="inlineStr"/>
      <c r="M104" t="inlineStr">
        <is>
          <t>Fast glass</t>
        </is>
      </c>
      <c r="N104" t="inlineStr"/>
      <c r="O104" s="2" t="inlineStr">
        <is>
          <t>Eksisterende vindu byttes, mål må tas på plassen</t>
        </is>
      </c>
      <c r="P104" t="inlineStr"/>
      <c r="Q104" t="inlineStr"/>
      <c r="R104" t="inlineStr"/>
      <c r="S104" t="inlineStr"/>
      <c r="T104" t="inlineStr"/>
      <c r="U104" t="inlineStr"/>
      <c r="V104" s="2" t="inlineStr"/>
      <c r="W104" t="inlineStr"/>
      <c r="X104" t="inlineStr"/>
      <c r="Y104" t="inlineStr"/>
      <c r="Z104" t="inlineStr"/>
      <c r="AA104" t="inlineStr"/>
      <c r="AB104" t="inlineStr"/>
      <c r="AC104" s="2" t="inlineStr"/>
      <c r="AD104" t="n">
        <v>1</v>
      </c>
      <c r="AE104" t="n">
        <v>3200</v>
      </c>
      <c r="AF104" t="n">
        <v>1200</v>
      </c>
      <c r="AG104" t="inlineStr">
        <is>
          <t>H-KARMEN (U=0,84)</t>
        </is>
      </c>
      <c r="AH104" t="inlineStr">
        <is>
          <t>RAL Farge (6005)</t>
        </is>
      </c>
      <c r="AI104" t="inlineStr">
        <is>
          <t>Lasur (P 11 RAL 9001)</t>
        </is>
      </c>
      <c r="AJ104" s="2" t="inlineStr">
        <is>
          <t>9 124,10</t>
        </is>
      </c>
    </row>
    <row r="105">
      <c r="A105" s="2" t="inlineStr">
        <is>
          <t>V_B2-16.1</t>
        </is>
      </c>
      <c r="B105" t="n">
        <v>1</v>
      </c>
      <c r="C105" t="n">
        <v>2890</v>
      </c>
      <c r="D105" t="n">
        <v>790</v>
      </c>
      <c r="E105" t="inlineStr"/>
      <c r="F105" t="inlineStr">
        <is>
          <t>RAL 6005 (moss green)</t>
        </is>
      </c>
      <c r="G105" t="inlineStr">
        <is>
          <t>matt lakk, hvitpigmentert</t>
        </is>
      </c>
      <c r="H105" t="inlineStr"/>
      <c r="I105" t="inlineStr"/>
      <c r="J105" t="inlineStr">
        <is>
          <t>1,613</t>
        </is>
      </c>
      <c r="K105" t="inlineStr"/>
      <c r="L105" t="inlineStr"/>
      <c r="M105" t="inlineStr">
        <is>
          <t>Topphengslet utadslående</t>
        </is>
      </c>
      <c r="N105" t="inlineStr"/>
      <c r="O105" s="2" t="inlineStr"/>
      <c r="P105" t="n">
        <v>1</v>
      </c>
      <c r="Q105" t="n">
        <v>2890</v>
      </c>
      <c r="R105" t="n">
        <v>790</v>
      </c>
      <c r="S105" t="inlineStr">
        <is>
          <t>Toppsving eXtra 0.8</t>
        </is>
      </c>
      <c r="T105" t="inlineStr">
        <is>
          <t>Klarlakk m/5% NCS S 0502 Y</t>
        </is>
      </c>
      <c r="U105" t="inlineStr">
        <is>
          <t>RAL 6005 matt glans 30</t>
        </is>
      </c>
      <c r="V105" s="2" t="n">
        <v>10074</v>
      </c>
      <c r="W105" t="inlineStr"/>
      <c r="X105" t="inlineStr"/>
      <c r="Y105" t="inlineStr"/>
      <c r="Z105" t="inlineStr"/>
      <c r="AA105" t="inlineStr"/>
      <c r="AB105" t="inlineStr"/>
      <c r="AC105" s="2" t="inlineStr"/>
      <c r="AD105" t="n">
        <v>1</v>
      </c>
      <c r="AE105" t="n">
        <v>2890</v>
      </c>
      <c r="AF105" t="n">
        <v>790</v>
      </c>
      <c r="AG105" t="inlineStr">
        <is>
          <t>2­VEIS INNADSLÅENDE VINDU</t>
        </is>
      </c>
      <c r="AH105" t="inlineStr">
        <is>
          <t>RAL Farge (6005)</t>
        </is>
      </c>
      <c r="AI105" t="inlineStr">
        <is>
          <t>Lasur (P 11 RAL 9001)</t>
        </is>
      </c>
      <c r="AJ105" s="2" t="inlineStr">
        <is>
          <t>8 792,46</t>
        </is>
      </c>
    </row>
    <row r="106">
      <c r="A106" s="2" t="inlineStr">
        <is>
          <t>V_B2-16.2</t>
        </is>
      </c>
      <c r="B106" t="n">
        <v>1</v>
      </c>
      <c r="C106" t="n">
        <v>1726</v>
      </c>
      <c r="D106" t="n">
        <v>2390</v>
      </c>
      <c r="E106" t="inlineStr"/>
      <c r="F106" t="inlineStr">
        <is>
          <t>RAL 6005 (moss green)</t>
        </is>
      </c>
      <c r="G106" t="inlineStr">
        <is>
          <t>matt lakk, hvitpigmentert</t>
        </is>
      </c>
      <c r="H106" t="inlineStr"/>
      <c r="I106" t="inlineStr"/>
      <c r="J106" t="inlineStr">
        <is>
          <t>3,223</t>
        </is>
      </c>
      <c r="K106" t="inlineStr">
        <is>
          <t>EI 30</t>
        </is>
      </c>
      <c r="L106" t="inlineStr"/>
      <c r="M106" t="inlineStr">
        <is>
          <t>Fast glass</t>
        </is>
      </c>
      <c r="N106" t="inlineStr"/>
      <c r="O106" s="2" t="inlineStr"/>
      <c r="P106" t="n">
        <v>1</v>
      </c>
      <c r="Q106">
        <f>863+863</f>
        <v/>
      </c>
      <c r="R106">
        <f>MAX(2390,2390)</f>
        <v/>
      </c>
      <c r="S106" t="inlineStr">
        <is>
          <t>EI30 Fast Basic 1.0</t>
        </is>
      </c>
      <c r="T106" t="inlineStr">
        <is>
          <t>Klarlakk m/5% NCS S 0502 Y</t>
        </is>
      </c>
      <c r="U106" t="inlineStr">
        <is>
          <t>RAL 6005 matt glans 30</t>
        </is>
      </c>
      <c r="V106" s="2">
        <f>17807+17807</f>
        <v/>
      </c>
      <c r="W106" t="inlineStr"/>
      <c r="X106" t="inlineStr"/>
      <c r="Y106" t="inlineStr"/>
      <c r="Z106" t="inlineStr"/>
      <c r="AA106" t="inlineStr"/>
      <c r="AB106" t="inlineStr"/>
      <c r="AC106" s="2" t="inlineStr"/>
      <c r="AD106" t="n">
        <v>1</v>
      </c>
      <c r="AE106" t="n">
        <v>1726</v>
      </c>
      <c r="AF106" t="n">
        <v>2390</v>
      </c>
      <c r="AG106" t="inlineStr">
        <is>
          <t>H-KARMEN EI30 (U=1,5)</t>
        </is>
      </c>
      <c r="AH106" t="inlineStr">
        <is>
          <t>RAL Farge (6005)</t>
        </is>
      </c>
      <c r="AI106" t="inlineStr">
        <is>
          <t>Lasur (P 11 RAL 9001)</t>
        </is>
      </c>
      <c r="AJ106" s="2" t="inlineStr">
        <is>
          <t>20 785,22</t>
        </is>
      </c>
    </row>
    <row r="107">
      <c r="A107" s="2" t="inlineStr">
        <is>
          <t>V_C-04.1</t>
        </is>
      </c>
      <c r="B107" t="n">
        <v>1</v>
      </c>
      <c r="C107" t="n">
        <v>2380</v>
      </c>
      <c r="D107" t="n">
        <v>470</v>
      </c>
      <c r="E107" t="inlineStr"/>
      <c r="F107" t="inlineStr">
        <is>
          <t>RAL 6005 (moss green)</t>
        </is>
      </c>
      <c r="G107" t="inlineStr">
        <is>
          <t>matt lakk</t>
        </is>
      </c>
      <c r="H107" t="inlineStr"/>
      <c r="I107" t="inlineStr"/>
      <c r="J107" t="inlineStr">
        <is>
          <t>0,734</t>
        </is>
      </c>
      <c r="K107" t="inlineStr"/>
      <c r="L107" t="inlineStr"/>
      <c r="M107" t="inlineStr">
        <is>
          <t>Fast glass</t>
        </is>
      </c>
      <c r="N107" t="inlineStr"/>
      <c r="O107" s="2" t="inlineStr"/>
      <c r="P107" t="n">
        <v>1</v>
      </c>
      <c r="Q107" t="n">
        <v>2380</v>
      </c>
      <c r="R107" t="n">
        <v>470</v>
      </c>
      <c r="S107" t="inlineStr">
        <is>
          <t>Fast eXtra (E) 3 lag</t>
        </is>
      </c>
      <c r="T107" t="inlineStr">
        <is>
          <t>Klarlakk m/5% NCS S 0502 Y</t>
        </is>
      </c>
      <c r="U107" t="inlineStr">
        <is>
          <t>RAL 6005 matt glans 30</t>
        </is>
      </c>
      <c r="V107" s="2" t="n">
        <v>3648</v>
      </c>
      <c r="W107" t="inlineStr"/>
      <c r="X107" t="inlineStr"/>
      <c r="Y107" t="inlineStr"/>
      <c r="Z107" t="inlineStr"/>
      <c r="AA107" t="inlineStr"/>
      <c r="AB107" t="inlineStr"/>
      <c r="AC107" s="2" t="inlineStr"/>
      <c r="AD107" t="inlineStr"/>
      <c r="AE107" t="inlineStr"/>
      <c r="AF107" t="inlineStr"/>
      <c r="AG107" t="inlineStr"/>
      <c r="AH107" t="inlineStr"/>
      <c r="AI107" t="inlineStr"/>
      <c r="AJ107" s="2" t="inlineStr"/>
    </row>
    <row r="108">
      <c r="A108" s="2" t="inlineStr">
        <is>
          <t>V_C-05.1</t>
        </is>
      </c>
      <c r="B108" t="n">
        <v>1</v>
      </c>
      <c r="C108" t="n">
        <v>2250</v>
      </c>
      <c r="D108" t="n">
        <v>590</v>
      </c>
      <c r="E108" t="inlineStr"/>
      <c r="F108" t="inlineStr">
        <is>
          <t>RAL 6005 (moss green)</t>
        </is>
      </c>
      <c r="G108" t="inlineStr">
        <is>
          <t>matt lakk</t>
        </is>
      </c>
      <c r="H108" t="inlineStr"/>
      <c r="I108" t="inlineStr"/>
      <c r="J108" t="inlineStr">
        <is>
          <t>0,944</t>
        </is>
      </c>
      <c r="K108" t="inlineStr"/>
      <c r="L108" t="inlineStr"/>
      <c r="M108" t="inlineStr">
        <is>
          <t>Fast glass</t>
        </is>
      </c>
      <c r="N108" t="inlineStr"/>
      <c r="O108" s="2" t="inlineStr"/>
      <c r="P108" t="n">
        <v>1</v>
      </c>
      <c r="Q108" t="n">
        <v>2250</v>
      </c>
      <c r="R108" t="n">
        <v>590</v>
      </c>
      <c r="S108" t="inlineStr">
        <is>
          <t>Fast eXtra (E) 3 lag</t>
        </is>
      </c>
      <c r="T108" t="inlineStr">
        <is>
          <t>Klarlakk m/5% NCS S 0502 Y</t>
        </is>
      </c>
      <c r="U108" t="inlineStr">
        <is>
          <t>RAL 6005 matt glans 30</t>
        </is>
      </c>
      <c r="V108" s="2" t="n">
        <v>3964</v>
      </c>
      <c r="W108" t="inlineStr"/>
      <c r="X108" t="inlineStr"/>
      <c r="Y108" t="inlineStr"/>
      <c r="Z108" t="inlineStr"/>
      <c r="AA108" t="inlineStr"/>
      <c r="AB108" t="inlineStr"/>
      <c r="AC108" s="2" t="inlineStr"/>
      <c r="AD108" t="inlineStr"/>
      <c r="AE108" t="inlineStr"/>
      <c r="AF108" t="inlineStr"/>
      <c r="AG108" t="inlineStr"/>
      <c r="AH108" t="inlineStr"/>
      <c r="AI108" t="inlineStr"/>
      <c r="AJ108" s="2" t="inlineStr"/>
    </row>
    <row r="109">
      <c r="A109" s="2" t="inlineStr">
        <is>
          <t>V_C-05.2</t>
        </is>
      </c>
      <c r="B109" t="n">
        <v>1</v>
      </c>
      <c r="C109" t="n">
        <v>2640</v>
      </c>
      <c r="D109" t="n">
        <v>590</v>
      </c>
      <c r="E109" t="inlineStr"/>
      <c r="F109" t="inlineStr">
        <is>
          <t>RAL 6005 (moss green)</t>
        </is>
      </c>
      <c r="G109" t="inlineStr">
        <is>
          <t>matt lakk</t>
        </is>
      </c>
      <c r="H109" t="inlineStr"/>
      <c r="I109" t="inlineStr"/>
      <c r="J109" t="inlineStr">
        <is>
          <t>1,119</t>
        </is>
      </c>
      <c r="K109" t="inlineStr"/>
      <c r="L109" t="inlineStr"/>
      <c r="M109" t="inlineStr">
        <is>
          <t>Fast glass</t>
        </is>
      </c>
      <c r="N109" t="inlineStr"/>
      <c r="O109" s="2" t="inlineStr"/>
      <c r="P109" t="n">
        <v>1</v>
      </c>
      <c r="Q109" t="n">
        <v>2640</v>
      </c>
      <c r="R109" t="n">
        <v>590</v>
      </c>
      <c r="S109" t="inlineStr">
        <is>
          <t>Fast eXtra (E) 3 lag</t>
        </is>
      </c>
      <c r="T109" t="inlineStr">
        <is>
          <t>Klarlakk m/5% NCS S 0502 Y</t>
        </is>
      </c>
      <c r="U109" t="inlineStr">
        <is>
          <t>RAL 6005 matt glans 30</t>
        </is>
      </c>
      <c r="V109" s="2" t="n">
        <v>4779</v>
      </c>
      <c r="W109" t="inlineStr"/>
      <c r="X109" t="inlineStr"/>
      <c r="Y109" t="inlineStr"/>
      <c r="Z109" t="inlineStr"/>
      <c r="AA109" t="inlineStr"/>
      <c r="AB109" t="inlineStr"/>
      <c r="AC109" s="2" t="inlineStr"/>
      <c r="AD109" t="inlineStr"/>
      <c r="AE109" t="inlineStr"/>
      <c r="AF109" t="inlineStr"/>
      <c r="AG109" t="inlineStr"/>
      <c r="AH109" t="inlineStr"/>
      <c r="AI109" t="inlineStr"/>
      <c r="AJ109" s="2" t="inlineStr"/>
    </row>
    <row r="110">
      <c r="A110" s="2" t="inlineStr">
        <is>
          <t>V_C-05.3</t>
        </is>
      </c>
      <c r="B110" t="n">
        <v>2</v>
      </c>
      <c r="C110" t="n">
        <v>590</v>
      </c>
      <c r="D110" t="n">
        <v>590</v>
      </c>
      <c r="E110" t="inlineStr"/>
      <c r="F110" t="inlineStr">
        <is>
          <t>RAL 6005 (moss green)</t>
        </is>
      </c>
      <c r="G110" t="inlineStr">
        <is>
          <t>matt lakk</t>
        </is>
      </c>
      <c r="H110" t="inlineStr"/>
      <c r="I110" t="inlineStr"/>
      <c r="J110" t="inlineStr">
        <is>
          <t>0,158</t>
        </is>
      </c>
      <c r="K110" t="inlineStr"/>
      <c r="L110" t="inlineStr"/>
      <c r="M110" t="inlineStr">
        <is>
          <t>Topphengslet utadslående</t>
        </is>
      </c>
      <c r="N110" t="inlineStr"/>
      <c r="O110" s="2" t="inlineStr"/>
      <c r="P110" t="n">
        <v>2</v>
      </c>
      <c r="Q110" t="n">
        <v>590</v>
      </c>
      <c r="R110" t="n">
        <v>590</v>
      </c>
      <c r="S110" t="inlineStr">
        <is>
          <t>Toppsving eXtra 0.8</t>
        </is>
      </c>
      <c r="T110" t="inlineStr">
        <is>
          <t>Klarlakk m/5% NCS S 0502 Y</t>
        </is>
      </c>
      <c r="U110" t="inlineStr">
        <is>
          <t>RAL 6005 matt glans 30</t>
        </is>
      </c>
      <c r="V110" s="2" t="n">
        <v>7408</v>
      </c>
      <c r="W110" t="inlineStr"/>
      <c r="X110" t="inlineStr"/>
      <c r="Y110" t="inlineStr"/>
      <c r="Z110" t="inlineStr"/>
      <c r="AA110" t="inlineStr"/>
      <c r="AB110" t="inlineStr"/>
      <c r="AC110" s="2" t="inlineStr"/>
      <c r="AD110" t="n">
        <v>2</v>
      </c>
      <c r="AE110" t="n">
        <v>590</v>
      </c>
      <c r="AF110" t="n">
        <v>590</v>
      </c>
      <c r="AG110" t="inlineStr">
        <is>
          <t>TOPPHENGSLET VINDU (U=1,0)</t>
        </is>
      </c>
      <c r="AH110" t="inlineStr">
        <is>
          <t>RAL Farge (6005)</t>
        </is>
      </c>
      <c r="AI110" t="inlineStr">
        <is>
          <t>Lasur (P 11 RAL 9001)</t>
        </is>
      </c>
      <c r="AJ110" s="2" t="inlineStr">
        <is>
          <t>4 071,45</t>
        </is>
      </c>
    </row>
    <row r="111">
      <c r="A111" s="2" t="inlineStr">
        <is>
          <t>V_C-06.1</t>
        </is>
      </c>
      <c r="B111" t="n">
        <v>1</v>
      </c>
      <c r="C111" t="n">
        <v>2640</v>
      </c>
      <c r="D111" t="n">
        <v>590</v>
      </c>
      <c r="E111" t="inlineStr"/>
      <c r="F111" t="inlineStr">
        <is>
          <t>RAL 6005 (moss green)</t>
        </is>
      </c>
      <c r="G111" t="inlineStr">
        <is>
          <t>matt lakk</t>
        </is>
      </c>
      <c r="H111" t="inlineStr"/>
      <c r="I111" t="inlineStr"/>
      <c r="J111" t="inlineStr">
        <is>
          <t>1,119</t>
        </is>
      </c>
      <c r="K111" t="inlineStr"/>
      <c r="L111" t="inlineStr"/>
      <c r="M111" t="inlineStr">
        <is>
          <t>Fast glass</t>
        </is>
      </c>
      <c r="N111" t="inlineStr"/>
      <c r="O111" s="2" t="inlineStr"/>
      <c r="P111" t="n">
        <v>1</v>
      </c>
      <c r="Q111" t="n">
        <v>2640</v>
      </c>
      <c r="R111" t="n">
        <v>590</v>
      </c>
      <c r="S111" t="inlineStr">
        <is>
          <t>Fast eXtra (E) 3 lag</t>
        </is>
      </c>
      <c r="T111" t="inlineStr">
        <is>
          <t>Klarlakk m/5% NCS S 0502 Y</t>
        </is>
      </c>
      <c r="U111" t="inlineStr">
        <is>
          <t>RAL 6005 matt glans 30</t>
        </is>
      </c>
      <c r="V111" s="2" t="n">
        <v>4779</v>
      </c>
      <c r="W111" t="inlineStr"/>
      <c r="X111" t="inlineStr"/>
      <c r="Y111" t="inlineStr"/>
      <c r="Z111" t="inlineStr"/>
      <c r="AA111" t="inlineStr"/>
      <c r="AB111" t="inlineStr"/>
      <c r="AC111" s="2" t="inlineStr"/>
      <c r="AD111" t="inlineStr"/>
      <c r="AE111" t="inlineStr"/>
      <c r="AF111" t="inlineStr"/>
      <c r="AG111" t="inlineStr"/>
      <c r="AH111" t="inlineStr"/>
      <c r="AI111" t="inlineStr"/>
      <c r="AJ111" s="2" t="inlineStr"/>
    </row>
    <row r="112">
      <c r="A112" s="2" t="inlineStr">
        <is>
          <t>V_Takvindu-02</t>
        </is>
      </c>
      <c r="B112" t="n">
        <v>1</v>
      </c>
      <c r="C112" t="inlineStr">
        <is>
          <t>---</t>
        </is>
      </c>
      <c r="D112" t="inlineStr">
        <is>
          <t>---</t>
        </is>
      </c>
      <c r="E112" t="inlineStr"/>
      <c r="F112" t="inlineStr"/>
      <c r="G112" t="inlineStr"/>
      <c r="H112" t="inlineStr"/>
      <c r="I112" t="inlineStr"/>
      <c r="J112" t="inlineStr">
        <is>
          <t>0,000</t>
        </is>
      </c>
      <c r="K112" t="inlineStr"/>
      <c r="L112" t="inlineStr"/>
      <c r="M112" t="inlineStr"/>
      <c r="N112" t="inlineStr"/>
      <c r="O112" s="2" t="inlineStr"/>
      <c r="P112" t="inlineStr"/>
      <c r="Q112" t="inlineStr"/>
      <c r="R112" t="inlineStr"/>
      <c r="S112" t="inlineStr"/>
      <c r="T112" t="inlineStr"/>
      <c r="U112" t="inlineStr"/>
      <c r="V112" s="2" t="inlineStr"/>
      <c r="W112" t="inlineStr"/>
      <c r="X112" t="inlineStr"/>
      <c r="Y112" t="inlineStr"/>
      <c r="Z112" t="inlineStr"/>
      <c r="AA112" t="inlineStr"/>
      <c r="AB112" t="inlineStr"/>
      <c r="AC112" s="2" t="inlineStr"/>
      <c r="AD112" t="inlineStr"/>
      <c r="AE112" t="inlineStr"/>
      <c r="AF112" t="inlineStr"/>
      <c r="AG112" t="inlineStr"/>
      <c r="AH112" t="inlineStr"/>
      <c r="AI112" t="inlineStr"/>
      <c r="AJ112" s="2" t="inlineStr"/>
    </row>
    <row r="113">
      <c r="A113" s="2" t="inlineStr">
        <is>
          <t>V_Takvindu-03</t>
        </is>
      </c>
      <c r="B113" t="n">
        <v>1</v>
      </c>
      <c r="C113" t="inlineStr">
        <is>
          <t>---</t>
        </is>
      </c>
      <c r="D113" t="inlineStr">
        <is>
          <t>---</t>
        </is>
      </c>
      <c r="E113" t="inlineStr"/>
      <c r="F113" t="inlineStr"/>
      <c r="G113" t="inlineStr"/>
      <c r="H113" t="inlineStr"/>
      <c r="I113" t="inlineStr"/>
      <c r="J113" t="inlineStr">
        <is>
          <t>0,000</t>
        </is>
      </c>
      <c r="K113" t="inlineStr"/>
      <c r="L113" t="inlineStr"/>
      <c r="M113" t="inlineStr"/>
      <c r="N113" t="inlineStr"/>
      <c r="O113" s="2" t="inlineStr"/>
      <c r="P113" t="inlineStr"/>
      <c r="Q113" t="inlineStr"/>
      <c r="R113" t="inlineStr"/>
      <c r="S113" t="inlineStr"/>
      <c r="T113" t="inlineStr"/>
      <c r="U113" t="inlineStr"/>
      <c r="V113" s="2" t="inlineStr"/>
      <c r="W113" t="inlineStr"/>
      <c r="X113" t="inlineStr"/>
      <c r="Y113" t="inlineStr"/>
      <c r="Z113" t="inlineStr"/>
      <c r="AA113" t="inlineStr"/>
      <c r="AB113" t="inlineStr"/>
      <c r="AC113" s="2" t="inlineStr"/>
      <c r="AD113" t="inlineStr"/>
      <c r="AE113" t="inlineStr"/>
      <c r="AF113" t="inlineStr"/>
      <c r="AG113" t="inlineStr"/>
      <c r="AH113" t="inlineStr"/>
      <c r="AI113" t="inlineStr"/>
      <c r="AJ113" s="2" t="inlineStr"/>
    </row>
    <row r="114">
      <c r="A114" s="2" t="inlineStr">
        <is>
          <t>V_Takvindu-04</t>
        </is>
      </c>
      <c r="B114" t="n">
        <v>2</v>
      </c>
      <c r="C114" t="inlineStr">
        <is>
          <t>---</t>
        </is>
      </c>
      <c r="D114" t="inlineStr">
        <is>
          <t>---</t>
        </is>
      </c>
      <c r="E114" t="inlineStr"/>
      <c r="F114" t="inlineStr"/>
      <c r="G114" t="inlineStr"/>
      <c r="H114" t="inlineStr"/>
      <c r="I114" t="inlineStr"/>
      <c r="J114" t="inlineStr">
        <is>
          <t>0,000</t>
        </is>
      </c>
      <c r="K114" t="inlineStr"/>
      <c r="L114" t="inlineStr"/>
      <c r="M114" t="inlineStr"/>
      <c r="N114" t="inlineStr"/>
      <c r="O114" s="2" t="inlineStr"/>
      <c r="P114" t="inlineStr"/>
      <c r="Q114" t="inlineStr"/>
      <c r="R114" t="inlineStr"/>
      <c r="S114" t="inlineStr"/>
      <c r="T114" t="inlineStr"/>
      <c r="U114" t="inlineStr"/>
      <c r="V114" s="2" t="inlineStr"/>
      <c r="W114" t="inlineStr"/>
      <c r="X114" t="inlineStr"/>
      <c r="Y114" t="inlineStr"/>
      <c r="Z114" t="inlineStr"/>
      <c r="AA114" t="inlineStr"/>
      <c r="AB114" t="inlineStr"/>
      <c r="AC114" s="2" t="inlineStr"/>
      <c r="AD114" t="inlineStr"/>
      <c r="AE114" t="inlineStr"/>
      <c r="AF114" t="inlineStr"/>
      <c r="AG114" t="inlineStr"/>
      <c r="AH114" t="inlineStr"/>
      <c r="AI114" t="inlineStr"/>
      <c r="AJ114" s="2" t="inlineStr"/>
    </row>
    <row r="115">
      <c r="A115" s="2" t="inlineStr">
        <is>
          <t>V_Takvindu-05</t>
        </is>
      </c>
      <c r="B115" t="n">
        <v>1</v>
      </c>
      <c r="C115" t="inlineStr">
        <is>
          <t>---</t>
        </is>
      </c>
      <c r="D115" t="inlineStr">
        <is>
          <t>---</t>
        </is>
      </c>
      <c r="E115" t="inlineStr"/>
      <c r="F115" t="inlineStr"/>
      <c r="G115" t="inlineStr"/>
      <c r="H115" t="inlineStr"/>
      <c r="I115" t="inlineStr"/>
      <c r="J115" t="inlineStr">
        <is>
          <t>0,000</t>
        </is>
      </c>
      <c r="K115" t="inlineStr"/>
      <c r="L115" t="inlineStr"/>
      <c r="M115" t="inlineStr"/>
      <c r="N115" t="inlineStr"/>
      <c r="O115" s="2" t="inlineStr"/>
      <c r="P115" t="inlineStr"/>
      <c r="Q115" t="inlineStr"/>
      <c r="R115" t="inlineStr"/>
      <c r="S115" t="inlineStr"/>
      <c r="T115" t="inlineStr"/>
      <c r="U115" t="inlineStr"/>
      <c r="V115" s="2" t="inlineStr"/>
      <c r="W115" t="inlineStr"/>
      <c r="X115" t="inlineStr"/>
      <c r="Y115" t="inlineStr"/>
      <c r="Z115" t="inlineStr"/>
      <c r="AA115" t="inlineStr"/>
      <c r="AB115" t="inlineStr"/>
      <c r="AC115" s="2" t="inlineStr"/>
      <c r="AD115" t="inlineStr"/>
      <c r="AE115" t="inlineStr"/>
      <c r="AF115" t="inlineStr"/>
      <c r="AG115" t="inlineStr"/>
      <c r="AH115" t="inlineStr"/>
      <c r="AI115" t="inlineStr"/>
      <c r="AJ115" s="2" t="inlineStr"/>
    </row>
    <row r="116">
      <c r="A116" s="2" t="inlineStr">
        <is>
          <t>V_Takvindu-06</t>
        </is>
      </c>
      <c r="B116" t="n">
        <v>1</v>
      </c>
      <c r="C116" t="inlineStr">
        <is>
          <t>---</t>
        </is>
      </c>
      <c r="D116" t="inlineStr">
        <is>
          <t>---</t>
        </is>
      </c>
      <c r="E116" t="inlineStr"/>
      <c r="F116" t="inlineStr"/>
      <c r="G116" t="inlineStr">
        <is>
          <t>Eksisterende vindu byttes, mål må tas på plassen</t>
        </is>
      </c>
      <c r="H116" t="inlineStr"/>
      <c r="I116" t="inlineStr"/>
      <c r="J116" t="inlineStr">
        <is>
          <t>0,000</t>
        </is>
      </c>
      <c r="K116" t="inlineStr"/>
      <c r="L116" t="inlineStr"/>
      <c r="M116" t="inlineStr"/>
      <c r="N116" t="inlineStr"/>
      <c r="O116" s="2" t="inlineStr"/>
      <c r="P116" t="inlineStr"/>
      <c r="Q116" t="inlineStr"/>
      <c r="R116" t="inlineStr"/>
      <c r="S116" t="inlineStr"/>
      <c r="T116" t="inlineStr"/>
      <c r="U116" t="inlineStr"/>
      <c r="V116" s="2" t="inlineStr"/>
      <c r="W116" t="inlineStr"/>
      <c r="X116" t="inlineStr"/>
      <c r="Y116" t="inlineStr"/>
      <c r="Z116" t="inlineStr"/>
      <c r="AA116" t="inlineStr"/>
      <c r="AB116" t="inlineStr"/>
      <c r="AC116" s="2" t="inlineStr"/>
      <c r="AD116" t="inlineStr"/>
      <c r="AE116" t="inlineStr"/>
      <c r="AF116" t="inlineStr"/>
      <c r="AG116" t="inlineStr"/>
      <c r="AH116" t="inlineStr"/>
      <c r="AI116" t="inlineStr"/>
      <c r="AJ116" s="2" t="inlineStr"/>
    </row>
    <row r="117">
      <c r="A117" s="2" t="inlineStr">
        <is>
          <t>V_A1-21</t>
        </is>
      </c>
      <c r="B117" t="inlineStr"/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  <c r="O117" s="2" t="inlineStr"/>
      <c r="P117" t="n">
        <v>1</v>
      </c>
      <c r="Q117" t="n">
        <v>2180</v>
      </c>
      <c r="R117" t="n">
        <v>1020</v>
      </c>
      <c r="S117" t="inlineStr">
        <is>
          <t>Innadslående eXtra 0.8</t>
        </is>
      </c>
      <c r="T117" t="inlineStr">
        <is>
          <t>Klarlakk m/5% NCS S 0502 Y</t>
        </is>
      </c>
      <c r="U117" t="inlineStr">
        <is>
          <t>RAL 6005 matt glans 30</t>
        </is>
      </c>
      <c r="V117" s="2" t="n">
        <v>10688</v>
      </c>
      <c r="W117" t="inlineStr"/>
      <c r="X117" t="inlineStr"/>
      <c r="Y117" t="inlineStr"/>
      <c r="Z117" t="inlineStr"/>
      <c r="AA117" t="inlineStr"/>
      <c r="AB117" t="inlineStr"/>
      <c r="AC117" s="2" t="inlineStr"/>
      <c r="AD117" t="n">
        <v>1</v>
      </c>
      <c r="AE117" t="n">
        <v>2180</v>
      </c>
      <c r="AF117" t="n">
        <v>1020</v>
      </c>
      <c r="AG117" t="inlineStr">
        <is>
          <t>2­VEIS INNADSLÅENDE VINDU</t>
        </is>
      </c>
      <c r="AH117" t="inlineStr">
        <is>
          <t>RAL Farge (6005)</t>
        </is>
      </c>
      <c r="AI117" t="inlineStr">
        <is>
          <t>Lasur (P 11 RAL 9001)</t>
        </is>
      </c>
      <c r="AJ117" s="2" t="inlineStr">
        <is>
          <t>6 597,36</t>
        </is>
      </c>
    </row>
    <row r="118">
      <c r="A118" s="2" t="inlineStr">
        <is>
          <t>---</t>
        </is>
      </c>
      <c r="B118" t="inlineStr"/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  <c r="O118" s="2" t="inlineStr"/>
      <c r="P118" t="n">
        <v>2</v>
      </c>
      <c r="Q118" t="n">
        <v>1295</v>
      </c>
      <c r="R118" t="n">
        <v>1190</v>
      </c>
      <c r="S118" t="inlineStr">
        <is>
          <t>EI30 Fast innvendig vindu</t>
        </is>
      </c>
      <c r="T118" t="inlineStr">
        <is>
          <t>Klarlakk m/5% NCS S 0502 Y</t>
        </is>
      </c>
      <c r="U118" t="inlineStr">
        <is>
          <t>---</t>
        </is>
      </c>
      <c r="V118" s="2" t="n">
        <v>16958</v>
      </c>
      <c r="W118" t="inlineStr"/>
      <c r="X118" t="inlineStr"/>
      <c r="Y118" t="inlineStr"/>
      <c r="Z118" t="inlineStr"/>
      <c r="AA118" t="inlineStr"/>
      <c r="AB118" t="inlineStr"/>
      <c r="AC118" s="2" t="inlineStr"/>
      <c r="AD118" t="inlineStr"/>
      <c r="AE118" t="inlineStr"/>
      <c r="AF118" t="inlineStr"/>
      <c r="AG118" t="inlineStr"/>
      <c r="AH118" t="inlineStr"/>
      <c r="AI118" t="inlineStr"/>
      <c r="AJ118" s="2" t="inlineStr"/>
    </row>
    <row r="119">
      <c r="A119" s="2" t="inlineStr">
        <is>
          <t>V_B1-06.1</t>
        </is>
      </c>
      <c r="B119" t="inlineStr"/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  <c r="O119" s="2" t="inlineStr"/>
      <c r="P119" t="n">
        <v>1</v>
      </c>
      <c r="Q119">
        <f>1195+1195</f>
        <v/>
      </c>
      <c r="R119">
        <f>MAX(1690,1690)</f>
        <v/>
      </c>
      <c r="S119" t="inlineStr">
        <is>
          <t>EI30 Fast Basic 1.0</t>
        </is>
      </c>
      <c r="T119" t="inlineStr">
        <is>
          <t>Klarlakk m/5% NCS S 0502 Y</t>
        </is>
      </c>
      <c r="U119" t="inlineStr">
        <is>
          <t>RAL 6005 matt glans 30</t>
        </is>
      </c>
      <c r="V119" s="2">
        <f>16176+16176</f>
        <v/>
      </c>
      <c r="W119" t="inlineStr"/>
      <c r="X119" t="inlineStr"/>
      <c r="Y119" t="inlineStr"/>
      <c r="Z119" t="inlineStr"/>
      <c r="AA119" t="inlineStr"/>
      <c r="AB119" t="inlineStr"/>
      <c r="AC119" s="2" t="inlineStr"/>
      <c r="AD119" t="inlineStr"/>
      <c r="AE119" t="inlineStr"/>
      <c r="AF119" t="inlineStr"/>
      <c r="AG119" t="inlineStr"/>
      <c r="AH119" t="inlineStr"/>
      <c r="AI119" t="inlineStr"/>
      <c r="AJ119" s="2" t="inlineStr"/>
    </row>
    <row r="120">
      <c r="A120" s="2" t="inlineStr">
        <is>
          <t>V_B1-07.1</t>
        </is>
      </c>
      <c r="B120" t="inlineStr"/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  <c r="O120" s="2" t="inlineStr"/>
      <c r="P120" t="n">
        <v>1</v>
      </c>
      <c r="Q120" t="n">
        <v>2290</v>
      </c>
      <c r="R120" t="n">
        <v>1490</v>
      </c>
      <c r="S120" t="inlineStr">
        <is>
          <t>Fast eXtra (E) 3 lag</t>
        </is>
      </c>
      <c r="T120" t="inlineStr">
        <is>
          <t>Klarlakk m/5% NCS S 0502 Y</t>
        </is>
      </c>
      <c r="U120" t="inlineStr">
        <is>
          <t>RAL 6005 matt glans 30</t>
        </is>
      </c>
      <c r="V120" s="2" t="n">
        <v>10376</v>
      </c>
      <c r="W120" t="inlineStr"/>
      <c r="X120" t="inlineStr"/>
      <c r="Y120" t="inlineStr"/>
      <c r="Z120" t="inlineStr"/>
      <c r="AA120" t="inlineStr"/>
      <c r="AB120" t="inlineStr"/>
      <c r="AC120" s="2" t="inlineStr"/>
      <c r="AD120" t="inlineStr"/>
      <c r="AE120" t="inlineStr"/>
      <c r="AF120" t="inlineStr"/>
      <c r="AG120" t="inlineStr"/>
      <c r="AH120" t="inlineStr"/>
      <c r="AI120" t="inlineStr"/>
      <c r="AJ120" s="2" t="inlineStr"/>
    </row>
    <row r="121">
      <c r="A121" s="2" t="inlineStr">
        <is>
          <t>V_B1-07.2</t>
        </is>
      </c>
      <c r="B121" t="inlineStr"/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  <c r="O121" s="2" t="inlineStr"/>
      <c r="P121" t="n">
        <v>1</v>
      </c>
      <c r="Q121">
        <f>1145+1145</f>
        <v/>
      </c>
      <c r="R121">
        <f>MAX(1490,1490)</f>
        <v/>
      </c>
      <c r="S121" t="inlineStr">
        <is>
          <t>EI30 Fast Basic 1.0</t>
        </is>
      </c>
      <c r="T121" t="inlineStr">
        <is>
          <t>Klarlakk m/5% NCS S 0502 Y</t>
        </is>
      </c>
      <c r="U121" t="inlineStr">
        <is>
          <t>RAL 6005 matt glans 30</t>
        </is>
      </c>
      <c r="V121" s="2">
        <f>14424+14424</f>
        <v/>
      </c>
      <c r="W121" t="inlineStr"/>
      <c r="X121" t="inlineStr"/>
      <c r="Y121" t="inlineStr"/>
      <c r="Z121" t="inlineStr"/>
      <c r="AA121" t="inlineStr"/>
      <c r="AB121" t="inlineStr"/>
      <c r="AC121" s="2" t="inlineStr"/>
      <c r="AD121" t="inlineStr"/>
      <c r="AE121" t="inlineStr"/>
      <c r="AF121" t="inlineStr"/>
      <c r="AG121" t="inlineStr"/>
      <c r="AH121" t="inlineStr"/>
      <c r="AI121" t="inlineStr"/>
      <c r="AJ121" s="2" t="inlineStr"/>
    </row>
    <row r="122">
      <c r="A122" s="2" t="inlineStr">
        <is>
          <t>V_B1-07.3</t>
        </is>
      </c>
      <c r="B122" t="inlineStr"/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  <c r="O122" s="2" t="inlineStr"/>
      <c r="P122" t="n">
        <v>1</v>
      </c>
      <c r="Q122" t="n">
        <v>3200</v>
      </c>
      <c r="R122" t="n">
        <v>1200</v>
      </c>
      <c r="S122" t="inlineStr">
        <is>
          <t>Fast eXtra (E) 3 lag</t>
        </is>
      </c>
      <c r="T122" t="inlineStr">
        <is>
          <t>Klarlakk m/5% NCS S 0502 Y</t>
        </is>
      </c>
      <c r="U122" t="inlineStr">
        <is>
          <t>RAL 6005 matt glans 30</t>
        </is>
      </c>
      <c r="V122" s="2" t="n">
        <v>12139</v>
      </c>
      <c r="W122" t="inlineStr"/>
      <c r="X122" t="inlineStr"/>
      <c r="Y122" t="inlineStr"/>
      <c r="Z122" t="inlineStr"/>
      <c r="AA122" t="inlineStr"/>
      <c r="AB122" t="inlineStr"/>
      <c r="AC122" s="2" t="inlineStr"/>
      <c r="AD122" t="inlineStr"/>
      <c r="AE122" t="inlineStr"/>
      <c r="AF122" t="inlineStr"/>
      <c r="AG122" t="inlineStr"/>
      <c r="AH122" t="inlineStr"/>
      <c r="AI122" t="inlineStr"/>
      <c r="AJ122" s="2" t="inlineStr"/>
    </row>
    <row r="123">
      <c r="A123" s="2" t="inlineStr">
        <is>
          <t>V_B1-07.4</t>
        </is>
      </c>
      <c r="B123" t="inlineStr"/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  <c r="O123" s="2" t="inlineStr"/>
      <c r="P123" t="n">
        <v>1</v>
      </c>
      <c r="Q123" t="n">
        <v>3200</v>
      </c>
      <c r="R123" t="n">
        <v>1200</v>
      </c>
      <c r="S123" t="inlineStr">
        <is>
          <t>Fast eXtra (E) 3 lag</t>
        </is>
      </c>
      <c r="T123" t="inlineStr">
        <is>
          <t>Klarlakk m/5% NCS S 0502 Y</t>
        </is>
      </c>
      <c r="U123" t="inlineStr">
        <is>
          <t>RAL 6005 matt glans 30</t>
        </is>
      </c>
      <c r="V123" s="2" t="n">
        <v>12139</v>
      </c>
      <c r="W123" t="inlineStr"/>
      <c r="X123" t="inlineStr"/>
      <c r="Y123" t="inlineStr"/>
      <c r="Z123" t="inlineStr"/>
      <c r="AA123" t="inlineStr"/>
      <c r="AB123" t="inlineStr"/>
      <c r="AC123" s="2" t="inlineStr"/>
      <c r="AD123" t="inlineStr"/>
      <c r="AE123" t="inlineStr"/>
      <c r="AF123" t="inlineStr"/>
      <c r="AG123" t="inlineStr"/>
      <c r="AH123" t="inlineStr"/>
      <c r="AI123" t="inlineStr"/>
      <c r="AJ123" s="2" t="inlineStr"/>
    </row>
    <row r="124">
      <c r="A124" s="2" t="inlineStr">
        <is>
          <t>V_B1-208</t>
        </is>
      </c>
      <c r="B124" t="inlineStr"/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  <c r="O124" s="2" t="inlineStr"/>
      <c r="P124" t="inlineStr"/>
      <c r="Q124" t="inlineStr"/>
      <c r="R124" t="inlineStr"/>
      <c r="S124" t="inlineStr"/>
      <c r="T124" t="inlineStr"/>
      <c r="U124" t="inlineStr"/>
      <c r="V124" s="2" t="inlineStr"/>
      <c r="W124" t="n">
        <v>1</v>
      </c>
      <c r="X124">
        <f>1788+1788</f>
        <v/>
      </c>
      <c r="Y124">
        <f>MAX(2988,2326)</f>
        <v/>
      </c>
      <c r="Z124" t="inlineStr">
        <is>
          <t>RAL 7040 Window grey</t>
        </is>
      </c>
      <c r="AA124" t="inlineStr">
        <is>
          <t>RAL 7040 Window grey</t>
        </is>
      </c>
      <c r="AB124" t="inlineStr">
        <is>
          <t>EI30 Passiv Brannprodukt - godkjent - med merke</t>
        </is>
      </c>
      <c r="AC124" s="2">
        <f>28159+23194</f>
        <v/>
      </c>
      <c r="AD124" t="inlineStr"/>
      <c r="AE124" t="inlineStr"/>
      <c r="AF124" t="inlineStr"/>
      <c r="AG124" t="inlineStr"/>
      <c r="AH124" t="inlineStr"/>
      <c r="AI124" t="inlineStr"/>
      <c r="AJ124" s="2" t="inlineStr"/>
    </row>
    <row r="125">
      <c r="A125" s="2" t="inlineStr">
        <is>
          <t>V_B1-34.a</t>
        </is>
      </c>
      <c r="B125" t="inlineStr"/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/>
      <c r="O125" s="2" t="inlineStr"/>
      <c r="P125" t="inlineStr"/>
      <c r="Q125" t="inlineStr"/>
      <c r="R125" t="inlineStr"/>
      <c r="S125" t="inlineStr"/>
      <c r="T125" t="inlineStr"/>
      <c r="U125" t="inlineStr"/>
      <c r="V125" s="2" t="inlineStr"/>
      <c r="W125" t="n">
        <v>1</v>
      </c>
      <c r="X125" t="n">
        <v>1488</v>
      </c>
      <c r="Y125" t="n">
        <v>2066</v>
      </c>
      <c r="Z125" t="inlineStr">
        <is>
          <t>RAL 7040 Window grey</t>
        </is>
      </c>
      <c r="AA125" t="inlineStr">
        <is>
          <t>RAL 7040 Window grey</t>
        </is>
      </c>
      <c r="AB125" t="inlineStr">
        <is>
          <t>EI30 Passiv Brannprodukt - godkjent - med merke</t>
        </is>
      </c>
      <c r="AC125" s="2" t="n">
        <v>18774</v>
      </c>
      <c r="AD125" t="inlineStr"/>
      <c r="AE125" t="inlineStr"/>
      <c r="AF125" t="inlineStr"/>
      <c r="AG125" t="inlineStr"/>
      <c r="AH125" t="inlineStr"/>
      <c r="AI125" t="inlineStr"/>
      <c r="AJ125" s="2" t="inlineStr"/>
    </row>
    <row r="126">
      <c r="A126" s="2" t="inlineStr">
        <is>
          <t>V_B1-34.b</t>
        </is>
      </c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  <c r="O126" s="2" t="inlineStr"/>
      <c r="P126" t="inlineStr"/>
      <c r="Q126" t="inlineStr"/>
      <c r="R126" t="inlineStr"/>
      <c r="S126" t="inlineStr"/>
      <c r="T126" t="inlineStr"/>
      <c r="U126" t="inlineStr"/>
      <c r="V126" s="2" t="inlineStr"/>
      <c r="W126" t="n">
        <v>1</v>
      </c>
      <c r="X126" t="n">
        <v>1488</v>
      </c>
      <c r="Y126" t="n">
        <v>2655</v>
      </c>
      <c r="Z126" t="inlineStr">
        <is>
          <t>RAL 7040 Window grey</t>
        </is>
      </c>
      <c r="AA126" t="inlineStr">
        <is>
          <t>RAL 7040 Window grey</t>
        </is>
      </c>
      <c r="AB126" t="inlineStr">
        <is>
          <t>EI30 Passiv Brannprodukt - godkjent - med merke</t>
        </is>
      </c>
      <c r="AC126" s="2" t="n">
        <v>23628</v>
      </c>
      <c r="AD126" t="inlineStr"/>
      <c r="AE126" t="inlineStr"/>
      <c r="AF126" t="inlineStr"/>
      <c r="AG126" t="inlineStr"/>
      <c r="AH126" t="inlineStr"/>
      <c r="AI126" t="inlineStr"/>
      <c r="AJ126" s="2" t="inlineStr"/>
    </row>
    <row r="127">
      <c r="A127" s="2" t="inlineStr">
        <is>
          <t>V_B1-34.d</t>
        </is>
      </c>
      <c r="B127" t="inlineStr"/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  <c r="O127" s="2" t="inlineStr"/>
      <c r="P127" t="inlineStr"/>
      <c r="Q127" t="inlineStr"/>
      <c r="R127" t="inlineStr"/>
      <c r="S127" t="inlineStr"/>
      <c r="T127" t="inlineStr"/>
      <c r="U127" t="inlineStr"/>
      <c r="V127" s="2" t="inlineStr"/>
      <c r="W127" t="n">
        <v>1</v>
      </c>
      <c r="X127" t="n">
        <v>1488</v>
      </c>
      <c r="Y127" t="n">
        <v>1488</v>
      </c>
      <c r="Z127" t="inlineStr">
        <is>
          <t>RAL 7040 Window grey</t>
        </is>
      </c>
      <c r="AA127" t="inlineStr">
        <is>
          <t>RAL 7040 Window grey</t>
        </is>
      </c>
      <c r="AB127" t="inlineStr">
        <is>
          <t>EI30 Passiv Brannprodukt - godkjent - med merke</t>
        </is>
      </c>
      <c r="AC127" s="2" t="n">
        <v>11766</v>
      </c>
      <c r="AD127" t="inlineStr"/>
      <c r="AE127" t="inlineStr"/>
      <c r="AF127" t="inlineStr"/>
      <c r="AG127" t="inlineStr"/>
      <c r="AH127" t="inlineStr"/>
      <c r="AI127" t="inlineStr"/>
      <c r="AJ127" s="2" t="inlineStr"/>
    </row>
    <row r="128">
      <c r="A128" s="2" t="inlineStr">
        <is>
          <t>V_B1-34.c</t>
        </is>
      </c>
      <c r="B128" t="inlineStr"/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/>
      <c r="O128" s="2" t="inlineStr"/>
      <c r="P128" t="inlineStr"/>
      <c r="Q128" t="inlineStr"/>
      <c r="R128" t="inlineStr"/>
      <c r="S128" t="inlineStr"/>
      <c r="T128" t="inlineStr"/>
      <c r="U128" t="inlineStr"/>
      <c r="V128" s="2" t="inlineStr"/>
      <c r="W128" t="n">
        <v>1</v>
      </c>
      <c r="X128" t="n">
        <v>1488</v>
      </c>
      <c r="Y128" t="n">
        <v>1488</v>
      </c>
      <c r="Z128" t="inlineStr">
        <is>
          <t>RAL 7040 Window grey</t>
        </is>
      </c>
      <c r="AA128" t="inlineStr">
        <is>
          <t>RAL 7040 Window grey</t>
        </is>
      </c>
      <c r="AB128" t="inlineStr">
        <is>
          <t>EI30 Passiv Brannprodukt - godkjent - med merke</t>
        </is>
      </c>
      <c r="AC128" s="2" t="n">
        <v>11766</v>
      </c>
      <c r="AD128" t="inlineStr"/>
      <c r="AE128" t="inlineStr"/>
      <c r="AF128" t="inlineStr"/>
      <c r="AG128" t="inlineStr"/>
      <c r="AH128" t="inlineStr"/>
      <c r="AI128" t="inlineStr"/>
      <c r="AJ128" s="2" t="inlineStr"/>
    </row>
    <row r="129">
      <c r="A129" s="2" t="inlineStr">
        <is>
          <t>V_B1-34.e</t>
        </is>
      </c>
      <c r="B129" t="inlineStr"/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/>
      <c r="O129" s="2" t="inlineStr"/>
      <c r="P129" t="inlineStr"/>
      <c r="Q129" t="inlineStr"/>
      <c r="R129" t="inlineStr"/>
      <c r="S129" t="inlineStr"/>
      <c r="T129" t="inlineStr"/>
      <c r="U129" t="inlineStr"/>
      <c r="V129" s="2" t="inlineStr"/>
      <c r="W129" t="n">
        <v>1</v>
      </c>
      <c r="X129" t="n">
        <v>1488</v>
      </c>
      <c r="Y129" t="n">
        <v>2988</v>
      </c>
      <c r="Z129" t="inlineStr">
        <is>
          <t>RAL 7040 Window grey</t>
        </is>
      </c>
      <c r="AA129" t="inlineStr">
        <is>
          <t>RAL 7040 Window grey</t>
        </is>
      </c>
      <c r="AB129" t="inlineStr">
        <is>
          <t>EI30 Passiv Brannprodukt - godkjent - med merke</t>
        </is>
      </c>
      <c r="AC129" s="2" t="n">
        <v>26294</v>
      </c>
      <c r="AD129" t="inlineStr"/>
      <c r="AE129" t="inlineStr"/>
      <c r="AF129" t="inlineStr"/>
      <c r="AG129" t="inlineStr"/>
      <c r="AH129" t="inlineStr"/>
      <c r="AI129" t="inlineStr"/>
      <c r="AJ129" s="2" t="inlineStr"/>
    </row>
    <row r="130">
      <c r="A130" s="2" t="inlineStr">
        <is>
          <t>V_A1.32.2</t>
        </is>
      </c>
      <c r="B130" t="inlineStr"/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/>
      <c r="O130" s="2" t="inlineStr"/>
      <c r="P130" t="inlineStr"/>
      <c r="Q130" t="inlineStr"/>
      <c r="R130" t="inlineStr"/>
      <c r="S130" t="inlineStr"/>
      <c r="T130" t="inlineStr"/>
      <c r="U130" t="inlineStr"/>
      <c r="V130" s="2" t="inlineStr"/>
      <c r="W130" t="inlineStr"/>
      <c r="X130" t="inlineStr"/>
      <c r="Y130" t="inlineStr"/>
      <c r="Z130" t="inlineStr"/>
      <c r="AA130" t="inlineStr"/>
      <c r="AB130" t="inlineStr"/>
      <c r="AC130" s="2" t="inlineStr"/>
      <c r="AD130" t="n">
        <v>1</v>
      </c>
      <c r="AE130" t="n">
        <v>3370</v>
      </c>
      <c r="AF130" t="n">
        <v>1500</v>
      </c>
      <c r="AG130" t="inlineStr">
        <is>
          <t>2­VEIS INNADSLÅENDE VINDU</t>
        </is>
      </c>
      <c r="AH130" t="inlineStr">
        <is>
          <t>RAL Farge (6005)</t>
        </is>
      </c>
      <c r="AI130" t="inlineStr">
        <is>
          <t>Lasur (P 11 RAL 9001)</t>
        </is>
      </c>
      <c r="AJ130" s="2" t="inlineStr">
        <is>
          <t>11 731,41</t>
        </is>
      </c>
    </row>
    <row r="131">
      <c r="A131" s="2" t="inlineStr">
        <is>
          <t>V_A2-01.3</t>
        </is>
      </c>
      <c r="B131" t="inlineStr"/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/>
      <c r="N131" t="inlineStr"/>
      <c r="O131" s="2" t="inlineStr"/>
      <c r="P131" t="inlineStr"/>
      <c r="Q131" t="inlineStr"/>
      <c r="R131" t="inlineStr"/>
      <c r="S131" t="inlineStr"/>
      <c r="T131" t="inlineStr"/>
      <c r="U131" t="inlineStr"/>
      <c r="V131" s="2" t="inlineStr"/>
      <c r="W131" t="inlineStr"/>
      <c r="X131" t="inlineStr"/>
      <c r="Y131" t="inlineStr"/>
      <c r="Z131" t="inlineStr"/>
      <c r="AA131" t="inlineStr"/>
      <c r="AB131" t="inlineStr"/>
      <c r="AC131" s="2" t="inlineStr"/>
      <c r="AD131" t="n">
        <v>1</v>
      </c>
      <c r="AE131" t="n">
        <v>1490</v>
      </c>
      <c r="AF131" t="n">
        <v>990</v>
      </c>
      <c r="AG131" t="inlineStr">
        <is>
          <t>H-KARMEN (U=0,84)</t>
        </is>
      </c>
      <c r="AH131" t="inlineStr">
        <is>
          <t>RAL Farge (6005)</t>
        </is>
      </c>
      <c r="AI131" t="inlineStr">
        <is>
          <t>Lasur (P 11 RAL 9001)</t>
        </is>
      </c>
      <c r="AJ131" s="2" t="inlineStr">
        <is>
          <t>3 089,99</t>
        </is>
      </c>
    </row>
    <row r="132">
      <c r="A132" s="2" t="inlineStr">
        <is>
          <t>V_B1-12.2</t>
        </is>
      </c>
      <c r="B132" t="inlineStr"/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/>
      <c r="N132" t="inlineStr"/>
      <c r="O132" s="2" t="inlineStr"/>
      <c r="P132" t="inlineStr"/>
      <c r="Q132" t="inlineStr"/>
      <c r="R132" t="inlineStr"/>
      <c r="S132" t="inlineStr"/>
      <c r="T132" t="inlineStr"/>
      <c r="U132" t="inlineStr"/>
      <c r="V132" s="2" t="inlineStr"/>
      <c r="W132" t="inlineStr"/>
      <c r="X132" t="inlineStr"/>
      <c r="Y132" t="inlineStr"/>
      <c r="Z132" t="inlineStr"/>
      <c r="AA132" t="inlineStr"/>
      <c r="AB132" t="inlineStr"/>
      <c r="AC132" s="2" t="inlineStr"/>
      <c r="AD132" t="n">
        <v>1</v>
      </c>
      <c r="AE132" t="n">
        <v>1880</v>
      </c>
      <c r="AF132" t="n">
        <v>1190</v>
      </c>
      <c r="AG132" t="inlineStr">
        <is>
          <t>H-KARMEN EI30 (U=1,5)</t>
        </is>
      </c>
      <c r="AH132" t="inlineStr">
        <is>
          <t>RAL Farge (6005)</t>
        </is>
      </c>
      <c r="AI132" t="inlineStr">
        <is>
          <t>Lasur (P 11 RAL 9001)</t>
        </is>
      </c>
      <c r="AJ132" s="2" t="inlineStr">
        <is>
          <t>11 168,30</t>
        </is>
      </c>
    </row>
    <row r="133">
      <c r="A133" s="2" t="inlineStr">
        <is>
          <t>V_C04.1</t>
        </is>
      </c>
      <c r="B133" t="inlineStr"/>
      <c r="C133" t="inlineStr"/>
      <c r="D133" t="inlineStr"/>
      <c r="E133" t="inlineStr"/>
      <c r="F133" t="inlineStr"/>
      <c r="G133" t="inlineStr"/>
      <c r="H133" t="inlineStr"/>
      <c r="I133" t="inlineStr"/>
      <c r="J133" t="inlineStr"/>
      <c r="K133" t="inlineStr"/>
      <c r="L133" t="inlineStr"/>
      <c r="M133" t="inlineStr"/>
      <c r="N133" t="inlineStr"/>
      <c r="O133" s="2" t="inlineStr"/>
      <c r="P133" t="inlineStr"/>
      <c r="Q133" t="inlineStr"/>
      <c r="R133" t="inlineStr"/>
      <c r="S133" t="inlineStr"/>
      <c r="T133" t="inlineStr"/>
      <c r="U133" t="inlineStr"/>
      <c r="V133" s="2" t="inlineStr"/>
      <c r="W133" t="inlineStr"/>
      <c r="X133" t="inlineStr"/>
      <c r="Y133" t="inlineStr"/>
      <c r="Z133" t="inlineStr"/>
      <c r="AA133" t="inlineStr"/>
      <c r="AB133" t="inlineStr"/>
      <c r="AC133" s="2" t="inlineStr"/>
      <c r="AD133" t="n">
        <v>1</v>
      </c>
      <c r="AE133" t="n">
        <v>2380</v>
      </c>
      <c r="AF133" t="n">
        <v>470</v>
      </c>
      <c r="AG133" t="inlineStr">
        <is>
          <t>H-KARMEN (U=0,83)</t>
        </is>
      </c>
      <c r="AH133" t="inlineStr">
        <is>
          <t>RAL Farge (6005)</t>
        </is>
      </c>
      <c r="AI133" t="inlineStr">
        <is>
          <t>Lasur (P 11 RAL 9001)</t>
        </is>
      </c>
      <c r="AJ133" s="2" t="inlineStr">
        <is>
          <t>2 380,51</t>
        </is>
      </c>
    </row>
    <row r="134">
      <c r="A134" s="2" t="inlineStr">
        <is>
          <t>V_C05.1</t>
        </is>
      </c>
      <c r="B134" t="inlineStr"/>
      <c r="C134" t="inlineStr"/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/>
      <c r="N134" t="inlineStr"/>
      <c r="O134" s="2" t="inlineStr"/>
      <c r="P134" t="inlineStr"/>
      <c r="Q134" t="inlineStr"/>
      <c r="R134" t="inlineStr"/>
      <c r="S134" t="inlineStr"/>
      <c r="T134" t="inlineStr"/>
      <c r="U134" t="inlineStr"/>
      <c r="V134" s="2" t="inlineStr"/>
      <c r="W134" t="inlineStr"/>
      <c r="X134" t="inlineStr"/>
      <c r="Y134" t="inlineStr"/>
      <c r="Z134" t="inlineStr"/>
      <c r="AA134" t="inlineStr"/>
      <c r="AB134" t="inlineStr"/>
      <c r="AC134" s="2" t="inlineStr"/>
      <c r="AD134" t="n">
        <v>1</v>
      </c>
      <c r="AE134" t="n">
        <v>2250</v>
      </c>
      <c r="AF134" t="n">
        <v>590</v>
      </c>
      <c r="AG134" t="inlineStr">
        <is>
          <t>H-KARMEN (U=0,78)</t>
        </is>
      </c>
      <c r="AH134" t="inlineStr">
        <is>
          <t>RAL Farge (6005)</t>
        </is>
      </c>
      <c r="AI134" t="inlineStr">
        <is>
          <t>Lasur (P 11 RAL 9001)</t>
        </is>
      </c>
      <c r="AJ134" s="2" t="inlineStr">
        <is>
          <t>2 638,42</t>
        </is>
      </c>
    </row>
    <row r="135">
      <c r="A135" s="2" t="inlineStr">
        <is>
          <t>V_C05.2</t>
        </is>
      </c>
      <c r="B135" t="inlineStr"/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/>
      <c r="N135" t="inlineStr"/>
      <c r="O135" s="2" t="inlineStr"/>
      <c r="P135" t="inlineStr"/>
      <c r="Q135" t="inlineStr"/>
      <c r="R135" t="inlineStr"/>
      <c r="S135" t="inlineStr"/>
      <c r="T135" t="inlineStr"/>
      <c r="U135" t="inlineStr"/>
      <c r="V135" s="2" t="inlineStr"/>
      <c r="W135" t="inlineStr"/>
      <c r="X135" t="inlineStr"/>
      <c r="Y135" t="inlineStr"/>
      <c r="Z135" t="inlineStr"/>
      <c r="AA135" t="inlineStr"/>
      <c r="AB135" t="inlineStr"/>
      <c r="AC135" s="2" t="inlineStr"/>
      <c r="AD135" t="n">
        <v>1</v>
      </c>
      <c r="AE135" t="n">
        <v>2640</v>
      </c>
      <c r="AF135" t="n">
        <v>590</v>
      </c>
      <c r="AG135" t="inlineStr">
        <is>
          <t>H-KARMEN (U=0,85)</t>
        </is>
      </c>
      <c r="AH135" t="inlineStr">
        <is>
          <t>RAL Farge (6005)</t>
        </is>
      </c>
      <c r="AI135" t="inlineStr">
        <is>
          <t>Lasur (P 11 RAL 9001)</t>
        </is>
      </c>
      <c r="AJ135" s="2" t="inlineStr">
        <is>
          <t>3 196,54</t>
        </is>
      </c>
    </row>
  </sheetData>
  <mergeCells count="4">
    <mergeCell ref="AD1:AJ1"/>
    <mergeCell ref="B1:O1"/>
    <mergeCell ref="P1:V1"/>
    <mergeCell ref="W1:A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2024-09-03T18:21:42Z</dcterms:created>
  <dcterms:modified xsi:type="dcterms:W3CDTF">2024-09-03T18:21:42Z</dcterms:modified>
</cp:coreProperties>
</file>