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77" i="1"/>
  <c r="J77" s="1"/>
  <c r="J73"/>
  <c r="I73"/>
  <c r="I69"/>
  <c r="J69" s="1"/>
  <c r="J67"/>
  <c r="I67"/>
  <c r="I65"/>
  <c r="J65" s="1"/>
  <c r="J61"/>
  <c r="I61"/>
  <c r="J57"/>
  <c r="K57" s="1"/>
  <c r="I57"/>
  <c r="J53"/>
  <c r="I53"/>
  <c r="K49"/>
  <c r="J49"/>
  <c r="I49"/>
  <c r="I43"/>
  <c r="J43" s="1"/>
  <c r="I39"/>
  <c r="J39" s="1"/>
  <c r="I35"/>
  <c r="J35" s="1"/>
  <c r="I33"/>
  <c r="J33" s="1"/>
  <c r="I31"/>
  <c r="J31" s="1"/>
  <c r="I27"/>
  <c r="J27" s="1"/>
  <c r="I19"/>
  <c r="J19" s="1"/>
  <c r="I23"/>
  <c r="J23" s="1"/>
  <c r="K23" s="1"/>
  <c r="K15"/>
  <c r="J15"/>
  <c r="I15"/>
  <c r="J14"/>
  <c r="I14"/>
  <c r="J13"/>
  <c r="I13"/>
  <c r="J11" l="1"/>
  <c r="I11"/>
  <c r="I10"/>
  <c r="J10" s="1"/>
  <c r="J9"/>
  <c r="I9"/>
  <c r="K7"/>
  <c r="I7"/>
  <c r="J7" s="1"/>
  <c r="I6"/>
  <c r="J6" s="1"/>
  <c r="J5"/>
  <c r="I5"/>
  <c r="I3"/>
  <c r="J3" s="1"/>
  <c r="D50"/>
  <c r="D51" s="1"/>
  <c r="D52" s="1"/>
  <c r="E11"/>
  <c r="E9"/>
  <c r="E7"/>
  <c r="D17"/>
  <c r="D18" s="1"/>
  <c r="D16"/>
  <c r="E15" s="1"/>
  <c r="D8"/>
  <c r="D9" s="1"/>
  <c r="D10" s="1"/>
  <c r="D11" s="1"/>
  <c r="D12" s="1"/>
  <c r="A4"/>
  <c r="A5" s="1"/>
  <c r="A6" s="1"/>
  <c r="A7" s="1"/>
  <c r="A8" s="1"/>
  <c r="A9" s="1"/>
  <c r="A10" s="1"/>
  <c r="A11" s="1"/>
  <c r="A12" s="1"/>
  <c r="A13" s="1"/>
  <c r="D19" l="1"/>
  <c r="D20" s="1"/>
  <c r="E17"/>
  <c r="E51"/>
  <c r="D53"/>
  <c r="D54" s="1"/>
  <c r="E49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D21" l="1"/>
  <c r="D22" s="1"/>
  <c r="E19"/>
  <c r="D55"/>
  <c r="D56" s="1"/>
  <c r="E53"/>
  <c r="D23" l="1"/>
  <c r="D24" s="1"/>
  <c r="E21"/>
  <c r="D57"/>
  <c r="D58" s="1"/>
  <c r="E55"/>
  <c r="D25" l="1"/>
  <c r="D26" s="1"/>
  <c r="E23"/>
  <c r="E57"/>
  <c r="D59"/>
  <c r="D60" s="1"/>
  <c r="D27" l="1"/>
  <c r="D28" s="1"/>
  <c r="E25"/>
  <c r="D61"/>
  <c r="D62" s="1"/>
  <c r="E59"/>
  <c r="D29" l="1"/>
  <c r="D30" s="1"/>
  <c r="E27"/>
  <c r="E61"/>
  <c r="D63"/>
  <c r="D64" s="1"/>
  <c r="D31" l="1"/>
  <c r="D32" s="1"/>
  <c r="E29"/>
  <c r="E63"/>
  <c r="D65"/>
  <c r="D66" s="1"/>
  <c r="D33" l="1"/>
  <c r="D34" s="1"/>
  <c r="E31"/>
  <c r="D67"/>
  <c r="D68" s="1"/>
  <c r="E65"/>
  <c r="D35" l="1"/>
  <c r="D36" s="1"/>
  <c r="E33"/>
  <c r="E67"/>
  <c r="D69"/>
  <c r="D70" s="1"/>
  <c r="D37" l="1"/>
  <c r="D38" s="1"/>
  <c r="E35"/>
  <c r="E69"/>
  <c r="D71"/>
  <c r="D72" s="1"/>
  <c r="D39" l="1"/>
  <c r="D40" s="1"/>
  <c r="E37"/>
  <c r="D73"/>
  <c r="D74" s="1"/>
  <c r="E71"/>
  <c r="D41" l="1"/>
  <c r="D42" s="1"/>
  <c r="E39"/>
  <c r="E73"/>
  <c r="D75"/>
  <c r="D76" s="1"/>
  <c r="D43" l="1"/>
  <c r="D44" s="1"/>
  <c r="E41"/>
  <c r="E75"/>
  <c r="D77"/>
  <c r="D78" s="1"/>
  <c r="D45" l="1"/>
  <c r="D46" s="1"/>
  <c r="E45" s="1"/>
  <c r="E43"/>
  <c r="E77"/>
  <c r="D79"/>
  <c r="D80" s="1"/>
  <c r="E79" s="1"/>
</calcChain>
</file>

<file path=xl/sharedStrings.xml><?xml version="1.0" encoding="utf-8"?>
<sst xmlns="http://schemas.openxmlformats.org/spreadsheetml/2006/main" count="223" uniqueCount="106">
  <si>
    <t>BYTE N</t>
  </si>
  <si>
    <t>TYPE</t>
  </si>
  <si>
    <t>FIELD</t>
  </si>
  <si>
    <t>HEADER</t>
  </si>
  <si>
    <t>DEVICE NUMBER</t>
  </si>
  <si>
    <t>DEVICE DATA LENGTH</t>
  </si>
  <si>
    <t xml:space="preserve">DEVICE DATA BYTE </t>
  </si>
  <si>
    <t>DEVICE 0 (LATCHING CONTACTOR)</t>
  </si>
  <si>
    <t>I2C_REG_VOLTAGE_INPUT_AVG (MSB)</t>
  </si>
  <si>
    <t>I2C_REG_VOLTAGE_INPUT_AVG (LSB)</t>
  </si>
  <si>
    <t>SEQUENCE NUMBER (MSB)</t>
  </si>
  <si>
    <t>SEQUENCE NUMBER (LSB)</t>
  </si>
  <si>
    <t>I2C_REG_STATE_CONTACTORS (MSB =&gt; A CHANNEL)</t>
  </si>
  <si>
    <t>I2C_REG_STATE_CONTACTORS (LSB =&gt; B CHANNEL)</t>
  </si>
  <si>
    <t>I2C_REG_TEMPERATURE_BOARD_AVG (MSB)</t>
  </si>
  <si>
    <t>I2C_REG_TEMPERATURE_BOARD_AVG (LSB)</t>
  </si>
  <si>
    <t>EXAMPLE</t>
  </si>
  <si>
    <t>I2C_REG_VBUS_A_MSW (MSB)</t>
  </si>
  <si>
    <t>I2C_REG_VBUS_A_MSW (LSB)</t>
  </si>
  <si>
    <t>I2C_REG_VBUS_A_LSW  (MSB)</t>
  </si>
  <si>
    <t>I2C_REG_VBUS_A_LSW (LSB)</t>
  </si>
  <si>
    <t>I2C_REG_VSHUNT_A_MSW (MSB)</t>
  </si>
  <si>
    <t>I2C_REG_VSHUNT_A_MSW (LSB)</t>
  </si>
  <si>
    <t>I2C_REG_VSHUNT_A_LSW (MSB)</t>
  </si>
  <si>
    <t>I2C_REG_VSHUNT_A_LSW (LSB)</t>
  </si>
  <si>
    <t>DESCRIPTION</t>
  </si>
  <si>
    <t>Input voltage, 10-bit, spanning 0 to 40 volts</t>
  </si>
  <si>
    <t>Board temperature from 10k NTC thermistor</t>
  </si>
  <si>
    <t>Bus A voltage from INA228</t>
  </si>
  <si>
    <t>Bus A shunt voltage from INA228</t>
  </si>
  <si>
    <t>BYTE</t>
  </si>
  <si>
    <t>COMBINED WORD(S)</t>
  </si>
  <si>
    <t>UNITS</t>
  </si>
  <si>
    <t>I2C_REG_VBUS_B_MSW (MSB)</t>
  </si>
  <si>
    <t>I2C_REG_VBUS_B_MSW (LSB)</t>
  </si>
  <si>
    <t>I2C_REG_VBUS_B_LSW  (MSB)</t>
  </si>
  <si>
    <t>I2C_REG_VBUS_B_LSW (LSB)</t>
  </si>
  <si>
    <t>I2C_REG_VSHUNT_B_MSW (MSB)</t>
  </si>
  <si>
    <t>I2C_REG_VSHUNT_B_MSW (LSB)</t>
  </si>
  <si>
    <t>I2C_REG_VSHUNT_B_LSW (MSB)</t>
  </si>
  <si>
    <t>I2C_REG_VSHUNT_B_LSW (LSB)</t>
  </si>
  <si>
    <t>Bus B voltage from INA228</t>
  </si>
  <si>
    <t>Bus B shunt voltage from INA228</t>
  </si>
  <si>
    <t>REGISTER</t>
  </si>
  <si>
    <t>I2C_REG_COUNT_A_LAST_SECOND (MSB)</t>
  </si>
  <si>
    <t>I2C_REG_COUNT_A_LAST_SECOND (LSB)</t>
  </si>
  <si>
    <t>I2C_REG_COUNT_B_LAST_SECOND (MSB)</t>
  </si>
  <si>
    <t>I2C_REG_COUNT_B_LAST_SECOND (LSB)</t>
  </si>
  <si>
    <t>Counter A, 16 bit count of last (not current) second</t>
  </si>
  <si>
    <t>Counter B, 16 bit count of last (not current) second</t>
  </si>
  <si>
    <t>Counter A, 32 bit count since reset</t>
  </si>
  <si>
    <t>I2C_REG_COUNT_A_LONG_MSW (MSB)</t>
  </si>
  <si>
    <t>I2C_REG_COUNT_A_LONG_MSW (LSB)</t>
  </si>
  <si>
    <t>I2C_REG_COUNT_A_LONG_LSW (LSB)</t>
  </si>
  <si>
    <t>I2C_REG_COUNT_A_LONG_LSW (MSB)</t>
  </si>
  <si>
    <t>I2C_REG_COUNT_B_LONG_MSW (MSB)</t>
  </si>
  <si>
    <t>I2C_REG_COUNT_B_LONG_MSW (LSB)</t>
  </si>
  <si>
    <t>I2C_REG_COUNT_B_LONG_LSW (MSB)</t>
  </si>
  <si>
    <t>I2C_REG_COUNT_B_LONG_LSW (LSB)</t>
  </si>
  <si>
    <t>Counter B, 32 bit count since reset</t>
  </si>
  <si>
    <t>I2C_REG_COUNT_LONG_SECONDS_MSW (MSB)</t>
  </si>
  <si>
    <t>I2C_REG_COUNT_LONG_SECONDS_MSW (LSB)</t>
  </si>
  <si>
    <t>I2C_REG_COUNT_LONG_SECONDS_LSW (MSB)</t>
  </si>
  <si>
    <t>I2C_REG_COUNT_LONG_SECONDS_LSW (LSB)</t>
  </si>
  <si>
    <t>32 bit seconds since count reset</t>
  </si>
  <si>
    <t>0x9a</t>
  </si>
  <si>
    <t>0x80</t>
  </si>
  <si>
    <t>0x00</t>
  </si>
  <si>
    <t>0x06</t>
  </si>
  <si>
    <t>0x02</t>
  </si>
  <si>
    <t>0x8d</t>
  </si>
  <si>
    <t>0x32</t>
  </si>
  <si>
    <t>0x01</t>
  </si>
  <si>
    <t>0x20</t>
  </si>
  <si>
    <t>0x1f</t>
  </si>
  <si>
    <t>0xf5</t>
  </si>
  <si>
    <t>0x50</t>
  </si>
  <si>
    <t>bytes</t>
  </si>
  <si>
    <t>DECIMAL</t>
  </si>
  <si>
    <t>ENGINEERING</t>
  </si>
  <si>
    <t>volts</t>
  </si>
  <si>
    <t>degrees C</t>
  </si>
  <si>
    <t>NOTE</t>
  </si>
  <si>
    <t>formula from page 25 of INA228 datasheet</t>
  </si>
  <si>
    <t>0xff</t>
  </si>
  <si>
    <t>0xfd</t>
  </si>
  <si>
    <t>0xe0</t>
  </si>
  <si>
    <t>0xdf</t>
  </si>
  <si>
    <t>0xb0</t>
  </si>
  <si>
    <t>0x0a</t>
  </si>
  <si>
    <t>0x44</t>
  </si>
  <si>
    <t>0x4e</t>
  </si>
  <si>
    <t>0x10</t>
  </si>
  <si>
    <t>0xda</t>
  </si>
  <si>
    <t>0x65</t>
  </si>
  <si>
    <t>0x52</t>
  </si>
  <si>
    <t>0x03</t>
  </si>
  <si>
    <t>0x30</t>
  </si>
  <si>
    <t>0x23</t>
  </si>
  <si>
    <t>0x05</t>
  </si>
  <si>
    <t>0x5e</t>
  </si>
  <si>
    <t>0x54</t>
  </si>
  <si>
    <t>0x85</t>
  </si>
  <si>
    <t>formula from page 24 of INA228 datasheet, two's complement</t>
  </si>
  <si>
    <t>seconds</t>
  </si>
  <si>
    <t>counts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</si>
</sst>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0"/>
  <sheetViews>
    <sheetView tabSelected="1" topLeftCell="D1" workbookViewId="0">
      <selection activeCell="L86" sqref="L86"/>
    </sheetView>
  </sheetViews>
  <sheetFormatPr defaultRowHeight="14.4"/>
  <cols>
    <col min="2" max="2" width="12.109375" style="3" customWidth="1"/>
    <col min="3" max="3" width="24.21875" style="3" bestFit="1" customWidth="1"/>
    <col min="6" max="6" width="44.88671875" bestFit="1" customWidth="1"/>
    <col min="7" max="7" width="44.88671875" customWidth="1"/>
    <col min="9" max="9" width="18.88671875" bestFit="1" customWidth="1"/>
    <col min="10" max="10" width="11.33203125" bestFit="1" customWidth="1"/>
    <col min="11" max="11" width="12.6640625" bestFit="1" customWidth="1"/>
    <col min="13" max="13" width="36.5546875" bestFit="1" customWidth="1"/>
  </cols>
  <sheetData>
    <row r="1" spans="1:13">
      <c r="H1" s="6" t="s">
        <v>16</v>
      </c>
      <c r="I1" s="6"/>
      <c r="J1" s="6"/>
      <c r="K1" s="6"/>
      <c r="L1" s="6"/>
    </row>
    <row r="2" spans="1:13" s="3" customFormat="1">
      <c r="A2" s="3" t="s">
        <v>0</v>
      </c>
      <c r="B2" s="3" t="s">
        <v>1</v>
      </c>
      <c r="C2" s="3" t="s">
        <v>2</v>
      </c>
      <c r="G2" s="3" t="s">
        <v>25</v>
      </c>
      <c r="H2" s="3" t="s">
        <v>30</v>
      </c>
      <c r="I2" s="3" t="s">
        <v>31</v>
      </c>
      <c r="J2" s="3" t="s">
        <v>78</v>
      </c>
      <c r="K2" s="3" t="s">
        <v>79</v>
      </c>
      <c r="L2" s="3" t="s">
        <v>32</v>
      </c>
      <c r="M2" s="3" t="s">
        <v>82</v>
      </c>
    </row>
    <row r="3" spans="1:13">
      <c r="A3">
        <v>0</v>
      </c>
      <c r="B3" s="4" t="s">
        <v>3</v>
      </c>
      <c r="C3" s="3" t="s">
        <v>10</v>
      </c>
      <c r="H3" t="s">
        <v>65</v>
      </c>
      <c r="I3" s="9" t="str">
        <f>CONCATENATE(H3,RIGHT(H4,2))</f>
        <v>0x9a80</v>
      </c>
      <c r="J3" s="9">
        <f>HEX2DEC(RIGHT(I3,4))</f>
        <v>39552</v>
      </c>
      <c r="K3" s="10"/>
    </row>
    <row r="4" spans="1:13">
      <c r="A4">
        <f>A3+1</f>
        <v>1</v>
      </c>
      <c r="B4" s="4"/>
      <c r="C4" s="3" t="s">
        <v>11</v>
      </c>
      <c r="H4" t="s">
        <v>66</v>
      </c>
      <c r="I4" s="9"/>
      <c r="J4" s="9"/>
      <c r="K4" s="10"/>
    </row>
    <row r="5" spans="1:13">
      <c r="A5">
        <f t="shared" ref="A5:A67" si="0">A4+1</f>
        <v>2</v>
      </c>
      <c r="B5" s="5" t="s">
        <v>7</v>
      </c>
      <c r="C5" s="3" t="s">
        <v>4</v>
      </c>
      <c r="H5" t="s">
        <v>67</v>
      </c>
      <c r="I5" s="10" t="str">
        <f>H5</f>
        <v>0x00</v>
      </c>
      <c r="J5" s="10">
        <f>HEX2DEC(RIGHT(I5,2))</f>
        <v>0</v>
      </c>
      <c r="K5" s="10"/>
    </row>
    <row r="6" spans="1:13">
      <c r="A6">
        <f t="shared" si="0"/>
        <v>3</v>
      </c>
      <c r="B6" s="5"/>
      <c r="C6" s="3" t="s">
        <v>5</v>
      </c>
      <c r="D6" s="8" t="s">
        <v>30</v>
      </c>
      <c r="E6" s="8" t="s">
        <v>43</v>
      </c>
      <c r="H6" t="s">
        <v>68</v>
      </c>
      <c r="I6" s="10" t="str">
        <f>H6</f>
        <v>0x06</v>
      </c>
      <c r="J6" s="10">
        <f>HEX2DEC(RIGHT(I6,2))</f>
        <v>6</v>
      </c>
      <c r="K6" s="10"/>
      <c r="L6" t="s">
        <v>77</v>
      </c>
    </row>
    <row r="7" spans="1:13">
      <c r="A7">
        <f t="shared" si="0"/>
        <v>4</v>
      </c>
      <c r="B7" s="5"/>
      <c r="C7" s="7" t="s">
        <v>6</v>
      </c>
      <c r="D7">
        <v>0</v>
      </c>
      <c r="E7" s="2">
        <f>FLOOR(D8/2,1)</f>
        <v>0</v>
      </c>
      <c r="F7" t="s">
        <v>8</v>
      </c>
      <c r="G7" s="2" t="s">
        <v>26</v>
      </c>
      <c r="H7" t="s">
        <v>69</v>
      </c>
      <c r="I7" s="9" t="str">
        <f>CONCATENATE(H7,RIGHT(H8,2))</f>
        <v>0x028d</v>
      </c>
      <c r="J7" s="9">
        <f>HEX2DEC(RIGHT(I7,4))</f>
        <v>653</v>
      </c>
      <c r="K7" s="9">
        <f>40/2^10*J7</f>
        <v>25.5078125</v>
      </c>
      <c r="L7" s="2" t="s">
        <v>80</v>
      </c>
    </row>
    <row r="8" spans="1:13">
      <c r="A8">
        <f t="shared" si="0"/>
        <v>5</v>
      </c>
      <c r="B8" s="5"/>
      <c r="C8" s="7"/>
      <c r="D8">
        <f>D7+1</f>
        <v>1</v>
      </c>
      <c r="E8" s="2"/>
      <c r="F8" t="s">
        <v>9</v>
      </c>
      <c r="G8" s="2"/>
      <c r="H8" t="s">
        <v>70</v>
      </c>
      <c r="I8" s="9"/>
      <c r="J8" s="9"/>
      <c r="K8" s="9"/>
      <c r="L8" s="2"/>
    </row>
    <row r="9" spans="1:13">
      <c r="A9">
        <f t="shared" si="0"/>
        <v>6</v>
      </c>
      <c r="B9" s="5"/>
      <c r="C9" s="7"/>
      <c r="D9">
        <f t="shared" ref="D9:D12" si="1">D8+1</f>
        <v>2</v>
      </c>
      <c r="E9" s="2">
        <f>FLOOR(D10/2,1)</f>
        <v>1</v>
      </c>
      <c r="F9" t="s">
        <v>12</v>
      </c>
      <c r="H9" t="s">
        <v>67</v>
      </c>
      <c r="I9" s="10" t="str">
        <f>H9</f>
        <v>0x00</v>
      </c>
      <c r="J9" s="10">
        <f>HEX2DEC(RIGHT(I9,2))</f>
        <v>0</v>
      </c>
    </row>
    <row r="10" spans="1:13">
      <c r="A10">
        <f t="shared" si="0"/>
        <v>7</v>
      </c>
      <c r="B10" s="5"/>
      <c r="C10" s="7"/>
      <c r="D10">
        <f t="shared" si="1"/>
        <v>3</v>
      </c>
      <c r="E10" s="2"/>
      <c r="F10" t="s">
        <v>13</v>
      </c>
      <c r="H10" t="s">
        <v>67</v>
      </c>
      <c r="I10" s="10" t="str">
        <f>H10</f>
        <v>0x00</v>
      </c>
      <c r="J10" s="10">
        <f>HEX2DEC(RIGHT(I10,2))</f>
        <v>0</v>
      </c>
    </row>
    <row r="11" spans="1:13">
      <c r="A11">
        <f t="shared" si="0"/>
        <v>8</v>
      </c>
      <c r="B11" s="5"/>
      <c r="C11" s="7"/>
      <c r="D11">
        <f t="shared" si="1"/>
        <v>4</v>
      </c>
      <c r="E11" s="2">
        <f>FLOOR(D12/2,1)</f>
        <v>2</v>
      </c>
      <c r="F11" t="s">
        <v>14</v>
      </c>
      <c r="G11" s="2" t="s">
        <v>27</v>
      </c>
      <c r="H11" t="s">
        <v>69</v>
      </c>
      <c r="I11" s="13" t="str">
        <f>CONCATENATE(H11,RIGHT(H12,2))</f>
        <v>0x0232</v>
      </c>
      <c r="J11" s="13">
        <f>HEX2DEC(RIGHT(I11,4))</f>
        <v>562</v>
      </c>
      <c r="K11" s="13"/>
      <c r="L11" s="14" t="s">
        <v>81</v>
      </c>
      <c r="M11" s="12"/>
    </row>
    <row r="12" spans="1:13">
      <c r="A12">
        <f t="shared" si="0"/>
        <v>9</v>
      </c>
      <c r="B12" s="5"/>
      <c r="C12" s="7"/>
      <c r="D12">
        <f t="shared" si="1"/>
        <v>5</v>
      </c>
      <c r="E12" s="2"/>
      <c r="F12" t="s">
        <v>15</v>
      </c>
      <c r="G12" s="2"/>
      <c r="H12" t="s">
        <v>71</v>
      </c>
      <c r="I12" s="13"/>
      <c r="J12" s="13"/>
      <c r="K12" s="13"/>
      <c r="L12" s="14"/>
      <c r="M12" s="12"/>
    </row>
    <row r="13" spans="1:13">
      <c r="A13">
        <f>A12+1</f>
        <v>10</v>
      </c>
      <c r="B13" s="6"/>
      <c r="C13" s="3" t="s">
        <v>4</v>
      </c>
      <c r="H13" t="s">
        <v>72</v>
      </c>
      <c r="I13" s="10" t="str">
        <f>H13</f>
        <v>0x01</v>
      </c>
      <c r="J13" s="10">
        <f>HEX2DEC(RIGHT(I13,2))</f>
        <v>1</v>
      </c>
      <c r="K13" s="10"/>
    </row>
    <row r="14" spans="1:13">
      <c r="A14">
        <f t="shared" si="0"/>
        <v>11</v>
      </c>
      <c r="B14" s="6"/>
      <c r="C14" s="3" t="s">
        <v>5</v>
      </c>
      <c r="D14" s="8" t="s">
        <v>30</v>
      </c>
      <c r="E14" s="8" t="s">
        <v>43</v>
      </c>
      <c r="H14" t="s">
        <v>73</v>
      </c>
      <c r="I14" s="10" t="str">
        <f>H14</f>
        <v>0x20</v>
      </c>
      <c r="J14" s="10">
        <f>HEX2DEC(RIGHT(I14,2))</f>
        <v>32</v>
      </c>
      <c r="K14" s="10"/>
      <c r="L14" t="s">
        <v>77</v>
      </c>
    </row>
    <row r="15" spans="1:13">
      <c r="A15">
        <f t="shared" si="0"/>
        <v>12</v>
      </c>
      <c r="B15" s="6"/>
      <c r="C15" s="7" t="s">
        <v>6</v>
      </c>
      <c r="D15">
        <v>0</v>
      </c>
      <c r="E15" s="2">
        <f>FLOOR(D16/2,1)</f>
        <v>0</v>
      </c>
      <c r="F15" t="s">
        <v>17</v>
      </c>
      <c r="G15" s="2" t="s">
        <v>28</v>
      </c>
      <c r="H15" t="s">
        <v>67</v>
      </c>
      <c r="I15" s="1" t="str">
        <f>CONCATENATE(H15,RIGHT(H16,2),RIGHT(H17,2),RIGHT(H18,2))</f>
        <v>0x001ff550</v>
      </c>
      <c r="J15" s="1">
        <f>HEX2DEC(RIGHT(I15,8))</f>
        <v>2094416</v>
      </c>
      <c r="K15" s="1">
        <f>0.0001953125*(J15/16)</f>
        <v>25.566601562500001</v>
      </c>
      <c r="L15" s="1" t="s">
        <v>80</v>
      </c>
      <c r="M15" s="1" t="s">
        <v>83</v>
      </c>
    </row>
    <row r="16" spans="1:13">
      <c r="A16">
        <f t="shared" si="0"/>
        <v>13</v>
      </c>
      <c r="B16" s="6"/>
      <c r="C16" s="7"/>
      <c r="D16">
        <f>D15+1</f>
        <v>1</v>
      </c>
      <c r="E16" s="2"/>
      <c r="F16" t="s">
        <v>18</v>
      </c>
      <c r="G16" s="2"/>
      <c r="H16" t="s">
        <v>74</v>
      </c>
      <c r="I16" s="1"/>
      <c r="J16" s="1"/>
      <c r="K16" s="1"/>
      <c r="L16" s="1"/>
      <c r="M16" s="1"/>
    </row>
    <row r="17" spans="1:13">
      <c r="A17">
        <f t="shared" si="0"/>
        <v>14</v>
      </c>
      <c r="B17" s="6"/>
      <c r="C17" s="7"/>
      <c r="D17">
        <f t="shared" ref="D17:D46" si="2">D16+1</f>
        <v>2</v>
      </c>
      <c r="E17" s="2">
        <f>FLOOR(D18/2,1)</f>
        <v>1</v>
      </c>
      <c r="F17" t="s">
        <v>19</v>
      </c>
      <c r="G17" s="2"/>
      <c r="H17" t="s">
        <v>75</v>
      </c>
      <c r="I17" s="1"/>
      <c r="J17" s="1"/>
      <c r="K17" s="1"/>
      <c r="L17" s="1"/>
      <c r="M17" s="1"/>
    </row>
    <row r="18" spans="1:13">
      <c r="A18">
        <f t="shared" si="0"/>
        <v>15</v>
      </c>
      <c r="B18" s="6"/>
      <c r="C18" s="7"/>
      <c r="D18">
        <f t="shared" si="2"/>
        <v>3</v>
      </c>
      <c r="E18" s="2"/>
      <c r="F18" t="s">
        <v>20</v>
      </c>
      <c r="G18" s="2"/>
      <c r="H18" t="s">
        <v>76</v>
      </c>
      <c r="I18" s="1"/>
      <c r="J18" s="1"/>
      <c r="K18" s="1"/>
      <c r="L18" s="1"/>
      <c r="M18" s="1"/>
    </row>
    <row r="19" spans="1:13">
      <c r="A19">
        <f t="shared" si="0"/>
        <v>16</v>
      </c>
      <c r="B19" s="6"/>
      <c r="C19" s="7"/>
      <c r="D19">
        <f t="shared" si="2"/>
        <v>4</v>
      </c>
      <c r="E19" s="2">
        <f>FLOOR(D20/2,1)</f>
        <v>2</v>
      </c>
      <c r="F19" t="s">
        <v>21</v>
      </c>
      <c r="G19" s="2" t="s">
        <v>29</v>
      </c>
      <c r="H19" t="s">
        <v>67</v>
      </c>
      <c r="I19" s="11" t="str">
        <f>CONCATENATE(H19,RIGHT(H20,2),RIGHT(H21,2),RIGHT(H22,2))</f>
        <v>0x00fffde0</v>
      </c>
      <c r="J19" s="11">
        <f>HEX2DEC(RIGHT(I19,8))</f>
        <v>16776672</v>
      </c>
      <c r="K19" s="11"/>
      <c r="L19" s="12"/>
      <c r="M19" s="11" t="s">
        <v>103</v>
      </c>
    </row>
    <row r="20" spans="1:13">
      <c r="A20">
        <f t="shared" si="0"/>
        <v>17</v>
      </c>
      <c r="B20" s="6"/>
      <c r="C20" s="7"/>
      <c r="D20">
        <f t="shared" si="2"/>
        <v>5</v>
      </c>
      <c r="E20" s="2"/>
      <c r="F20" t="s">
        <v>22</v>
      </c>
      <c r="G20" s="2"/>
      <c r="H20" t="s">
        <v>84</v>
      </c>
      <c r="I20" s="11"/>
      <c r="J20" s="11"/>
      <c r="K20" s="11"/>
      <c r="L20" s="12"/>
      <c r="M20" s="11"/>
    </row>
    <row r="21" spans="1:13">
      <c r="A21">
        <f t="shared" si="0"/>
        <v>18</v>
      </c>
      <c r="B21" s="6"/>
      <c r="C21" s="7"/>
      <c r="D21">
        <f t="shared" si="2"/>
        <v>6</v>
      </c>
      <c r="E21" s="2">
        <f t="shared" ref="E21:E46" si="3">FLOOR(D22/2,1)</f>
        <v>3</v>
      </c>
      <c r="F21" t="s">
        <v>23</v>
      </c>
      <c r="G21" s="2"/>
      <c r="H21" t="s">
        <v>85</v>
      </c>
      <c r="I21" s="11"/>
      <c r="J21" s="11"/>
      <c r="K21" s="11"/>
      <c r="L21" s="12"/>
      <c r="M21" s="11"/>
    </row>
    <row r="22" spans="1:13">
      <c r="A22">
        <f t="shared" si="0"/>
        <v>19</v>
      </c>
      <c r="B22" s="6"/>
      <c r="C22" s="7"/>
      <c r="D22">
        <f t="shared" si="2"/>
        <v>7</v>
      </c>
      <c r="E22" s="2"/>
      <c r="F22" t="s">
        <v>24</v>
      </c>
      <c r="G22" s="2"/>
      <c r="H22" t="s">
        <v>86</v>
      </c>
      <c r="I22" s="11"/>
      <c r="J22" s="11"/>
      <c r="K22" s="11"/>
      <c r="L22" s="12"/>
      <c r="M22" s="11"/>
    </row>
    <row r="23" spans="1:13">
      <c r="A23">
        <f t="shared" si="0"/>
        <v>20</v>
      </c>
      <c r="B23" s="6"/>
      <c r="C23" s="7"/>
      <c r="D23">
        <f t="shared" si="2"/>
        <v>8</v>
      </c>
      <c r="E23" s="2">
        <f t="shared" ref="E23:E46" si="4">FLOOR(D24/2,1)</f>
        <v>4</v>
      </c>
      <c r="F23" t="s">
        <v>33</v>
      </c>
      <c r="G23" s="2" t="s">
        <v>41</v>
      </c>
      <c r="H23" t="s">
        <v>67</v>
      </c>
      <c r="I23" s="1" t="str">
        <f>CONCATENATE(H23,RIGHT(H24,2),RIGHT(H25,2),RIGHT(H26,2))</f>
        <v>0x0000f550</v>
      </c>
      <c r="J23" s="1">
        <f>HEX2DEC(RIGHT(I23,8))</f>
        <v>62800</v>
      </c>
      <c r="K23" s="1">
        <f>0.0001953125*(J23/16)</f>
        <v>0.7666015625</v>
      </c>
      <c r="L23" s="1" t="s">
        <v>80</v>
      </c>
      <c r="M23" s="1" t="s">
        <v>83</v>
      </c>
    </row>
    <row r="24" spans="1:13">
      <c r="A24">
        <f t="shared" si="0"/>
        <v>21</v>
      </c>
      <c r="B24" s="6"/>
      <c r="C24" s="7"/>
      <c r="D24">
        <f t="shared" si="2"/>
        <v>9</v>
      </c>
      <c r="E24" s="2"/>
      <c r="F24" t="s">
        <v>34</v>
      </c>
      <c r="G24" s="2"/>
      <c r="H24" t="s">
        <v>67</v>
      </c>
      <c r="I24" s="1"/>
      <c r="J24" s="1"/>
      <c r="K24" s="1"/>
      <c r="L24" s="1"/>
      <c r="M24" s="1"/>
    </row>
    <row r="25" spans="1:13">
      <c r="A25">
        <f t="shared" si="0"/>
        <v>22</v>
      </c>
      <c r="B25" s="6"/>
      <c r="C25" s="7"/>
      <c r="D25">
        <f t="shared" si="2"/>
        <v>10</v>
      </c>
      <c r="E25" s="2">
        <f t="shared" ref="E25:E46" si="5">FLOOR(D26/2,1)</f>
        <v>5</v>
      </c>
      <c r="F25" t="s">
        <v>35</v>
      </c>
      <c r="G25" s="2"/>
      <c r="H25" t="s">
        <v>75</v>
      </c>
      <c r="I25" s="1"/>
      <c r="J25" s="1"/>
      <c r="K25" s="1"/>
      <c r="L25" s="1"/>
      <c r="M25" s="1"/>
    </row>
    <row r="26" spans="1:13">
      <c r="A26">
        <f t="shared" si="0"/>
        <v>23</v>
      </c>
      <c r="B26" s="6"/>
      <c r="C26" s="7"/>
      <c r="D26">
        <f t="shared" si="2"/>
        <v>11</v>
      </c>
      <c r="E26" s="2"/>
      <c r="F26" t="s">
        <v>36</v>
      </c>
      <c r="G26" s="2"/>
      <c r="H26" t="s">
        <v>76</v>
      </c>
      <c r="I26" s="1"/>
      <c r="J26" s="1"/>
      <c r="K26" s="1"/>
      <c r="L26" s="1"/>
      <c r="M26" s="1"/>
    </row>
    <row r="27" spans="1:13">
      <c r="A27">
        <f t="shared" si="0"/>
        <v>24</v>
      </c>
      <c r="B27" s="6"/>
      <c r="C27" s="7"/>
      <c r="D27">
        <f t="shared" si="2"/>
        <v>12</v>
      </c>
      <c r="E27" s="2">
        <f t="shared" ref="E27:E46" si="6">FLOOR(D28/2,1)</f>
        <v>6</v>
      </c>
      <c r="F27" t="s">
        <v>37</v>
      </c>
      <c r="G27" s="2" t="s">
        <v>42</v>
      </c>
      <c r="H27" t="s">
        <v>67</v>
      </c>
      <c r="I27" s="11" t="str">
        <f>CONCATENATE(H27,RIGHT(H28,2),RIGHT(H29,2),RIGHT(H30,2))</f>
        <v>0x00ffdfb0</v>
      </c>
      <c r="J27" s="11">
        <f>HEX2DEC(RIGHT(I27,8))</f>
        <v>16768944</v>
      </c>
      <c r="K27" s="11"/>
      <c r="L27" s="12"/>
      <c r="M27" s="11" t="s">
        <v>103</v>
      </c>
    </row>
    <row r="28" spans="1:13">
      <c r="A28">
        <f t="shared" si="0"/>
        <v>25</v>
      </c>
      <c r="B28" s="6"/>
      <c r="C28" s="7"/>
      <c r="D28">
        <f t="shared" si="2"/>
        <v>13</v>
      </c>
      <c r="E28" s="2"/>
      <c r="F28" t="s">
        <v>38</v>
      </c>
      <c r="G28" s="2"/>
      <c r="H28" t="s">
        <v>84</v>
      </c>
      <c r="I28" s="11"/>
      <c r="J28" s="11"/>
      <c r="K28" s="11"/>
      <c r="L28" s="12"/>
      <c r="M28" s="11"/>
    </row>
    <row r="29" spans="1:13">
      <c r="A29">
        <f t="shared" si="0"/>
        <v>26</v>
      </c>
      <c r="B29" s="6"/>
      <c r="C29" s="7"/>
      <c r="D29">
        <f t="shared" si="2"/>
        <v>14</v>
      </c>
      <c r="E29" s="2">
        <f t="shared" ref="E29:E46" si="7">FLOOR(D30/2,1)</f>
        <v>7</v>
      </c>
      <c r="F29" t="s">
        <v>39</v>
      </c>
      <c r="G29" s="2"/>
      <c r="H29" t="s">
        <v>87</v>
      </c>
      <c r="I29" s="11"/>
      <c r="J29" s="11"/>
      <c r="K29" s="11"/>
      <c r="L29" s="12"/>
      <c r="M29" s="11"/>
    </row>
    <row r="30" spans="1:13">
      <c r="A30">
        <f t="shared" si="0"/>
        <v>27</v>
      </c>
      <c r="B30" s="6"/>
      <c r="C30" s="7"/>
      <c r="D30">
        <f t="shared" si="2"/>
        <v>15</v>
      </c>
      <c r="E30" s="2"/>
      <c r="F30" t="s">
        <v>40</v>
      </c>
      <c r="G30" s="2"/>
      <c r="H30" t="s">
        <v>88</v>
      </c>
      <c r="I30" s="11"/>
      <c r="J30" s="11"/>
      <c r="K30" s="11"/>
      <c r="L30" s="12"/>
      <c r="M30" s="11"/>
    </row>
    <row r="31" spans="1:13">
      <c r="A31">
        <f t="shared" si="0"/>
        <v>28</v>
      </c>
      <c r="B31" s="6"/>
      <c r="C31" s="7"/>
      <c r="D31">
        <f t="shared" si="2"/>
        <v>16</v>
      </c>
      <c r="E31" s="2">
        <f t="shared" ref="E31:E46" si="8">FLOOR(D32/2,1)</f>
        <v>8</v>
      </c>
      <c r="F31" t="s">
        <v>44</v>
      </c>
      <c r="G31" s="2" t="s">
        <v>48</v>
      </c>
      <c r="H31" t="s">
        <v>67</v>
      </c>
      <c r="I31" s="9" t="str">
        <f>CONCATENATE(H31,RIGHT(H32,2))</f>
        <v>0x0000</v>
      </c>
      <c r="J31" s="9">
        <f>HEX2DEC(RIGHT(I31,4))</f>
        <v>0</v>
      </c>
      <c r="L31" t="s">
        <v>105</v>
      </c>
    </row>
    <row r="32" spans="1:13">
      <c r="A32">
        <f t="shared" si="0"/>
        <v>29</v>
      </c>
      <c r="B32" s="6"/>
      <c r="C32" s="7"/>
      <c r="D32">
        <f t="shared" si="2"/>
        <v>17</v>
      </c>
      <c r="E32" s="2"/>
      <c r="F32" t="s">
        <v>45</v>
      </c>
      <c r="G32" s="2"/>
      <c r="H32" t="s">
        <v>67</v>
      </c>
      <c r="I32" s="9"/>
      <c r="J32" s="9"/>
    </row>
    <row r="33" spans="1:12">
      <c r="A33">
        <f t="shared" si="0"/>
        <v>30</v>
      </c>
      <c r="B33" s="6"/>
      <c r="C33" s="7"/>
      <c r="D33">
        <f t="shared" si="2"/>
        <v>18</v>
      </c>
      <c r="E33" s="2">
        <f t="shared" ref="E33:E46" si="9">FLOOR(D34/2,1)</f>
        <v>9</v>
      </c>
      <c r="F33" t="s">
        <v>46</v>
      </c>
      <c r="G33" s="2" t="s">
        <v>49</v>
      </c>
      <c r="H33" t="s">
        <v>67</v>
      </c>
      <c r="I33" s="9" t="str">
        <f>CONCATENATE(H33,RIGHT(H34,2))</f>
        <v>0x0000</v>
      </c>
      <c r="J33" s="9">
        <f>HEX2DEC(RIGHT(I33,4))</f>
        <v>0</v>
      </c>
    </row>
    <row r="34" spans="1:12">
      <c r="A34">
        <f t="shared" si="0"/>
        <v>31</v>
      </c>
      <c r="B34" s="6"/>
      <c r="C34" s="7"/>
      <c r="D34">
        <f t="shared" si="2"/>
        <v>19</v>
      </c>
      <c r="E34" s="2"/>
      <c r="F34" t="s">
        <v>47</v>
      </c>
      <c r="G34" s="2"/>
      <c r="H34" t="s">
        <v>67</v>
      </c>
      <c r="I34" s="9"/>
      <c r="J34" s="9"/>
      <c r="L34" t="s">
        <v>105</v>
      </c>
    </row>
    <row r="35" spans="1:12">
      <c r="A35">
        <f t="shared" si="0"/>
        <v>32</v>
      </c>
      <c r="B35" s="6"/>
      <c r="C35" s="7"/>
      <c r="D35">
        <f t="shared" si="2"/>
        <v>20</v>
      </c>
      <c r="E35" s="2">
        <f t="shared" ref="E35:E46" si="10">FLOOR(D36/2,1)</f>
        <v>10</v>
      </c>
      <c r="F35" t="s">
        <v>51</v>
      </c>
      <c r="G35" s="2" t="s">
        <v>50</v>
      </c>
      <c r="H35" t="s">
        <v>89</v>
      </c>
      <c r="I35" s="1" t="str">
        <f>CONCATENATE(H35,RIGHT(H36,2),RIGHT(H37,2),RIGHT(H38,2))</f>
        <v>0x0a444e10</v>
      </c>
      <c r="J35" s="1">
        <f>HEX2DEC(RIGHT(I35,8))</f>
        <v>172248592</v>
      </c>
    </row>
    <row r="36" spans="1:12">
      <c r="A36">
        <f t="shared" si="0"/>
        <v>33</v>
      </c>
      <c r="B36" s="6"/>
      <c r="C36" s="7"/>
      <c r="D36">
        <f t="shared" si="2"/>
        <v>21</v>
      </c>
      <c r="E36" s="2"/>
      <c r="F36" t="s">
        <v>52</v>
      </c>
      <c r="G36" s="2"/>
      <c r="H36" t="s">
        <v>90</v>
      </c>
      <c r="I36" s="1"/>
      <c r="J36" s="1"/>
    </row>
    <row r="37" spans="1:12">
      <c r="A37">
        <f t="shared" si="0"/>
        <v>34</v>
      </c>
      <c r="B37" s="6"/>
      <c r="C37" s="7"/>
      <c r="D37">
        <f t="shared" si="2"/>
        <v>22</v>
      </c>
      <c r="E37" s="2">
        <f t="shared" ref="E37:E46" si="11">FLOOR(D38/2,1)</f>
        <v>11</v>
      </c>
      <c r="F37" t="s">
        <v>54</v>
      </c>
      <c r="G37" s="2"/>
      <c r="H37" t="s">
        <v>91</v>
      </c>
      <c r="I37" s="1"/>
      <c r="J37" s="1"/>
    </row>
    <row r="38" spans="1:12">
      <c r="A38">
        <f t="shared" si="0"/>
        <v>35</v>
      </c>
      <c r="B38" s="6"/>
      <c r="C38" s="7"/>
      <c r="D38">
        <f t="shared" si="2"/>
        <v>23</v>
      </c>
      <c r="E38" s="2"/>
      <c r="F38" t="s">
        <v>53</v>
      </c>
      <c r="G38" s="2"/>
      <c r="H38" t="s">
        <v>92</v>
      </c>
      <c r="I38" s="1"/>
      <c r="J38" s="1"/>
      <c r="L38" t="s">
        <v>105</v>
      </c>
    </row>
    <row r="39" spans="1:12">
      <c r="A39">
        <f t="shared" si="0"/>
        <v>36</v>
      </c>
      <c r="B39" s="6"/>
      <c r="C39" s="7"/>
      <c r="D39">
        <f t="shared" si="2"/>
        <v>24</v>
      </c>
      <c r="E39" s="2">
        <f t="shared" ref="E39:E46" si="12">FLOOR(D40/2,1)</f>
        <v>12</v>
      </c>
      <c r="F39" t="s">
        <v>55</v>
      </c>
      <c r="G39" s="2" t="s">
        <v>59</v>
      </c>
      <c r="H39" t="s">
        <v>67</v>
      </c>
      <c r="I39" s="1" t="str">
        <f>CONCATENATE(H39,RIGHT(H40,2),RIGHT(H41,2),RIGHT(H42,2))</f>
        <v>0x00000000</v>
      </c>
      <c r="J39" s="1">
        <f>HEX2DEC(RIGHT(I39,8))</f>
        <v>0</v>
      </c>
    </row>
    <row r="40" spans="1:12">
      <c r="A40">
        <f t="shared" si="0"/>
        <v>37</v>
      </c>
      <c r="B40" s="6"/>
      <c r="C40" s="7"/>
      <c r="D40">
        <f t="shared" si="2"/>
        <v>25</v>
      </c>
      <c r="E40" s="2"/>
      <c r="F40" t="s">
        <v>56</v>
      </c>
      <c r="G40" s="2"/>
      <c r="H40" t="s">
        <v>67</v>
      </c>
      <c r="I40" s="1"/>
      <c r="J40" s="1"/>
    </row>
    <row r="41" spans="1:12">
      <c r="A41">
        <f t="shared" si="0"/>
        <v>38</v>
      </c>
      <c r="B41" s="6"/>
      <c r="C41" s="7"/>
      <c r="D41">
        <f t="shared" si="2"/>
        <v>26</v>
      </c>
      <c r="E41" s="2">
        <f t="shared" ref="E41:E46" si="13">FLOOR(D42/2,1)</f>
        <v>13</v>
      </c>
      <c r="F41" t="s">
        <v>57</v>
      </c>
      <c r="G41" s="2"/>
      <c r="H41" t="s">
        <v>67</v>
      </c>
      <c r="I41" s="1"/>
      <c r="J41" s="1"/>
    </row>
    <row r="42" spans="1:12">
      <c r="A42">
        <f t="shared" si="0"/>
        <v>39</v>
      </c>
      <c r="B42" s="6"/>
      <c r="C42" s="7"/>
      <c r="D42">
        <f t="shared" si="2"/>
        <v>27</v>
      </c>
      <c r="E42" s="2"/>
      <c r="F42" t="s">
        <v>58</v>
      </c>
      <c r="G42" s="2"/>
      <c r="H42" t="s">
        <v>67</v>
      </c>
      <c r="I42" s="1"/>
      <c r="J42" s="1"/>
      <c r="L42" t="s">
        <v>105</v>
      </c>
    </row>
    <row r="43" spans="1:12">
      <c r="A43">
        <f t="shared" si="0"/>
        <v>40</v>
      </c>
      <c r="B43" s="6"/>
      <c r="C43" s="7"/>
      <c r="D43">
        <f t="shared" si="2"/>
        <v>28</v>
      </c>
      <c r="E43" s="2">
        <f t="shared" ref="E43:E46" si="14">FLOOR(D44/2,1)</f>
        <v>14</v>
      </c>
      <c r="F43" t="s">
        <v>60</v>
      </c>
      <c r="G43" s="2" t="s">
        <v>64</v>
      </c>
      <c r="H43" t="s">
        <v>67</v>
      </c>
      <c r="I43" s="1" t="str">
        <f>CONCATENATE(H43,RIGHT(H44,2),RIGHT(H45,2),RIGHT(H46,2))</f>
        <v>0x00da6552</v>
      </c>
      <c r="J43" s="1">
        <f>HEX2DEC(RIGHT(I43,8))</f>
        <v>14312786</v>
      </c>
    </row>
    <row r="44" spans="1:12">
      <c r="A44">
        <f t="shared" si="0"/>
        <v>41</v>
      </c>
      <c r="B44" s="6"/>
      <c r="C44" s="7"/>
      <c r="D44">
        <f t="shared" si="2"/>
        <v>29</v>
      </c>
      <c r="E44" s="2"/>
      <c r="F44" t="s">
        <v>61</v>
      </c>
      <c r="G44" s="2"/>
      <c r="H44" t="s">
        <v>93</v>
      </c>
      <c r="I44" s="1"/>
      <c r="J44" s="1"/>
    </row>
    <row r="45" spans="1:12">
      <c r="A45">
        <f t="shared" si="0"/>
        <v>42</v>
      </c>
      <c r="B45" s="6"/>
      <c r="C45" s="7"/>
      <c r="D45">
        <f t="shared" si="2"/>
        <v>30</v>
      </c>
      <c r="E45" s="2">
        <f t="shared" ref="E45:E46" si="15">FLOOR(D46/2,1)</f>
        <v>15</v>
      </c>
      <c r="F45" t="s">
        <v>62</v>
      </c>
      <c r="G45" s="2"/>
      <c r="H45" t="s">
        <v>94</v>
      </c>
      <c r="I45" s="1"/>
      <c r="J45" s="1"/>
    </row>
    <row r="46" spans="1:12">
      <c r="A46">
        <f t="shared" si="0"/>
        <v>43</v>
      </c>
      <c r="B46" s="6"/>
      <c r="C46" s="7"/>
      <c r="D46">
        <f t="shared" si="2"/>
        <v>31</v>
      </c>
      <c r="E46" s="2"/>
      <c r="F46" t="s">
        <v>63</v>
      </c>
      <c r="G46" s="2"/>
      <c r="H46" t="s">
        <v>95</v>
      </c>
      <c r="I46" s="1"/>
      <c r="J46" s="1"/>
      <c r="L46" t="s">
        <v>104</v>
      </c>
    </row>
    <row r="47" spans="1:12">
      <c r="A47">
        <f t="shared" si="0"/>
        <v>44</v>
      </c>
      <c r="B47" s="6"/>
      <c r="C47" s="3" t="s">
        <v>4</v>
      </c>
      <c r="H47" t="s">
        <v>69</v>
      </c>
    </row>
    <row r="48" spans="1:12">
      <c r="A48">
        <f t="shared" si="0"/>
        <v>45</v>
      </c>
      <c r="B48" s="6"/>
      <c r="C48" s="3" t="s">
        <v>5</v>
      </c>
      <c r="D48" s="8" t="s">
        <v>30</v>
      </c>
      <c r="E48" s="8" t="s">
        <v>43</v>
      </c>
      <c r="H48" t="s">
        <v>73</v>
      </c>
    </row>
    <row r="49" spans="1:13">
      <c r="A49">
        <f t="shared" si="0"/>
        <v>46</v>
      </c>
      <c r="B49" s="6"/>
      <c r="C49" s="7" t="s">
        <v>6</v>
      </c>
      <c r="D49">
        <v>0</v>
      </c>
      <c r="E49" s="2">
        <f>FLOOR(D50/2,1)</f>
        <v>0</v>
      </c>
      <c r="F49" t="s">
        <v>17</v>
      </c>
      <c r="G49" s="2" t="s">
        <v>28</v>
      </c>
      <c r="H49" t="s">
        <v>67</v>
      </c>
      <c r="I49" s="1" t="str">
        <f>CONCATENATE(H49,RIGHT(H50,2),RIGHT(H51,2),RIGHT(H52,2))</f>
        <v>0x00000010</v>
      </c>
      <c r="J49" s="1">
        <f>HEX2DEC(RIGHT(I49,8))</f>
        <v>16</v>
      </c>
      <c r="K49" s="1">
        <f>0.0001953125*(J49/16)</f>
        <v>1.9531250000000001E-4</v>
      </c>
      <c r="L49" s="1" t="s">
        <v>80</v>
      </c>
      <c r="M49" s="1" t="s">
        <v>83</v>
      </c>
    </row>
    <row r="50" spans="1:13">
      <c r="A50">
        <f t="shared" si="0"/>
        <v>47</v>
      </c>
      <c r="B50" s="6"/>
      <c r="C50" s="7"/>
      <c r="D50">
        <f>D49+1</f>
        <v>1</v>
      </c>
      <c r="E50" s="2"/>
      <c r="F50" t="s">
        <v>18</v>
      </c>
      <c r="G50" s="2"/>
      <c r="H50" t="s">
        <v>67</v>
      </c>
      <c r="I50" s="1"/>
      <c r="J50" s="1"/>
      <c r="K50" s="1"/>
      <c r="L50" s="1"/>
      <c r="M50" s="1"/>
    </row>
    <row r="51" spans="1:13">
      <c r="A51">
        <f t="shared" si="0"/>
        <v>48</v>
      </c>
      <c r="B51" s="6"/>
      <c r="C51" s="7"/>
      <c r="D51">
        <f t="shared" ref="D51:D80" si="16">D50+1</f>
        <v>2</v>
      </c>
      <c r="E51" s="2">
        <f>FLOOR(D52/2,1)</f>
        <v>1</v>
      </c>
      <c r="F51" t="s">
        <v>19</v>
      </c>
      <c r="G51" s="2"/>
      <c r="H51" t="s">
        <v>67</v>
      </c>
      <c r="I51" s="1"/>
      <c r="J51" s="1"/>
      <c r="K51" s="1"/>
      <c r="L51" s="1"/>
      <c r="M51" s="1"/>
    </row>
    <row r="52" spans="1:13">
      <c r="A52">
        <f t="shared" si="0"/>
        <v>49</v>
      </c>
      <c r="B52" s="6"/>
      <c r="C52" s="7"/>
      <c r="D52">
        <f t="shared" si="16"/>
        <v>3</v>
      </c>
      <c r="E52" s="2"/>
      <c r="F52" t="s">
        <v>20</v>
      </c>
      <c r="G52" s="2"/>
      <c r="H52" t="s">
        <v>92</v>
      </c>
      <c r="I52" s="1"/>
      <c r="J52" s="1"/>
      <c r="K52" s="1"/>
      <c r="L52" s="1"/>
      <c r="M52" s="1"/>
    </row>
    <row r="53" spans="1:13">
      <c r="A53">
        <f t="shared" si="0"/>
        <v>50</v>
      </c>
      <c r="B53" s="6"/>
      <c r="C53" s="7"/>
      <c r="D53">
        <f t="shared" si="16"/>
        <v>4</v>
      </c>
      <c r="E53" s="2">
        <f>FLOOR(D54/2,1)</f>
        <v>2</v>
      </c>
      <c r="F53" t="s">
        <v>21</v>
      </c>
      <c r="G53" s="2" t="s">
        <v>29</v>
      </c>
      <c r="H53" t="s">
        <v>67</v>
      </c>
      <c r="I53" s="11" t="str">
        <f>CONCATENATE(H53,RIGHT(H54,2),RIGHT(H55,2),RIGHT(H56,2))</f>
        <v>0x00000330</v>
      </c>
      <c r="J53" s="11">
        <f>HEX2DEC(RIGHT(I53,8))</f>
        <v>816</v>
      </c>
      <c r="K53" s="11"/>
      <c r="L53" s="12"/>
      <c r="M53" s="11" t="s">
        <v>103</v>
      </c>
    </row>
    <row r="54" spans="1:13">
      <c r="A54">
        <f t="shared" si="0"/>
        <v>51</v>
      </c>
      <c r="B54" s="6"/>
      <c r="C54" s="7"/>
      <c r="D54">
        <f t="shared" si="16"/>
        <v>5</v>
      </c>
      <c r="E54" s="2"/>
      <c r="F54" t="s">
        <v>22</v>
      </c>
      <c r="G54" s="2"/>
      <c r="H54" t="s">
        <v>67</v>
      </c>
      <c r="I54" s="11"/>
      <c r="J54" s="11"/>
      <c r="K54" s="11"/>
      <c r="L54" s="12"/>
      <c r="M54" s="11"/>
    </row>
    <row r="55" spans="1:13">
      <c r="A55">
        <f t="shared" si="0"/>
        <v>52</v>
      </c>
      <c r="B55" s="6"/>
      <c r="C55" s="7"/>
      <c r="D55">
        <f t="shared" si="16"/>
        <v>6</v>
      </c>
      <c r="E55" s="2">
        <f t="shared" ref="E55:E80" si="17">FLOOR(D56/2,1)</f>
        <v>3</v>
      </c>
      <c r="F55" t="s">
        <v>23</v>
      </c>
      <c r="G55" s="2"/>
      <c r="H55" t="s">
        <v>96</v>
      </c>
      <c r="I55" s="11"/>
      <c r="J55" s="11"/>
      <c r="K55" s="11"/>
      <c r="L55" s="12"/>
      <c r="M55" s="11"/>
    </row>
    <row r="56" spans="1:13">
      <c r="A56">
        <f t="shared" si="0"/>
        <v>53</v>
      </c>
      <c r="B56" s="6"/>
      <c r="C56" s="7"/>
      <c r="D56">
        <f t="shared" si="16"/>
        <v>7</v>
      </c>
      <c r="E56" s="2"/>
      <c r="F56" t="s">
        <v>24</v>
      </c>
      <c r="G56" s="2"/>
      <c r="H56" t="s">
        <v>97</v>
      </c>
      <c r="I56" s="11"/>
      <c r="J56" s="11"/>
      <c r="K56" s="11"/>
      <c r="L56" s="12"/>
      <c r="M56" s="11"/>
    </row>
    <row r="57" spans="1:13">
      <c r="A57">
        <f t="shared" si="0"/>
        <v>54</v>
      </c>
      <c r="B57" s="6"/>
      <c r="C57" s="7"/>
      <c r="D57">
        <f t="shared" si="16"/>
        <v>8</v>
      </c>
      <c r="E57" s="2">
        <f t="shared" ref="E57:E80" si="18">FLOOR(D58/2,1)</f>
        <v>4</v>
      </c>
      <c r="F57" t="s">
        <v>33</v>
      </c>
      <c r="G57" s="2" t="s">
        <v>41</v>
      </c>
      <c r="H57" t="s">
        <v>67</v>
      </c>
      <c r="I57" s="1" t="str">
        <f>CONCATENATE(H57,RIGHT(H58,2),RIGHT(H59,2),RIGHT(H60,2))</f>
        <v>0x00000010</v>
      </c>
      <c r="J57" s="1">
        <f>HEX2DEC(RIGHT(I57,8))</f>
        <v>16</v>
      </c>
      <c r="K57" s="1">
        <f>0.0001953125*(J57/16)</f>
        <v>1.9531250000000001E-4</v>
      </c>
      <c r="L57" s="1" t="s">
        <v>80</v>
      </c>
      <c r="M57" s="1" t="s">
        <v>83</v>
      </c>
    </row>
    <row r="58" spans="1:13">
      <c r="A58">
        <f t="shared" si="0"/>
        <v>55</v>
      </c>
      <c r="B58" s="6"/>
      <c r="C58" s="7"/>
      <c r="D58">
        <f t="shared" si="16"/>
        <v>9</v>
      </c>
      <c r="E58" s="2"/>
      <c r="F58" t="s">
        <v>34</v>
      </c>
      <c r="G58" s="2"/>
      <c r="H58" t="s">
        <v>67</v>
      </c>
      <c r="I58" s="1"/>
      <c r="J58" s="1"/>
      <c r="K58" s="1"/>
      <c r="L58" s="1"/>
      <c r="M58" s="1"/>
    </row>
    <row r="59" spans="1:13">
      <c r="A59">
        <f t="shared" si="0"/>
        <v>56</v>
      </c>
      <c r="B59" s="6"/>
      <c r="C59" s="7"/>
      <c r="D59">
        <f t="shared" si="16"/>
        <v>10</v>
      </c>
      <c r="E59" s="2">
        <f t="shared" ref="E59:E80" si="19">FLOOR(D60/2,1)</f>
        <v>5</v>
      </c>
      <c r="F59" t="s">
        <v>35</v>
      </c>
      <c r="G59" s="2"/>
      <c r="H59" t="s">
        <v>67</v>
      </c>
      <c r="I59" s="1"/>
      <c r="J59" s="1"/>
      <c r="K59" s="1"/>
      <c r="L59" s="1"/>
      <c r="M59" s="1"/>
    </row>
    <row r="60" spans="1:13">
      <c r="A60">
        <f t="shared" si="0"/>
        <v>57</v>
      </c>
      <c r="B60" s="6"/>
      <c r="C60" s="7"/>
      <c r="D60">
        <f t="shared" si="16"/>
        <v>11</v>
      </c>
      <c r="E60" s="2"/>
      <c r="F60" t="s">
        <v>36</v>
      </c>
      <c r="G60" s="2"/>
      <c r="H60" t="s">
        <v>92</v>
      </c>
      <c r="I60" s="1"/>
      <c r="J60" s="1"/>
      <c r="K60" s="1"/>
      <c r="L60" s="1"/>
      <c r="M60" s="1"/>
    </row>
    <row r="61" spans="1:13">
      <c r="A61">
        <f t="shared" si="0"/>
        <v>58</v>
      </c>
      <c r="B61" s="6"/>
      <c r="C61" s="7"/>
      <c r="D61">
        <f t="shared" si="16"/>
        <v>12</v>
      </c>
      <c r="E61" s="2">
        <f t="shared" ref="E61:E80" si="20">FLOOR(D62/2,1)</f>
        <v>6</v>
      </c>
      <c r="F61" t="s">
        <v>37</v>
      </c>
      <c r="G61" s="2" t="s">
        <v>42</v>
      </c>
      <c r="H61" t="s">
        <v>67</v>
      </c>
      <c r="I61" s="11" t="str">
        <f>CONCATENATE(H61,RIGHT(H62,2),RIGHT(H63,2),RIGHT(H64,2))</f>
        <v>0x00012300</v>
      </c>
      <c r="J61" s="11">
        <f>HEX2DEC(RIGHT(I61,8))</f>
        <v>74496</v>
      </c>
      <c r="K61" s="11"/>
      <c r="L61" s="12"/>
      <c r="M61" s="11" t="s">
        <v>103</v>
      </c>
    </row>
    <row r="62" spans="1:13">
      <c r="A62">
        <f t="shared" si="0"/>
        <v>59</v>
      </c>
      <c r="B62" s="6"/>
      <c r="C62" s="7"/>
      <c r="D62">
        <f t="shared" si="16"/>
        <v>13</v>
      </c>
      <c r="E62" s="2"/>
      <c r="F62" t="s">
        <v>38</v>
      </c>
      <c r="G62" s="2"/>
      <c r="H62" t="s">
        <v>72</v>
      </c>
      <c r="I62" s="11"/>
      <c r="J62" s="11"/>
      <c r="K62" s="11"/>
      <c r="L62" s="12"/>
      <c r="M62" s="11"/>
    </row>
    <row r="63" spans="1:13">
      <c r="A63">
        <f t="shared" si="0"/>
        <v>60</v>
      </c>
      <c r="B63" s="6"/>
      <c r="C63" s="7"/>
      <c r="D63">
        <f t="shared" si="16"/>
        <v>14</v>
      </c>
      <c r="E63" s="2">
        <f t="shared" ref="E63:E80" si="21">FLOOR(D64/2,1)</f>
        <v>7</v>
      </c>
      <c r="F63" t="s">
        <v>39</v>
      </c>
      <c r="G63" s="2"/>
      <c r="H63" t="s">
        <v>98</v>
      </c>
      <c r="I63" s="11"/>
      <c r="J63" s="11"/>
      <c r="K63" s="11"/>
      <c r="L63" s="12"/>
      <c r="M63" s="11"/>
    </row>
    <row r="64" spans="1:13">
      <c r="A64">
        <f t="shared" si="0"/>
        <v>61</v>
      </c>
      <c r="B64" s="6"/>
      <c r="C64" s="7"/>
      <c r="D64">
        <f t="shared" si="16"/>
        <v>15</v>
      </c>
      <c r="E64" s="2"/>
      <c r="F64" t="s">
        <v>40</v>
      </c>
      <c r="G64" s="2"/>
      <c r="H64" t="s">
        <v>67</v>
      </c>
      <c r="I64" s="11"/>
      <c r="J64" s="11"/>
      <c r="K64" s="11"/>
      <c r="L64" s="12"/>
      <c r="M64" s="11"/>
    </row>
    <row r="65" spans="1:12">
      <c r="A65">
        <f t="shared" si="0"/>
        <v>62</v>
      </c>
      <c r="B65" s="6"/>
      <c r="C65" s="7"/>
      <c r="D65">
        <f t="shared" si="16"/>
        <v>16</v>
      </c>
      <c r="E65" s="2">
        <f t="shared" ref="E65:E80" si="22">FLOOR(D66/2,1)</f>
        <v>8</v>
      </c>
      <c r="F65" t="s">
        <v>44</v>
      </c>
      <c r="G65" s="2" t="s">
        <v>48</v>
      </c>
      <c r="H65" t="s">
        <v>67</v>
      </c>
      <c r="I65" s="9" t="str">
        <f>CONCATENATE(H65,RIGHT(H66,2))</f>
        <v>0x0000</v>
      </c>
      <c r="J65" s="9">
        <f>HEX2DEC(RIGHT(I65,4))</f>
        <v>0</v>
      </c>
    </row>
    <row r="66" spans="1:12">
      <c r="A66">
        <f t="shared" si="0"/>
        <v>63</v>
      </c>
      <c r="B66" s="6"/>
      <c r="C66" s="7"/>
      <c r="D66">
        <f t="shared" si="16"/>
        <v>17</v>
      </c>
      <c r="E66" s="2"/>
      <c r="F66" t="s">
        <v>45</v>
      </c>
      <c r="G66" s="2"/>
      <c r="H66" t="s">
        <v>67</v>
      </c>
      <c r="I66" s="9"/>
      <c r="J66" s="9"/>
      <c r="L66" t="s">
        <v>105</v>
      </c>
    </row>
    <row r="67" spans="1:12">
      <c r="A67">
        <f t="shared" si="0"/>
        <v>64</v>
      </c>
      <c r="B67" s="6"/>
      <c r="C67" s="7"/>
      <c r="D67">
        <f t="shared" si="16"/>
        <v>18</v>
      </c>
      <c r="E67" s="2">
        <f t="shared" ref="E67:E80" si="23">FLOOR(D68/2,1)</f>
        <v>9</v>
      </c>
      <c r="F67" t="s">
        <v>46</v>
      </c>
      <c r="G67" s="2" t="s">
        <v>49</v>
      </c>
      <c r="H67" t="s">
        <v>67</v>
      </c>
      <c r="I67" s="9" t="str">
        <f>CONCATENATE(H67,RIGHT(H68,2))</f>
        <v>0x0000</v>
      </c>
      <c r="J67" s="9">
        <f>HEX2DEC(RIGHT(I67,4))</f>
        <v>0</v>
      </c>
    </row>
    <row r="68" spans="1:12">
      <c r="A68">
        <f t="shared" ref="A68:A80" si="24">A67+1</f>
        <v>65</v>
      </c>
      <c r="B68" s="6"/>
      <c r="C68" s="7"/>
      <c r="D68">
        <f t="shared" si="16"/>
        <v>19</v>
      </c>
      <c r="E68" s="2"/>
      <c r="F68" t="s">
        <v>47</v>
      </c>
      <c r="G68" s="2"/>
      <c r="H68" t="s">
        <v>67</v>
      </c>
      <c r="I68" s="9"/>
      <c r="J68" s="9"/>
      <c r="L68" t="s">
        <v>105</v>
      </c>
    </row>
    <row r="69" spans="1:12">
      <c r="A69">
        <f t="shared" si="24"/>
        <v>66</v>
      </c>
      <c r="B69" s="6"/>
      <c r="C69" s="7"/>
      <c r="D69">
        <f t="shared" si="16"/>
        <v>20</v>
      </c>
      <c r="E69" s="2">
        <f t="shared" ref="E69:E80" si="25">FLOOR(D70/2,1)</f>
        <v>10</v>
      </c>
      <c r="F69" t="s">
        <v>51</v>
      </c>
      <c r="G69" s="2" t="s">
        <v>50</v>
      </c>
      <c r="H69" t="s">
        <v>99</v>
      </c>
      <c r="I69" s="1" t="str">
        <f>CONCATENATE(H69,RIGHT(H70,2),RIGHT(H71,2),RIGHT(H72,2))</f>
        <v>0x055e5485</v>
      </c>
      <c r="J69" s="1">
        <f>HEX2DEC(RIGHT(I69,8))</f>
        <v>90068101</v>
      </c>
    </row>
    <row r="70" spans="1:12">
      <c r="A70">
        <f t="shared" si="24"/>
        <v>67</v>
      </c>
      <c r="B70" s="6"/>
      <c r="C70" s="7"/>
      <c r="D70">
        <f t="shared" si="16"/>
        <v>21</v>
      </c>
      <c r="E70" s="2"/>
      <c r="F70" t="s">
        <v>52</v>
      </c>
      <c r="G70" s="2"/>
      <c r="H70" t="s">
        <v>100</v>
      </c>
      <c r="I70" s="1"/>
      <c r="J70" s="1"/>
    </row>
    <row r="71" spans="1:12">
      <c r="A71">
        <f t="shared" si="24"/>
        <v>68</v>
      </c>
      <c r="B71" s="6"/>
      <c r="C71" s="7"/>
      <c r="D71">
        <f t="shared" si="16"/>
        <v>22</v>
      </c>
      <c r="E71" s="2">
        <f t="shared" ref="E71:E80" si="26">FLOOR(D72/2,1)</f>
        <v>11</v>
      </c>
      <c r="F71" t="s">
        <v>54</v>
      </c>
      <c r="G71" s="2"/>
      <c r="H71" t="s">
        <v>101</v>
      </c>
      <c r="I71" s="1"/>
      <c r="J71" s="1"/>
    </row>
    <row r="72" spans="1:12">
      <c r="A72">
        <f t="shared" si="24"/>
        <v>69</v>
      </c>
      <c r="B72" s="6"/>
      <c r="C72" s="7"/>
      <c r="D72">
        <f t="shared" si="16"/>
        <v>23</v>
      </c>
      <c r="E72" s="2"/>
      <c r="F72" t="s">
        <v>53</v>
      </c>
      <c r="G72" s="2"/>
      <c r="H72" t="s">
        <v>102</v>
      </c>
      <c r="I72" s="1"/>
      <c r="J72" s="1"/>
      <c r="L72" t="s">
        <v>105</v>
      </c>
    </row>
    <row r="73" spans="1:12">
      <c r="A73">
        <f t="shared" si="24"/>
        <v>70</v>
      </c>
      <c r="B73" s="6"/>
      <c r="C73" s="7"/>
      <c r="D73">
        <f t="shared" si="16"/>
        <v>24</v>
      </c>
      <c r="E73" s="2">
        <f t="shared" ref="E73:E80" si="27">FLOOR(D74/2,1)</f>
        <v>12</v>
      </c>
      <c r="F73" t="s">
        <v>55</v>
      </c>
      <c r="G73" s="2" t="s">
        <v>59</v>
      </c>
      <c r="H73" t="s">
        <v>67</v>
      </c>
      <c r="I73" s="1" t="str">
        <f>CONCATENATE(H73,RIGHT(H74,2),RIGHT(H75,2),RIGHT(H76,2))</f>
        <v>0x00000000</v>
      </c>
      <c r="J73" s="1">
        <f>HEX2DEC(RIGHT(I73,8))</f>
        <v>0</v>
      </c>
    </row>
    <row r="74" spans="1:12">
      <c r="A74">
        <f t="shared" si="24"/>
        <v>71</v>
      </c>
      <c r="B74" s="6"/>
      <c r="C74" s="7"/>
      <c r="D74">
        <f t="shared" si="16"/>
        <v>25</v>
      </c>
      <c r="E74" s="2"/>
      <c r="F74" t="s">
        <v>56</v>
      </c>
      <c r="G74" s="2"/>
      <c r="H74" t="s">
        <v>67</v>
      </c>
      <c r="I74" s="1"/>
      <c r="J74" s="1"/>
    </row>
    <row r="75" spans="1:12">
      <c r="A75">
        <f t="shared" si="24"/>
        <v>72</v>
      </c>
      <c r="B75" s="6"/>
      <c r="C75" s="7"/>
      <c r="D75">
        <f t="shared" si="16"/>
        <v>26</v>
      </c>
      <c r="E75" s="2">
        <f t="shared" ref="E75:E80" si="28">FLOOR(D76/2,1)</f>
        <v>13</v>
      </c>
      <c r="F75" t="s">
        <v>57</v>
      </c>
      <c r="G75" s="2"/>
      <c r="H75" t="s">
        <v>67</v>
      </c>
      <c r="I75" s="1"/>
      <c r="J75" s="1"/>
    </row>
    <row r="76" spans="1:12">
      <c r="A76">
        <f t="shared" si="24"/>
        <v>73</v>
      </c>
      <c r="B76" s="6"/>
      <c r="C76" s="7"/>
      <c r="D76">
        <f t="shared" si="16"/>
        <v>27</v>
      </c>
      <c r="E76" s="2"/>
      <c r="F76" t="s">
        <v>58</v>
      </c>
      <c r="G76" s="2"/>
      <c r="H76" t="s">
        <v>67</v>
      </c>
      <c r="I76" s="1"/>
      <c r="J76" s="1"/>
    </row>
    <row r="77" spans="1:12">
      <c r="A77">
        <f t="shared" si="24"/>
        <v>74</v>
      </c>
      <c r="B77" s="6"/>
      <c r="C77" s="7"/>
      <c r="D77">
        <f t="shared" si="16"/>
        <v>28</v>
      </c>
      <c r="E77" s="2">
        <f t="shared" ref="E77:E80" si="29">FLOOR(D78/2,1)</f>
        <v>14</v>
      </c>
      <c r="F77" t="s">
        <v>60</v>
      </c>
      <c r="G77" s="2" t="s">
        <v>64</v>
      </c>
      <c r="H77" t="s">
        <v>67</v>
      </c>
      <c r="I77" s="1" t="str">
        <f>CONCATENATE(H77,RIGHT(H78,2),RIGHT(H79,2),RIGHT(H80,2))</f>
        <v>0x00da655e</v>
      </c>
      <c r="J77" s="1">
        <f>HEX2DEC(RIGHT(I77,8))</f>
        <v>14312798</v>
      </c>
    </row>
    <row r="78" spans="1:12">
      <c r="A78">
        <f t="shared" si="24"/>
        <v>75</v>
      </c>
      <c r="B78" s="6"/>
      <c r="C78" s="7"/>
      <c r="D78">
        <f t="shared" si="16"/>
        <v>29</v>
      </c>
      <c r="E78" s="2"/>
      <c r="F78" t="s">
        <v>61</v>
      </c>
      <c r="G78" s="2"/>
      <c r="H78" t="s">
        <v>93</v>
      </c>
      <c r="I78" s="1"/>
      <c r="J78" s="1"/>
    </row>
    <row r="79" spans="1:12">
      <c r="A79">
        <f t="shared" si="24"/>
        <v>76</v>
      </c>
      <c r="B79" s="6"/>
      <c r="C79" s="7"/>
      <c r="D79">
        <f t="shared" si="16"/>
        <v>30</v>
      </c>
      <c r="E79" s="2">
        <f t="shared" ref="E79:E80" si="30">FLOOR(D80/2,1)</f>
        <v>15</v>
      </c>
      <c r="F79" t="s">
        <v>62</v>
      </c>
      <c r="G79" s="2"/>
      <c r="H79" t="s">
        <v>94</v>
      </c>
      <c r="I79" s="1"/>
      <c r="J79" s="1"/>
    </row>
    <row r="80" spans="1:12">
      <c r="A80">
        <f t="shared" si="24"/>
        <v>77</v>
      </c>
      <c r="B80" s="6"/>
      <c r="C80" s="7"/>
      <c r="D80">
        <f t="shared" si="16"/>
        <v>31</v>
      </c>
      <c r="E80" s="2"/>
      <c r="F80" t="s">
        <v>63</v>
      </c>
      <c r="G80" s="2"/>
      <c r="H80" t="s">
        <v>100</v>
      </c>
      <c r="I80" s="1"/>
      <c r="J80" s="1"/>
      <c r="L80" t="s">
        <v>104</v>
      </c>
    </row>
  </sheetData>
  <mergeCells count="129">
    <mergeCell ref="I73:I76"/>
    <mergeCell ref="J73:J76"/>
    <mergeCell ref="I77:I80"/>
    <mergeCell ref="J77:J80"/>
    <mergeCell ref="I65:I66"/>
    <mergeCell ref="J65:J66"/>
    <mergeCell ref="I67:I68"/>
    <mergeCell ref="J67:J68"/>
    <mergeCell ref="I69:I72"/>
    <mergeCell ref="J69:J72"/>
    <mergeCell ref="I57:I60"/>
    <mergeCell ref="J57:J60"/>
    <mergeCell ref="K57:K60"/>
    <mergeCell ref="L57:L60"/>
    <mergeCell ref="M57:M60"/>
    <mergeCell ref="I61:I64"/>
    <mergeCell ref="J61:J64"/>
    <mergeCell ref="K61:K64"/>
    <mergeCell ref="M61:M64"/>
    <mergeCell ref="K49:K52"/>
    <mergeCell ref="L49:L52"/>
    <mergeCell ref="M49:M52"/>
    <mergeCell ref="I53:I56"/>
    <mergeCell ref="J53:J56"/>
    <mergeCell ref="K53:K56"/>
    <mergeCell ref="M53:M56"/>
    <mergeCell ref="I39:I42"/>
    <mergeCell ref="J39:J42"/>
    <mergeCell ref="I43:I46"/>
    <mergeCell ref="J43:J46"/>
    <mergeCell ref="I49:I52"/>
    <mergeCell ref="J49:J52"/>
    <mergeCell ref="I31:I32"/>
    <mergeCell ref="J31:J32"/>
    <mergeCell ref="I33:I34"/>
    <mergeCell ref="J33:J34"/>
    <mergeCell ref="I35:I38"/>
    <mergeCell ref="J35:J38"/>
    <mergeCell ref="J19:J22"/>
    <mergeCell ref="K19:K22"/>
    <mergeCell ref="M19:M22"/>
    <mergeCell ref="I27:I30"/>
    <mergeCell ref="J27:J30"/>
    <mergeCell ref="K27:K30"/>
    <mergeCell ref="M27:M30"/>
    <mergeCell ref="J15:J18"/>
    <mergeCell ref="K15:K18"/>
    <mergeCell ref="L15:L18"/>
    <mergeCell ref="M15:M18"/>
    <mergeCell ref="I23:I26"/>
    <mergeCell ref="J23:J26"/>
    <mergeCell ref="K23:K26"/>
    <mergeCell ref="L23:L26"/>
    <mergeCell ref="M23:M26"/>
    <mergeCell ref="I19:I22"/>
    <mergeCell ref="E77:E78"/>
    <mergeCell ref="G77:G80"/>
    <mergeCell ref="E79:E80"/>
    <mergeCell ref="I3:I4"/>
    <mergeCell ref="J3:J4"/>
    <mergeCell ref="I7:I8"/>
    <mergeCell ref="J7:J8"/>
    <mergeCell ref="I11:I12"/>
    <mergeCell ref="J11:J12"/>
    <mergeCell ref="I15:I18"/>
    <mergeCell ref="E67:E68"/>
    <mergeCell ref="G67:G68"/>
    <mergeCell ref="E69:E70"/>
    <mergeCell ref="G69:G72"/>
    <mergeCell ref="E71:E72"/>
    <mergeCell ref="E73:E74"/>
    <mergeCell ref="G73:G76"/>
    <mergeCell ref="E75:E76"/>
    <mergeCell ref="E59:E60"/>
    <mergeCell ref="E61:E62"/>
    <mergeCell ref="G61:G64"/>
    <mergeCell ref="E63:E64"/>
    <mergeCell ref="E65:E66"/>
    <mergeCell ref="G65:G66"/>
    <mergeCell ref="B47:B80"/>
    <mergeCell ref="C49:C80"/>
    <mergeCell ref="E49:E50"/>
    <mergeCell ref="G49:G52"/>
    <mergeCell ref="E51:E52"/>
    <mergeCell ref="E53:E54"/>
    <mergeCell ref="G53:G56"/>
    <mergeCell ref="E55:E56"/>
    <mergeCell ref="E57:E58"/>
    <mergeCell ref="G57:G60"/>
    <mergeCell ref="E37:E38"/>
    <mergeCell ref="E39:E40"/>
    <mergeCell ref="E41:E42"/>
    <mergeCell ref="E43:E44"/>
    <mergeCell ref="E45:E46"/>
    <mergeCell ref="G31:G32"/>
    <mergeCell ref="G33:G34"/>
    <mergeCell ref="G35:G38"/>
    <mergeCell ref="G39:G42"/>
    <mergeCell ref="G43:G46"/>
    <mergeCell ref="E25:E26"/>
    <mergeCell ref="E27:E28"/>
    <mergeCell ref="E29:E30"/>
    <mergeCell ref="E31:E32"/>
    <mergeCell ref="E33:E34"/>
    <mergeCell ref="E35:E36"/>
    <mergeCell ref="G23:G26"/>
    <mergeCell ref="G27:G30"/>
    <mergeCell ref="E7:E8"/>
    <mergeCell ref="E9:E10"/>
    <mergeCell ref="E11:E12"/>
    <mergeCell ref="E15:E16"/>
    <mergeCell ref="E17:E18"/>
    <mergeCell ref="E19:E20"/>
    <mergeCell ref="E21:E22"/>
    <mergeCell ref="E23:E24"/>
    <mergeCell ref="G11:G12"/>
    <mergeCell ref="G7:G8"/>
    <mergeCell ref="G15:G18"/>
    <mergeCell ref="G19:G22"/>
    <mergeCell ref="H1:L1"/>
    <mergeCell ref="K7:K8"/>
    <mergeCell ref="L7:L8"/>
    <mergeCell ref="K11:K12"/>
    <mergeCell ref="L11:L12"/>
    <mergeCell ref="B3:B4"/>
    <mergeCell ref="B5:B12"/>
    <mergeCell ref="C7:C12"/>
    <mergeCell ref="C15:C46"/>
    <mergeCell ref="B13:B4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APRS World,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 Jarvis</dc:creator>
  <cp:lastModifiedBy>James J Jarvis</cp:lastModifiedBy>
  <dcterms:created xsi:type="dcterms:W3CDTF">2022-08-19T00:01:22Z</dcterms:created>
  <dcterms:modified xsi:type="dcterms:W3CDTF">2022-08-19T01:24:56Z</dcterms:modified>
</cp:coreProperties>
</file>