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iro\Desktop\full\6 семестр\LATEX\tex\Exams\ТИ\excel решение теория игр\"/>
    </mc:Choice>
  </mc:AlternateContent>
  <xr:revisionPtr revIDLastSave="0" documentId="13_ncr:1_{0844F750-0A5D-4811-80A1-63AC519FE67E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линейное " sheetId="2" r:id="rId1"/>
    <sheet name="Отчет об устойчивости 2-й игрок" sheetId="3" r:id="rId2"/>
  </sheets>
  <definedNames>
    <definedName name="solver_adj" localSheetId="0" hidden="1">'линейное '!$C$12:$G$12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'линейное '!$H$13:$H$16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'линейное '!$I$12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2" l="1" a="1"/>
  <c r="O4" i="2" s="1"/>
  <c r="P11" i="2"/>
  <c r="O11" i="2"/>
  <c r="B18" i="2" l="1"/>
  <c r="A19" i="2" s="1"/>
  <c r="I4" i="2" l="1"/>
  <c r="G16" i="2" l="1"/>
  <c r="F16" i="2"/>
  <c r="E16" i="2"/>
  <c r="D16" i="2"/>
  <c r="C16" i="2"/>
  <c r="G15" i="2"/>
  <c r="F15" i="2"/>
  <c r="E15" i="2"/>
  <c r="D15" i="2"/>
  <c r="C15" i="2"/>
  <c r="G14" i="2"/>
  <c r="F14" i="2"/>
  <c r="E14" i="2"/>
  <c r="D14" i="2"/>
  <c r="C14" i="2"/>
  <c r="G13" i="2"/>
  <c r="G17" i="2" s="1"/>
  <c r="F13" i="2"/>
  <c r="E13" i="2"/>
  <c r="D13" i="2"/>
  <c r="D17" i="2" s="1"/>
  <c r="C13" i="2"/>
  <c r="I12" i="2"/>
  <c r="H13" i="2" l="1"/>
  <c r="C17" i="2"/>
  <c r="E17" i="2"/>
  <c r="I17" i="2"/>
  <c r="J11" i="2"/>
  <c r="F17" i="2"/>
  <c r="D11" i="2"/>
  <c r="E11" i="2"/>
  <c r="F11" i="2"/>
  <c r="C11" i="2"/>
  <c r="O3" i="2" s="1"/>
  <c r="G11" i="2"/>
  <c r="H15" i="2"/>
  <c r="H16" i="2"/>
  <c r="H14" i="2"/>
  <c r="P3" i="2" l="1"/>
  <c r="A13" i="2"/>
  <c r="N4" i="2" s="1"/>
  <c r="A14" i="2"/>
  <c r="A15" i="2"/>
  <c r="A16" i="2"/>
  <c r="H18" i="2"/>
  <c r="N5" i="2" l="1"/>
  <c r="Q3" i="2"/>
  <c r="R3" i="2" s="1"/>
  <c r="S3" i="2" s="1"/>
  <c r="R11" i="2"/>
  <c r="N6" i="2" l="1"/>
  <c r="N7" i="2" s="1"/>
  <c r="Q11" i="2"/>
  <c r="S11" i="2" s="1"/>
  <c r="S12" i="2" l="1"/>
  <c r="T12" i="2"/>
  <c r="S13" i="2"/>
  <c r="T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<sst xmlns="http://schemas.openxmlformats.org/spreadsheetml/2006/main" count="74" uniqueCount="60">
  <si>
    <t>Решение матричной игры на основе процедуры. Поиск решения и проверка результатов с помощью имитационной модели</t>
  </si>
  <si>
    <t>Матрица игры</t>
  </si>
  <si>
    <t xml:space="preserve">d </t>
  </si>
  <si>
    <t>Поиск решения для преобразованной матрицы (добавлена костанта d)</t>
  </si>
  <si>
    <t>1 / v</t>
  </si>
  <si>
    <t>V =</t>
  </si>
  <si>
    <t>Два раза запустил поиск решения</t>
  </si>
  <si>
    <t>Q_j</t>
  </si>
  <si>
    <t>j=1,n</t>
  </si>
  <si>
    <t>x_i</t>
  </si>
  <si>
    <t>p_i</t>
  </si>
  <si>
    <t>это сумма x_i и мы ее минимизируем</t>
  </si>
  <si>
    <t>Y_j</t>
  </si>
  <si>
    <t>равны y_j/Sum(y_j)</t>
  </si>
  <si>
    <t>сумма y_j, которую мы максимизируем</t>
  </si>
  <si>
    <t>и &lt;=1</t>
  </si>
  <si>
    <t>Microsoft Excel 16.0 Отчет об устойчивости</t>
  </si>
  <si>
    <t xml:space="preserve">Лист: [5. линейное программирование.xlsx]линейное </t>
  </si>
  <si>
    <t>Отчет создан: 22.06.2020 16:20:08</t>
  </si>
  <si>
    <t>Ячейки переменных</t>
  </si>
  <si>
    <t>Ячейка</t>
  </si>
  <si>
    <t>Имя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</si>
  <si>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</si>
  <si>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</si>
  <si>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</si>
  <si>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</si>
  <si>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</si>
  <si>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</si>
  <si>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</si>
  <si>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</si>
  <si>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</si>
  <si>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Ограничения</t>
  </si>
  <si>
    <t>Тень</t>
  </si>
  <si>
    <t>Цена</t>
  </si>
  <si>
    <t>Ограничение</t>
  </si>
  <si>
    <t>Правая сторона</t>
  </si>
  <si>
    <t>$C$12</t>
  </si>
  <si>
    <t>$D$12</t>
  </si>
  <si>
    <t>$E$12</t>
  </si>
  <si>
    <t>$F$12</t>
  </si>
  <si>
    <t>$G$12</t>
  </si>
  <si>
    <t>$H$13</t>
  </si>
  <si>
    <t>$H$14</t>
  </si>
  <si>
    <t>$H$15</t>
  </si>
  <si>
    <t>$H$16</t>
  </si>
  <si>
    <t>смешанная стратегия первой задачи</t>
  </si>
  <si>
    <t>делим 1/v и вычитаем величину d, чтобы перейти к исходной матрице</t>
  </si>
  <si>
    <t>Поиск решения для преобразованной матрицы B (добавлена костанта d)</t>
  </si>
  <si>
    <t>Имитационная модель - проверка решения</t>
  </si>
  <si>
    <t>Для сброса статистики на начало введите 1:</t>
  </si>
  <si>
    <t>В среднем</t>
  </si>
  <si>
    <t>В данном эксперименте</t>
  </si>
  <si>
    <t>Во всех экспериментах</t>
  </si>
  <si>
    <t>Случайная реализация p</t>
  </si>
  <si>
    <t>Случайная реализация q</t>
  </si>
  <si>
    <t>Номер строки</t>
  </si>
  <si>
    <t>Номер столбца</t>
  </si>
  <si>
    <t>Цена v</t>
  </si>
  <si>
    <t>Номер эксперимента</t>
  </si>
  <si>
    <t>Статистика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</si>
</sst>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Segoe UI"/>
      <family val="2"/>
      <charset val="204"/>
    </font>
    <font>
      <sz val="10"/>
      <color rgb="FF002060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  <font>
      <sz val="10"/>
      <color rgb="FFFF0000"/>
      <name val="Segoe UI"/>
      <family val="2"/>
      <charset val="204"/>
    </font>
    <font>
      <sz val="11"/>
      <color theme="1"/>
      <name val="Segoe UI"/>
      <family val="2"/>
      <charset val="204"/>
    </font>
    <font>
      <sz val="10"/>
      <color indexed="10"/>
      <name val="Segoe UI"/>
      <family val="2"/>
      <charset val="204"/>
    </font>
    <font>
      <sz val="10"/>
      <color indexed="12"/>
      <name val="Segoe UI"/>
      <family val="2"/>
      <charset val="204"/>
    </font>
    <font>
      <sz val="14"/>
      <name val="Segoe UI"/>
      <family val="2"/>
      <charset val="204"/>
    </font>
    <font>
      <sz val="11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7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0" borderId="0" xfId="1" applyFont="1" applyAlignment="1">
      <alignment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Continuous" vertical="center" wrapText="1"/>
    </xf>
    <xf numFmtId="2" fontId="3" fillId="2" borderId="20" xfId="1" applyNumberFormat="1" applyFont="1" applyFill="1" applyBorder="1" applyAlignment="1">
      <alignment horizontal="center" vertical="center" wrapText="1"/>
    </xf>
    <xf numFmtId="2" fontId="3" fillId="2" borderId="21" xfId="1" applyNumberFormat="1" applyFont="1" applyFill="1" applyBorder="1" applyAlignment="1">
      <alignment horizontal="center" vertical="center" wrapText="1"/>
    </xf>
    <xf numFmtId="2" fontId="3" fillId="2" borderId="22" xfId="1" applyNumberFormat="1" applyFont="1" applyFill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2" fontId="3" fillId="2" borderId="25" xfId="1" applyNumberFormat="1" applyFont="1" applyFill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2" fillId="0" borderId="35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164" fontId="2" fillId="0" borderId="38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64" fontId="2" fillId="0" borderId="0" xfId="1" applyNumberFormat="1" applyFont="1" applyAlignment="1">
      <alignment vertical="center" wrapText="1"/>
    </xf>
    <xf numFmtId="2" fontId="2" fillId="0" borderId="0" xfId="1" applyNumberFormat="1" applyFont="1" applyAlignment="1">
      <alignment horizontal="center" vertical="center" wrapText="1"/>
    </xf>
    <xf numFmtId="0" fontId="4" fillId="0" borderId="0" xfId="0" applyFont="1"/>
    <xf numFmtId="0" fontId="0" fillId="0" borderId="41" xfId="0" applyFill="1" applyBorder="1" applyAlignment="1"/>
    <xf numFmtId="0" fontId="0" fillId="0" borderId="42" xfId="0" applyFill="1" applyBorder="1" applyAlignment="1"/>
    <xf numFmtId="0" fontId="5" fillId="0" borderId="39" xfId="0" applyFont="1" applyFill="1" applyBorder="1" applyAlignment="1">
      <alignment horizontal="center"/>
    </xf>
    <xf numFmtId="0" fontId="5" fillId="0" borderId="40" xfId="0" applyFont="1" applyFill="1" applyBorder="1" applyAlignment="1">
      <alignment horizontal="center"/>
    </xf>
    <xf numFmtId="0" fontId="0" fillId="3" borderId="41" xfId="0" applyFill="1" applyBorder="1" applyAlignment="1"/>
    <xf numFmtId="0" fontId="0" fillId="3" borderId="42" xfId="0" applyFill="1" applyBorder="1" applyAlignment="1"/>
    <xf numFmtId="0" fontId="2" fillId="0" borderId="0" xfId="1" applyFont="1" applyAlignment="1">
      <alignment horizontal="center" vertical="center" wrapText="1"/>
    </xf>
    <xf numFmtId="0" fontId="2" fillId="4" borderId="37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2" fontId="6" fillId="0" borderId="17" xfId="1" applyNumberFormat="1" applyFont="1" applyBorder="1" applyAlignment="1">
      <alignment horizontal="center" vertical="center" wrapText="1"/>
    </xf>
    <xf numFmtId="2" fontId="6" fillId="0" borderId="18" xfId="1" applyNumberFormat="1" applyFont="1" applyBorder="1" applyAlignment="1">
      <alignment horizontal="center" vertical="center" wrapText="1"/>
    </xf>
    <xf numFmtId="2" fontId="6" fillId="0" borderId="19" xfId="1" applyNumberFormat="1" applyFont="1" applyBorder="1" applyAlignment="1">
      <alignment horizontal="center" vertical="center" wrapText="1"/>
    </xf>
    <xf numFmtId="164" fontId="6" fillId="0" borderId="10" xfId="1" applyNumberFormat="1" applyFont="1" applyBorder="1" applyAlignment="1">
      <alignment horizontal="center" vertical="center" wrapText="1"/>
    </xf>
    <xf numFmtId="2" fontId="3" fillId="0" borderId="24" xfId="1" applyNumberFormat="1" applyFont="1" applyBorder="1" applyAlignment="1">
      <alignment horizontal="center" vertical="center" wrapText="1"/>
    </xf>
    <xf numFmtId="2" fontId="3" fillId="0" borderId="29" xfId="1" applyNumberFormat="1" applyFont="1" applyBorder="1" applyAlignment="1">
      <alignment horizontal="center" vertical="center" wrapText="1"/>
    </xf>
    <xf numFmtId="2" fontId="3" fillId="0" borderId="32" xfId="1" applyNumberFormat="1" applyFont="1" applyBorder="1" applyAlignment="1">
      <alignment horizontal="center" vertical="center" wrapText="1"/>
    </xf>
    <xf numFmtId="164" fontId="3" fillId="0" borderId="10" xfId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164" fontId="2" fillId="0" borderId="10" xfId="0" applyNumberFormat="1" applyFont="1" applyBorder="1" applyAlignment="1">
      <alignment horizontal="center"/>
    </xf>
    <xf numFmtId="164" fontId="8" fillId="0" borderId="17" xfId="0" applyNumberFormat="1" applyFont="1" applyBorder="1" applyAlignment="1">
      <alignment horizontal="center"/>
    </xf>
    <xf numFmtId="164" fontId="9" fillId="0" borderId="24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46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2">
    <cellStyle name="Обычный" xfId="0" builtinId="0"/>
    <cellStyle name="Обычный 3" xfId="1" xr:uid="{E0EBA890-EDA7-451F-AD4A-7961299B4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7D72-4787-493F-A102-6AF7E777DC5D}">
  <dimension ref="A1:T35"/>
  <sheetViews>
    <sheetView tabSelected="1" topLeftCell="D1" zoomScale="85" zoomScaleNormal="85" workbookViewId="0">
      <selection activeCell="T9" sqref="T9"/>
    </sheetView>
  </sheetViews>
  <sheetFormatPr defaultColWidth="15.7109375" defaultRowHeight="14.25" x14ac:dyDescent="0.25"/>
  <cols>
    <col min="1" max="9" width="15.7109375" style="45"/>
    <col min="10" max="10" width="28.85546875" style="45" customWidth="1"/>
    <col min="11" max="11" width="21.42578125" style="1" customWidth="1"/>
    <col min="12" max="14" width="15.7109375" style="1"/>
    <col min="15" max="15" width="23.140625" style="1" customWidth="1"/>
    <col min="16" max="16" width="23.42578125" style="1" customWidth="1"/>
    <col min="17" max="16384" width="15.7109375" style="1"/>
  </cols>
  <sheetData>
    <row r="1" spans="1:20" ht="24.95" customHeight="1" thickBot="1" x14ac:dyDescent="0.3">
      <c r="A1" s="47" t="s">
        <v>0</v>
      </c>
      <c r="B1" s="48"/>
      <c r="C1" s="48"/>
      <c r="D1" s="48"/>
      <c r="E1" s="48"/>
      <c r="F1" s="48"/>
      <c r="G1" s="48"/>
      <c r="H1" s="48"/>
      <c r="I1" s="49"/>
    </row>
    <row r="2" spans="1:20" ht="24.95" customHeight="1" thickBot="1" x14ac:dyDescent="0.35">
      <c r="M2" s="62"/>
      <c r="N2" s="96" t="s">
        <v>48</v>
      </c>
      <c r="O2" s="97"/>
      <c r="P2" s="97"/>
      <c r="Q2" s="97"/>
      <c r="R2" s="97"/>
      <c r="S2" s="98"/>
      <c r="T2" s="62"/>
    </row>
    <row r="3" spans="1:20" ht="24.95" customHeight="1" thickBot="1" x14ac:dyDescent="0.35">
      <c r="C3" s="50" t="s">
        <v>1</v>
      </c>
      <c r="D3" s="51"/>
      <c r="E3" s="51"/>
      <c r="F3" s="51"/>
      <c r="G3" s="52"/>
      <c r="I3" s="45" t="s">
        <v>2</v>
      </c>
      <c r="M3" s="63"/>
      <c r="N3" s="64">
        <v>0</v>
      </c>
      <c r="O3" s="65">
        <f>N3+C11</f>
        <v>0</v>
      </c>
      <c r="P3" s="65">
        <f t="shared" ref="P3:R3" si="0">O3+D11</f>
        <v>0.19039780521262017</v>
      </c>
      <c r="Q3" s="65">
        <f t="shared" si="0"/>
        <v>0.38189300411522642</v>
      </c>
      <c r="R3" s="65">
        <f t="shared" si="0"/>
        <v>0.69711934156378597</v>
      </c>
      <c r="S3" s="65">
        <f>R3+G11</f>
        <v>1</v>
      </c>
      <c r="T3" s="62"/>
    </row>
    <row r="4" spans="1:20" ht="24.95" customHeight="1" thickBot="1" x14ac:dyDescent="0.35">
      <c r="C4" s="2">
        <v>8</v>
      </c>
      <c r="D4" s="3">
        <v>-5</v>
      </c>
      <c r="E4" s="3">
        <v>1</v>
      </c>
      <c r="F4" s="3">
        <v>6</v>
      </c>
      <c r="G4" s="4">
        <v>4</v>
      </c>
      <c r="I4" s="5">
        <f>ABS(MIN(C4:G7))+1</f>
        <v>13</v>
      </c>
      <c r="M4" s="63"/>
      <c r="N4" s="66">
        <f>N3+A13</f>
        <v>0.49382716049382719</v>
      </c>
      <c r="O4" s="67" cm="1">
        <f t="array" ref="O4:S7">C4:G7</f>
        <v>8</v>
      </c>
      <c r="P4" s="68">
        <v>-5</v>
      </c>
      <c r="Q4" s="68">
        <v>1</v>
      </c>
      <c r="R4" s="68">
        <v>6</v>
      </c>
      <c r="S4" s="69">
        <v>4</v>
      </c>
      <c r="T4" s="62"/>
    </row>
    <row r="5" spans="1:20" ht="24.95" customHeight="1" thickBot="1" x14ac:dyDescent="0.35">
      <c r="C5" s="6">
        <v>-12</v>
      </c>
      <c r="D5" s="7">
        <v>1</v>
      </c>
      <c r="E5" s="7">
        <v>-8</v>
      </c>
      <c r="F5" s="7">
        <v>4</v>
      </c>
      <c r="G5" s="8">
        <v>8</v>
      </c>
      <c r="M5" s="63"/>
      <c r="N5" s="66">
        <f>N4+A14</f>
        <v>0.50288065843621399</v>
      </c>
      <c r="O5" s="70">
        <v>-12</v>
      </c>
      <c r="P5" s="71">
        <v>1</v>
      </c>
      <c r="Q5" s="71">
        <v>-8</v>
      </c>
      <c r="R5" s="71">
        <v>4</v>
      </c>
      <c r="S5" s="72">
        <v>8</v>
      </c>
      <c r="T5" s="63"/>
    </row>
    <row r="6" spans="1:20" ht="24.95" customHeight="1" thickBot="1" x14ac:dyDescent="0.35">
      <c r="C6" s="6">
        <v>-2</v>
      </c>
      <c r="D6" s="7">
        <v>10</v>
      </c>
      <c r="E6" s="7">
        <v>4</v>
      </c>
      <c r="F6" s="7">
        <v>-2</v>
      </c>
      <c r="G6" s="8">
        <v>1</v>
      </c>
      <c r="M6" s="63"/>
      <c r="N6" s="66">
        <f>N5+A15</f>
        <v>0.96625514403292179</v>
      </c>
      <c r="O6" s="70">
        <v>-2</v>
      </c>
      <c r="P6" s="71">
        <v>10</v>
      </c>
      <c r="Q6" s="71">
        <v>4</v>
      </c>
      <c r="R6" s="71">
        <v>-2</v>
      </c>
      <c r="S6" s="72">
        <v>1</v>
      </c>
      <c r="T6" s="73"/>
    </row>
    <row r="7" spans="1:20" ht="24.95" customHeight="1" thickBot="1" x14ac:dyDescent="0.35">
      <c r="C7" s="9">
        <v>3</v>
      </c>
      <c r="D7" s="10">
        <v>5</v>
      </c>
      <c r="E7" s="10">
        <v>2</v>
      </c>
      <c r="F7" s="10">
        <v>8</v>
      </c>
      <c r="G7" s="11">
        <v>-5</v>
      </c>
      <c r="M7" s="63"/>
      <c r="N7" s="66">
        <f>N6+A16</f>
        <v>1</v>
      </c>
      <c r="O7" s="74">
        <v>3</v>
      </c>
      <c r="P7" s="75">
        <v>5</v>
      </c>
      <c r="Q7" s="75">
        <v>2</v>
      </c>
      <c r="R7" s="75">
        <v>8</v>
      </c>
      <c r="S7" s="76">
        <v>-5</v>
      </c>
      <c r="T7" s="73"/>
    </row>
    <row r="8" spans="1:20" ht="24.95" customHeight="1" thickBot="1" x14ac:dyDescent="0.35">
      <c r="M8" s="62"/>
      <c r="N8" s="62"/>
      <c r="O8" s="62"/>
      <c r="P8" s="62"/>
      <c r="Q8" s="62"/>
      <c r="R8" s="62"/>
      <c r="S8" s="62"/>
      <c r="T8" s="62"/>
    </row>
    <row r="9" spans="1:20" ht="24.95" customHeight="1" thickBot="1" x14ac:dyDescent="0.35">
      <c r="C9" s="47" t="s">
        <v>47</v>
      </c>
      <c r="D9" s="48"/>
      <c r="E9" s="48"/>
      <c r="F9" s="48"/>
      <c r="G9" s="49"/>
      <c r="M9" s="62"/>
      <c r="N9" s="62"/>
      <c r="O9" s="62"/>
      <c r="P9" s="62"/>
      <c r="Q9" s="77" t="s">
        <v>49</v>
      </c>
      <c r="R9" s="78"/>
      <c r="S9" s="79"/>
      <c r="T9" s="80"/>
    </row>
    <row r="10" spans="1:20" ht="33" customHeight="1" thickBot="1" x14ac:dyDescent="0.3">
      <c r="C10" s="12"/>
      <c r="D10" s="12"/>
      <c r="E10" s="12"/>
      <c r="F10" s="12"/>
      <c r="G10" s="12"/>
      <c r="K10" s="36" t="s">
        <v>8</v>
      </c>
      <c r="M10" s="94" t="s">
        <v>59</v>
      </c>
      <c r="N10" s="95"/>
      <c r="O10" s="81" t="s">
        <v>53</v>
      </c>
      <c r="P10" s="81" t="s">
        <v>54</v>
      </c>
      <c r="Q10" s="81" t="s">
        <v>55</v>
      </c>
      <c r="R10" s="81" t="s">
        <v>56</v>
      </c>
      <c r="S10" s="81" t="s">
        <v>57</v>
      </c>
      <c r="T10" s="82" t="s">
        <v>58</v>
      </c>
    </row>
    <row r="11" spans="1:20" ht="24.95" customHeight="1" thickBot="1" x14ac:dyDescent="0.35">
      <c r="C11" s="54">
        <f>C12/$I$12</f>
        <v>0</v>
      </c>
      <c r="D11" s="55">
        <f>D12/$I$12</f>
        <v>0.19039780521262017</v>
      </c>
      <c r="E11" s="55">
        <f>E12/$I$12</f>
        <v>0.19149519890260622</v>
      </c>
      <c r="F11" s="55">
        <f>F12/$I$12</f>
        <v>0.3152263374485596</v>
      </c>
      <c r="G11" s="56">
        <f>G12/$I$12</f>
        <v>0.30288065843621403</v>
      </c>
      <c r="H11" s="5" t="s">
        <v>7</v>
      </c>
      <c r="I11" s="5" t="s">
        <v>4</v>
      </c>
      <c r="J11" s="45">
        <f>1/I12</f>
        <v>15.342386831275721</v>
      </c>
      <c r="K11" s="1" t="s">
        <v>13</v>
      </c>
      <c r="M11" s="83" t="s">
        <v>51</v>
      </c>
      <c r="N11" s="84"/>
      <c r="O11" s="85">
        <f ca="1">RAND()</f>
        <v>0.11878275006310368</v>
      </c>
      <c r="P11" s="85">
        <f ca="1">RAND()</f>
        <v>0.47978589067657273</v>
      </c>
      <c r="Q11" s="62">
        <f ca="1">MATCH(O11,N3:N7,1)</f>
        <v>1</v>
      </c>
      <c r="R11" s="62">
        <f ca="1">MATCH(P11,N3:S3,1)</f>
        <v>4</v>
      </c>
      <c r="S11" s="62">
        <f ca="1">INDEX(O4:S7,Q11,R11)</f>
        <v>6</v>
      </c>
      <c r="T11" s="86">
        <v>1</v>
      </c>
    </row>
    <row r="12" spans="1:20" ht="24.95" customHeight="1" thickBot="1" x14ac:dyDescent="0.35">
      <c r="A12" s="37"/>
      <c r="C12" s="13">
        <v>0</v>
      </c>
      <c r="D12" s="14">
        <v>1.2409920783935062E-2</v>
      </c>
      <c r="E12" s="14">
        <v>1.2481447704879918E-2</v>
      </c>
      <c r="F12" s="14">
        <v>2.0546108041414081E-2</v>
      </c>
      <c r="G12" s="15">
        <v>1.9741430180784295E-2</v>
      </c>
      <c r="H12" s="16" t="s">
        <v>12</v>
      </c>
      <c r="I12" s="57">
        <f>SUM(C12:G12)</f>
        <v>6.5178906711013354E-2</v>
      </c>
      <c r="J12" s="45" t="s">
        <v>14</v>
      </c>
      <c r="K12" s="1" t="s">
        <v>15</v>
      </c>
      <c r="M12" s="87" t="s">
        <v>52</v>
      </c>
      <c r="N12" s="88"/>
      <c r="O12" s="62"/>
      <c r="P12" s="62"/>
      <c r="Q12" s="62"/>
      <c r="R12" s="62"/>
      <c r="S12" s="62">
        <f ca="1">IF($T9=1,S11,S12+S11)</f>
        <v>677</v>
      </c>
      <c r="T12" s="86">
        <f ca="1">IF($T9=1,T11,T12+T11)</f>
        <v>305</v>
      </c>
    </row>
    <row r="13" spans="1:20" ht="24.95" customHeight="1" thickBot="1" x14ac:dyDescent="0.35">
      <c r="A13" s="58">
        <f>B13/$B$18</f>
        <v>0.49382716049382719</v>
      </c>
      <c r="B13" s="17">
        <v>3.218711442519178E-2</v>
      </c>
      <c r="C13" s="18">
        <f t="shared" ref="C13:G16" si="1">C4+$I$4</f>
        <v>21</v>
      </c>
      <c r="D13" s="19">
        <f t="shared" si="1"/>
        <v>8</v>
      </c>
      <c r="E13" s="19">
        <f t="shared" si="1"/>
        <v>14</v>
      </c>
      <c r="F13" s="19">
        <f t="shared" si="1"/>
        <v>19</v>
      </c>
      <c r="G13" s="20">
        <f t="shared" si="1"/>
        <v>17</v>
      </c>
      <c r="H13" s="21">
        <f>SUMPRODUCT($C$12:$G$12,C13:G13)</f>
        <v>1</v>
      </c>
      <c r="M13" s="89" t="s">
        <v>50</v>
      </c>
      <c r="N13" s="90"/>
      <c r="O13" s="91"/>
      <c r="P13" s="91"/>
      <c r="Q13" s="91"/>
      <c r="R13" s="91"/>
      <c r="S13" s="93">
        <f ca="1">S12/$T12</f>
        <v>2.2196721311475409</v>
      </c>
      <c r="T13" s="92">
        <f ca="1">T12/$T12</f>
        <v>1</v>
      </c>
    </row>
    <row r="14" spans="1:20" ht="24.95" customHeight="1" thickBot="1" x14ac:dyDescent="0.3">
      <c r="A14" s="59">
        <f>B14/$B$18</f>
        <v>9.0534979423867856E-3</v>
      </c>
      <c r="B14" s="17">
        <v>5.9009709779517965E-4</v>
      </c>
      <c r="C14" s="22">
        <f t="shared" si="1"/>
        <v>1</v>
      </c>
      <c r="D14" s="23">
        <f t="shared" si="1"/>
        <v>14</v>
      </c>
      <c r="E14" s="23">
        <f t="shared" si="1"/>
        <v>5</v>
      </c>
      <c r="F14" s="23">
        <f t="shared" si="1"/>
        <v>17</v>
      </c>
      <c r="G14" s="24">
        <f t="shared" si="1"/>
        <v>21</v>
      </c>
      <c r="H14" s="25">
        <f>SUMPRODUCT($C$12:$G$12,C14:G14)</f>
        <v>1</v>
      </c>
    </row>
    <row r="15" spans="1:20" ht="24.95" customHeight="1" thickBot="1" x14ac:dyDescent="0.3">
      <c r="A15" s="59">
        <f>B15/$B$18</f>
        <v>0.4633744855967078</v>
      </c>
      <c r="B15" s="17">
        <v>3.0202242368971618E-2</v>
      </c>
      <c r="C15" s="22">
        <f t="shared" si="1"/>
        <v>11</v>
      </c>
      <c r="D15" s="23">
        <f t="shared" si="1"/>
        <v>23</v>
      </c>
      <c r="E15" s="23">
        <f t="shared" si="1"/>
        <v>17</v>
      </c>
      <c r="F15" s="23">
        <f t="shared" si="1"/>
        <v>11</v>
      </c>
      <c r="G15" s="24">
        <f t="shared" si="1"/>
        <v>14</v>
      </c>
      <c r="H15" s="25">
        <f>SUMPRODUCT($C$12:$G$12,C15:G15)</f>
        <v>1</v>
      </c>
    </row>
    <row r="16" spans="1:20" ht="24.95" customHeight="1" thickBot="1" x14ac:dyDescent="0.3">
      <c r="A16" s="60">
        <f>B16/$B$18</f>
        <v>3.374485596707831E-2</v>
      </c>
      <c r="B16" s="17">
        <v>2.1994528190547795E-3</v>
      </c>
      <c r="C16" s="26">
        <f t="shared" si="1"/>
        <v>16</v>
      </c>
      <c r="D16" s="27">
        <f t="shared" si="1"/>
        <v>18</v>
      </c>
      <c r="E16" s="27">
        <f t="shared" si="1"/>
        <v>15</v>
      </c>
      <c r="F16" s="27">
        <f t="shared" si="1"/>
        <v>21</v>
      </c>
      <c r="G16" s="28">
        <f t="shared" si="1"/>
        <v>8</v>
      </c>
      <c r="H16" s="29">
        <f>SUMPRODUCT($C$12:$G$12,C16:G16)</f>
        <v>0.99999999999999989</v>
      </c>
    </row>
    <row r="17" spans="1:10" ht="24.95" customHeight="1" thickBot="1" x14ac:dyDescent="0.3">
      <c r="A17" s="5" t="s">
        <v>10</v>
      </c>
      <c r="B17" s="35" t="s">
        <v>9</v>
      </c>
      <c r="C17" s="30">
        <f>SUMPRODUCT($B$13:$B$16,C13:C16)</f>
        <v>1.0439354111903867</v>
      </c>
      <c r="D17" s="31">
        <f>SUMPRODUCT($B$13:$B$16,D13:D16)</f>
        <v>0.99999999999999989</v>
      </c>
      <c r="E17" s="31">
        <f>SUMPRODUCT($B$13:$B$16,E13:E16)</f>
        <v>1</v>
      </c>
      <c r="F17" s="31">
        <f>SUMPRODUCT($B$13:$B$16,F13:F16)</f>
        <v>1</v>
      </c>
      <c r="G17" s="32">
        <f>SUMPRODUCT($B$13:$B$16,G13:G16)</f>
        <v>0.99999999999999989</v>
      </c>
      <c r="H17" s="46" t="s">
        <v>5</v>
      </c>
      <c r="I17" s="33">
        <f>1/I12-I4</f>
        <v>2.3423868312757214</v>
      </c>
    </row>
    <row r="18" spans="1:10" ht="24.95" customHeight="1" thickBot="1" x14ac:dyDescent="0.3">
      <c r="A18" s="35" t="s">
        <v>4</v>
      </c>
      <c r="B18" s="61">
        <f>SUM(B13:B16)</f>
        <v>6.5178906711013354E-2</v>
      </c>
      <c r="H18" s="34">
        <f>1/B18-I4</f>
        <v>2.3423868312757214</v>
      </c>
      <c r="I18" s="53" t="s">
        <v>46</v>
      </c>
      <c r="J18" s="53"/>
    </row>
    <row r="19" spans="1:10" ht="45" customHeight="1" x14ac:dyDescent="0.25">
      <c r="A19" s="45">
        <f>1/B18</f>
        <v>15.342386831275721</v>
      </c>
      <c r="B19" s="1" t="s">
        <v>11</v>
      </c>
      <c r="C19" s="1"/>
      <c r="D19" s="1"/>
      <c r="E19" s="1"/>
      <c r="F19" s="1"/>
      <c r="G19" s="1"/>
      <c r="H19" s="1"/>
      <c r="I19" s="53"/>
      <c r="J19" s="53"/>
    </row>
    <row r="20" spans="1:10" ht="28.5" customHeight="1" x14ac:dyDescent="0.25">
      <c r="A20" s="1"/>
      <c r="B20" s="1"/>
      <c r="C20" s="1"/>
      <c r="D20" s="1"/>
      <c r="E20" s="1"/>
      <c r="F20" s="1"/>
      <c r="G20" s="1" t="s">
        <v>6</v>
      </c>
      <c r="H20" s="1"/>
      <c r="I20" s="1"/>
      <c r="J20" s="1"/>
    </row>
    <row r="21" spans="1:10" ht="24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4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4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4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4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4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4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4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mergeCells count="10">
    <mergeCell ref="Q9:S9"/>
    <mergeCell ref="M10:N10"/>
    <mergeCell ref="A1:I1"/>
    <mergeCell ref="C3:G3"/>
    <mergeCell ref="C9:G9"/>
    <mergeCell ref="I18:J19"/>
    <mergeCell ref="M11:N11"/>
    <mergeCell ref="M12:N12"/>
    <mergeCell ref="M13:N13"/>
    <mergeCell ref="N2:S2"/>
  </mergeCells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125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A867-0C1D-4D18-88D5-32643B5353D3}">
  <dimension ref="A1:H22"/>
  <sheetViews>
    <sheetView showGridLines="0" workbookViewId="0">
      <selection activeCell="E23" sqref="E23"/>
    </sheetView>
  </sheetViews>
  <sheetFormatPr defaultRowHeight="15" x14ac:dyDescent="0.25"/>
  <cols>
    <col min="1" max="1" width="2.28515625" customWidth="1"/>
    <col min="2" max="2" width="7.5703125" bestFit="1" customWidth="1"/>
    <col min="3" max="3" width="67.85546875" bestFit="1" customWidth="1"/>
    <col min="4" max="4" width="15.42578125" bestFit="1" customWidth="1"/>
    <col min="5" max="5" width="12.7109375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38" t="s">
        <v>16</v>
      </c>
    </row>
    <row r="2" spans="1:8" x14ac:dyDescent="0.25">
      <c r="A2" s="38" t="s">
        <v>17</v>
      </c>
    </row>
    <row r="3" spans="1:8" x14ac:dyDescent="0.25">
      <c r="A3" s="38" t="s">
        <v>18</v>
      </c>
    </row>
    <row r="6" spans="1:8" ht="15.75" thickBot="1" x14ac:dyDescent="0.3">
      <c r="A6" t="s">
        <v>19</v>
      </c>
    </row>
    <row r="7" spans="1:8" x14ac:dyDescent="0.25">
      <c r="B7" s="41"/>
      <c r="C7" s="41"/>
      <c r="D7" s="41" t="s">
        <v>22</v>
      </c>
      <c r="E7" s="41" t="s">
        <v>24</v>
      </c>
      <c r="F7" s="41" t="s">
        <v>26</v>
      </c>
      <c r="G7" s="41" t="s">
        <v>28</v>
      </c>
      <c r="H7" s="41" t="s">
        <v>28</v>
      </c>
    </row>
    <row r="8" spans="1:8" ht="15.75" thickBot="1" x14ac:dyDescent="0.3">
      <c r="B8" s="42" t="s">
        <v>20</v>
      </c>
      <c r="C8" s="42" t="s">
        <v>21</v>
      </c>
      <c r="D8" s="42" t="s">
        <v>23</v>
      </c>
      <c r="E8" s="42" t="s">
        <v>25</v>
      </c>
      <c r="F8" s="42" t="s">
        <v>27</v>
      </c>
      <c r="G8" s="42" t="s">
        <v>29</v>
      </c>
      <c r="H8" s="42" t="s">
        <v>30</v>
      </c>
    </row>
    <row r="9" spans="1:8" x14ac:dyDescent="0.25">
      <c r="B9" s="39" t="s">
        <v>36</v>
      </c>
      <c r="C9" s="39" t="s">
        <v>3</v>
      </c>
      <c r="D9" s="39">
        <v>0</v>
      </c>
      <c r="E9" s="39">
        <v>-4.3935411190386811E-2</v>
      </c>
      <c r="F9" s="39">
        <v>1</v>
      </c>
      <c r="G9" s="39">
        <v>4.3935411190386811E-2</v>
      </c>
      <c r="H9" s="39">
        <v>1E+30</v>
      </c>
    </row>
    <row r="10" spans="1:8" x14ac:dyDescent="0.25">
      <c r="B10" s="39" t="s">
        <v>37</v>
      </c>
      <c r="C10" s="39"/>
      <c r="D10" s="39">
        <v>1.2409920783935062E-2</v>
      </c>
      <c r="E10" s="39">
        <v>0</v>
      </c>
      <c r="F10" s="39">
        <v>1</v>
      </c>
      <c r="G10" s="39">
        <v>5.46473610462401E-2</v>
      </c>
      <c r="H10" s="39">
        <v>1.8477043673012367E-2</v>
      </c>
    </row>
    <row r="11" spans="1:8" x14ac:dyDescent="0.25">
      <c r="B11" s="39" t="s">
        <v>38</v>
      </c>
      <c r="C11" s="39"/>
      <c r="D11" s="39">
        <v>1.2481447704879918E-2</v>
      </c>
      <c r="E11" s="39">
        <v>0</v>
      </c>
      <c r="F11" s="39">
        <v>1</v>
      </c>
      <c r="G11" s="39">
        <v>7.3513031855647337E-3</v>
      </c>
      <c r="H11" s="39">
        <v>2.8003829583532806E-2</v>
      </c>
    </row>
    <row r="12" spans="1:8" x14ac:dyDescent="0.25">
      <c r="B12" s="39" t="s">
        <v>39</v>
      </c>
      <c r="C12" s="39"/>
      <c r="D12" s="39">
        <v>2.0546108041414081E-2</v>
      </c>
      <c r="E12" s="39">
        <v>0</v>
      </c>
      <c r="F12" s="39">
        <v>1</v>
      </c>
      <c r="G12" s="39">
        <v>0.47390572390572383</v>
      </c>
      <c r="H12" s="39">
        <v>3.2258064516129115E-2</v>
      </c>
    </row>
    <row r="13" spans="1:8" ht="15.75" thickBot="1" x14ac:dyDescent="0.3">
      <c r="B13" s="40" t="s">
        <v>40</v>
      </c>
      <c r="C13" s="40"/>
      <c r="D13" s="40">
        <v>1.9741430180784295E-2</v>
      </c>
      <c r="E13" s="40">
        <v>0</v>
      </c>
      <c r="F13" s="40">
        <v>1</v>
      </c>
      <c r="G13" s="40">
        <v>3.251387787470271E-2</v>
      </c>
      <c r="H13" s="40">
        <v>1.9264448336252241E-2</v>
      </c>
    </row>
    <row r="15" spans="1:8" ht="15.75" thickBot="1" x14ac:dyDescent="0.3">
      <c r="A15" t="s">
        <v>31</v>
      </c>
    </row>
    <row r="16" spans="1:8" x14ac:dyDescent="0.25">
      <c r="B16" s="41"/>
      <c r="C16" s="41"/>
      <c r="D16" s="41" t="s">
        <v>22</v>
      </c>
      <c r="E16" s="41" t="s">
        <v>32</v>
      </c>
      <c r="F16" s="41" t="s">
        <v>34</v>
      </c>
      <c r="G16" s="41" t="s">
        <v>28</v>
      </c>
      <c r="H16" s="41" t="s">
        <v>28</v>
      </c>
    </row>
    <row r="17" spans="2:8" ht="15.75" thickBot="1" x14ac:dyDescent="0.3">
      <c r="B17" s="42" t="s">
        <v>20</v>
      </c>
      <c r="C17" s="42" t="s">
        <v>21</v>
      </c>
      <c r="D17" s="42" t="s">
        <v>23</v>
      </c>
      <c r="E17" s="42" t="s">
        <v>33</v>
      </c>
      <c r="F17" s="42" t="s">
        <v>35</v>
      </c>
      <c r="G17" s="42" t="s">
        <v>29</v>
      </c>
      <c r="H17" s="42" t="s">
        <v>30</v>
      </c>
    </row>
    <row r="18" spans="2:8" x14ac:dyDescent="0.25">
      <c r="B18" s="39" t="s">
        <v>41</v>
      </c>
      <c r="C18" s="39" t="s">
        <v>12</v>
      </c>
      <c r="D18" s="39">
        <v>1</v>
      </c>
      <c r="E18" s="43">
        <v>3.2187114425191794E-2</v>
      </c>
      <c r="F18" s="39">
        <v>1</v>
      </c>
      <c r="G18" s="39">
        <v>0.16291079812206591</v>
      </c>
      <c r="H18" s="39">
        <v>0.16396523373267555</v>
      </c>
    </row>
    <row r="19" spans="2:8" x14ac:dyDescent="0.25">
      <c r="B19" s="39" t="s">
        <v>42</v>
      </c>
      <c r="C19" s="39" t="s">
        <v>12</v>
      </c>
      <c r="D19" s="39">
        <v>1</v>
      </c>
      <c r="E19" s="43">
        <v>5.9009709779518432E-4</v>
      </c>
      <c r="F19" s="39">
        <v>1</v>
      </c>
      <c r="G19" s="39">
        <v>0.15549120071285355</v>
      </c>
      <c r="H19" s="39">
        <v>0.38857782754759257</v>
      </c>
    </row>
    <row r="20" spans="2:8" x14ac:dyDescent="0.25">
      <c r="B20" s="39" t="s">
        <v>43</v>
      </c>
      <c r="C20" s="39" t="s">
        <v>12</v>
      </c>
      <c r="D20" s="39">
        <v>1</v>
      </c>
      <c r="E20" s="43">
        <v>3.0202242368971618E-2</v>
      </c>
      <c r="F20" s="39">
        <v>1</v>
      </c>
      <c r="G20" s="39">
        <v>0.32239057239057228</v>
      </c>
      <c r="H20" s="39">
        <v>0.28962655601659759</v>
      </c>
    </row>
    <row r="21" spans="2:8" ht="15.75" thickBot="1" x14ac:dyDescent="0.3">
      <c r="B21" s="40" t="s">
        <v>44</v>
      </c>
      <c r="C21" s="40" t="s">
        <v>12</v>
      </c>
      <c r="D21" s="40">
        <v>0.99999999999999989</v>
      </c>
      <c r="E21" s="44">
        <v>2.1994528190547773E-3</v>
      </c>
      <c r="F21" s="40">
        <v>1</v>
      </c>
      <c r="G21" s="40">
        <v>0.29183187946074557</v>
      </c>
      <c r="H21" s="40">
        <v>0.30133752950432724</v>
      </c>
    </row>
    <row r="22" spans="2:8" x14ac:dyDescent="0.25">
      <c r="E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линейное </vt:lpstr>
      <vt:lpstr>Отчет об устойчивости 2-й игрок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Широков</dc:creator>
  <cp:lastModifiedBy>Александр Широков</cp:lastModifiedBy>
  <dcterms:created xsi:type="dcterms:W3CDTF">2015-06-05T18:19:34Z</dcterms:created>
  <dcterms:modified xsi:type="dcterms:W3CDTF">2020-06-22T15:12:11Z</dcterms:modified>
</cp:coreProperties>
</file>