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iro\Desktop\full\6 семестр\LATEX\tex\Exams\ТИ\excel решение теория игр\"/>
    </mc:Choice>
  </mc:AlternateContent>
  <xr:revisionPtr revIDLastSave="0" documentId="13_ncr:1_{E1253170-4116-4292-8678-50B64CD4ABF3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Биматричные 2x2 Антагон" sheetId="2" r:id="rId1"/>
    <sheet name="Биматричные 2x2 Семейный спор" sheetId="3" r:id="rId2"/>
    <sheet name="Биматричные 2x2" sheetId="4" r:id="rId3"/>
    <sheet name="Биматричные 2x2 Дилемма заключ" sheetId="5" r:id="rId4"/>
  </sheets>
  <externalReferences>
    <externalReference r:id="rId5"/>
  </externalReferences>
  <definedNames>
    <definedName name="_xlnm.Print_Area" localSheetId="2">'Биматричные 2x2'!$A$1:$O$22</definedName>
    <definedName name="_xlnm.Print_Area" localSheetId="0">'Биматричные 2x2 Антагон'!$A$1:$O$22</definedName>
    <definedName name="_xlnm.Print_Area" localSheetId="3">'Биматричные 2x2 Дилемма заключ'!$A$1:$O$22</definedName>
    <definedName name="_xlnm.Print_Area" localSheetId="1">'Биматричные 2x2 Семейный спор'!$A$1:$O$22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5" l="1" a="1"/>
  <c r="J4" i="5" s="1"/>
  <c r="D7" i="5"/>
  <c r="B7" i="5"/>
  <c r="B11" i="5" s="1"/>
  <c r="D7" i="4"/>
  <c r="B7" i="4"/>
  <c r="B11" i="4" s="1"/>
  <c r="K5" i="4"/>
  <c r="K5" i="3"/>
  <c r="J4" i="3"/>
  <c r="J5" i="3"/>
  <c r="K4" i="3"/>
  <c r="D7" i="3"/>
  <c r="B7" i="3"/>
  <c r="L7" i="3"/>
  <c r="E11" i="2"/>
  <c r="B11" i="2"/>
  <c r="D7" i="2"/>
  <c r="F7" i="2" s="1"/>
  <c r="B7" i="2"/>
  <c r="I15" i="2" s="1"/>
  <c r="J4" i="2" a="1"/>
  <c r="L7" i="2" s="1"/>
  <c r="L7" i="5" l="1"/>
  <c r="F7" i="5"/>
  <c r="J15" i="5" s="1"/>
  <c r="J7" i="5"/>
  <c r="N7" i="5" s="1"/>
  <c r="E11" i="5"/>
  <c r="J7" i="4"/>
  <c r="L11" i="4" s="1"/>
  <c r="L7" i="4"/>
  <c r="F7" i="4"/>
  <c r="J15" i="4" s="1"/>
  <c r="E11" i="4"/>
  <c r="F7" i="3"/>
  <c r="D11" i="3" s="1"/>
  <c r="B11" i="3"/>
  <c r="J7" i="3"/>
  <c r="N7" i="3" s="1"/>
  <c r="C11" i="3"/>
  <c r="H15" i="3"/>
  <c r="I15" i="3"/>
  <c r="E11" i="3"/>
  <c r="D11" i="2"/>
  <c r="G15" i="2"/>
  <c r="C11" i="2"/>
  <c r="J15" i="2"/>
  <c r="J4" i="2"/>
  <c r="J7" i="2" s="1"/>
  <c r="H15" i="2"/>
  <c r="H15" i="5" l="1"/>
  <c r="I15" i="5"/>
  <c r="D11" i="5"/>
  <c r="G15" i="5"/>
  <c r="C11" i="5"/>
  <c r="F19" i="5"/>
  <c r="F20" i="5"/>
  <c r="M10" i="5"/>
  <c r="L10" i="5"/>
  <c r="J10" i="5"/>
  <c r="K10" i="5"/>
  <c r="J16" i="5"/>
  <c r="M11" i="5"/>
  <c r="J11" i="5"/>
  <c r="I16" i="5"/>
  <c r="D20" i="5" s="1"/>
  <c r="L11" i="5"/>
  <c r="G16" i="5"/>
  <c r="H16" i="5"/>
  <c r="C20" i="5" s="1"/>
  <c r="K11" i="5"/>
  <c r="B20" i="5"/>
  <c r="M11" i="4"/>
  <c r="J11" i="4"/>
  <c r="N7" i="4"/>
  <c r="F20" i="4" s="1"/>
  <c r="K11" i="4"/>
  <c r="I15" i="4"/>
  <c r="C11" i="4"/>
  <c r="D11" i="4"/>
  <c r="G15" i="4"/>
  <c r="H15" i="4"/>
  <c r="K10" i="4"/>
  <c r="J10" i="4"/>
  <c r="G16" i="4"/>
  <c r="B20" i="4" s="1"/>
  <c r="I16" i="4"/>
  <c r="D20" i="4" s="1"/>
  <c r="J16" i="4"/>
  <c r="G15" i="3"/>
  <c r="F20" i="3"/>
  <c r="F19" i="3"/>
  <c r="I22" i="3" s="1"/>
  <c r="J15" i="3"/>
  <c r="M10" i="3"/>
  <c r="L10" i="3"/>
  <c r="K10" i="3"/>
  <c r="J10" i="3"/>
  <c r="J16" i="3"/>
  <c r="M11" i="3"/>
  <c r="G16" i="3"/>
  <c r="B20" i="3" s="1"/>
  <c r="I16" i="3"/>
  <c r="D20" i="3" s="1"/>
  <c r="L11" i="3"/>
  <c r="H16" i="3"/>
  <c r="C20" i="3" s="1"/>
  <c r="K11" i="3"/>
  <c r="J11" i="3"/>
  <c r="I16" i="2"/>
  <c r="L11" i="2"/>
  <c r="K11" i="2"/>
  <c r="G16" i="2"/>
  <c r="B20" i="2" s="1"/>
  <c r="J11" i="2"/>
  <c r="M11" i="2"/>
  <c r="N7" i="2"/>
  <c r="B19" i="5" l="1"/>
  <c r="I23" i="5"/>
  <c r="I22" i="5"/>
  <c r="E23" i="5"/>
  <c r="E22" i="5"/>
  <c r="D19" i="5"/>
  <c r="E19" i="5"/>
  <c r="E20" i="5"/>
  <c r="C19" i="5"/>
  <c r="M10" i="4"/>
  <c r="H16" i="4"/>
  <c r="C20" i="4" s="1"/>
  <c r="C19" i="4"/>
  <c r="F23" i="4" s="1"/>
  <c r="L10" i="4"/>
  <c r="F19" i="4"/>
  <c r="I23" i="4"/>
  <c r="B19" i="4"/>
  <c r="E23" i="4" s="1"/>
  <c r="D19" i="4"/>
  <c r="G22" i="4" s="1"/>
  <c r="I22" i="4"/>
  <c r="E19" i="4"/>
  <c r="E20" i="4"/>
  <c r="F22" i="4"/>
  <c r="I23" i="3"/>
  <c r="B19" i="3"/>
  <c r="E23" i="3" s="1"/>
  <c r="C19" i="3"/>
  <c r="D19" i="3"/>
  <c r="E19" i="3"/>
  <c r="E20" i="3"/>
  <c r="D19" i="2"/>
  <c r="D20" i="2"/>
  <c r="B19" i="2"/>
  <c r="L10" i="2"/>
  <c r="J10" i="2"/>
  <c r="K10" i="2"/>
  <c r="M10" i="2"/>
  <c r="F20" i="2"/>
  <c r="F19" i="2"/>
  <c r="J16" i="2"/>
  <c r="H16" i="2"/>
  <c r="H23" i="5" l="1"/>
  <c r="H22" i="5"/>
  <c r="G22" i="5"/>
  <c r="G23" i="5"/>
  <c r="F22" i="5"/>
  <c r="F23" i="5"/>
  <c r="G23" i="4"/>
  <c r="E22" i="4"/>
  <c r="H23" i="4"/>
  <c r="H22" i="4"/>
  <c r="E22" i="3"/>
  <c r="G23" i="3"/>
  <c r="G22" i="3"/>
  <c r="H23" i="3"/>
  <c r="H22" i="3"/>
  <c r="F22" i="3"/>
  <c r="F23" i="3"/>
  <c r="E22" i="2"/>
  <c r="E23" i="2"/>
  <c r="E20" i="2"/>
  <c r="E19" i="2"/>
  <c r="C20" i="2"/>
  <c r="C19" i="2"/>
  <c r="I22" i="2"/>
  <c r="I23" i="2"/>
  <c r="G23" i="2"/>
  <c r="G22" i="2"/>
  <c r="H23" i="2" l="1"/>
  <c r="H22" i="2"/>
  <c r="F23" i="2"/>
  <c r="F2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<sst xmlns="http://schemas.openxmlformats.org/spreadsheetml/2006/main" count="132" uniqueCount="28">
  <si>
    <t>Решение антагонистической биматричной игры 2х2</t>
  </si>
  <si>
    <t>Матрица А</t>
  </si>
  <si>
    <t>Матрица В</t>
  </si>
  <si>
    <t>q</t>
  </si>
  <si>
    <t>1-q</t>
  </si>
  <si>
    <t>p</t>
  </si>
  <si>
    <t>1-p</t>
  </si>
  <si>
    <t>C =</t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</si>
  <si>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 xml:space="preserve"> = </t>
    </r>
  </si>
  <si>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  <scheme val="minor"/>
      </rPr>
      <t>/C =</t>
    </r>
  </si>
  <si>
    <t xml:space="preserve">D = </t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</si>
  <si>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 xml:space="preserve"> =  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</si>
  <si>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/D =</t>
    </r>
  </si>
  <si>
    <t>Линия Игрока 1:</t>
  </si>
  <si>
    <t>Линия Игрока 2:</t>
  </si>
  <si>
    <t>x</t>
  </si>
  <si>
    <t>y</t>
  </si>
  <si>
    <t>Угловые точки квадрата:</t>
  </si>
  <si>
    <t>p =</t>
  </si>
  <si>
    <t>q =</t>
  </si>
  <si>
    <t>Лежат на линии Игрока 1?</t>
  </si>
  <si>
    <t>Лежат на линии Игрока 2?</t>
  </si>
  <si>
    <t>Оптимальные стратегии:</t>
  </si>
  <si>
    <t>Выигрыш Игрока 1:</t>
  </si>
  <si>
    <t>Выигрыш Игрока 2:</t>
  </si>
  <si>
    <t>Семейный спор 2х2</t>
  </si>
  <si>
    <t>Биматричные 2x2</t>
  </si>
  <si>
    <t>Биматричные 2x2 Дилемма заключенного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</si>
</sst>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0" xfId="1" applyFont="1" applyAlignment="1">
      <alignment horizontal="center" wrapText="1"/>
    </xf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2" xfId="1" applyBorder="1"/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2" fontId="1" fillId="0" borderId="0" xfId="1" applyNumberFormat="1"/>
    <xf numFmtId="2" fontId="1" fillId="0" borderId="13" xfId="1" applyNumberFormat="1" applyBorder="1"/>
    <xf numFmtId="2" fontId="1" fillId="0" borderId="1" xfId="1" applyNumberFormat="1" applyBorder="1"/>
    <xf numFmtId="2" fontId="1" fillId="0" borderId="14" xfId="1" applyNumberFormat="1" applyBorder="1"/>
    <xf numFmtId="0" fontId="2" fillId="0" borderId="0" xfId="1" applyFont="1"/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3" xfId="1" applyBorder="1"/>
    <xf numFmtId="0" fontId="2" fillId="0" borderId="3" xfId="1" applyFont="1" applyBorder="1" applyAlignment="1">
      <alignment horizontal="right"/>
    </xf>
    <xf numFmtId="0" fontId="1" fillId="0" borderId="10" xfId="1" applyBorder="1"/>
    <xf numFmtId="0" fontId="1" fillId="0" borderId="1" xfId="1" applyBorder="1"/>
    <xf numFmtId="0" fontId="2" fillId="0" borderId="1" xfId="1" applyFont="1" applyBorder="1" applyAlignment="1">
      <alignment horizontal="right"/>
    </xf>
  </cellXfs>
  <cellStyles count="2">
    <cellStyle name="Обычный" xfId="0" builtinId="0"/>
    <cellStyle name="Обычный 2" xfId="1" xr:uid="{430314D7-A813-45CD-B5FC-4FF2BF45AA71}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73243556130152E-2"/>
          <c:y val="0.11357175751510218"/>
          <c:w val="0.65828464765668004"/>
          <c:h val="0.76930503944000261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/>
          </c:spPr>
          <c:marker>
            <c:symbol val="none"/>
          </c:marker>
          <c:xVal>
            <c:numRef>
              <c:f>'Биматричные 2x2 Антагон'!$B$10:$E$10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xVal>
          <c:yVal>
            <c:numRef>
              <c:f>'Биматричные 2x2 Антагон'!$B$11:$E$11</c:f>
              <c:numCache>
                <c:formatCode>0.00</c:formatCode>
                <c:ptCount val="4"/>
                <c:pt idx="0">
                  <c:v>1</c:v>
                </c:pt>
                <c:pt idx="1">
                  <c:v>0.5</c:v>
                </c:pt>
                <c:pt idx="2">
                  <c:v>0.5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81-4BC6-8D5A-B2FE1D7C03E6}"/>
            </c:ext>
          </c:extLst>
        </c:ser>
        <c:ser>
          <c:idx val="1"/>
          <c:order val="1"/>
          <c:tx>
            <c:v>2</c:v>
          </c:tx>
          <c:spPr>
            <a:ln w="38100">
              <a:prstDash val="sysDash"/>
            </a:ln>
          </c:spPr>
          <c:marker>
            <c:symbol val="none"/>
          </c:marker>
          <c:xVal>
            <c:numRef>
              <c:f>'Биматричные 2x2 Антагон'!$J$10:$M$10</c:f>
              <c:numCache>
                <c:formatCode>0.00</c:formatCode>
                <c:ptCount val="4"/>
                <c:pt idx="0">
                  <c:v>0</c:v>
                </c:pt>
                <c:pt idx="1">
                  <c:v>0.25</c:v>
                </c:pt>
                <c:pt idx="2">
                  <c:v>0.25</c:v>
                </c:pt>
                <c:pt idx="3">
                  <c:v>1</c:v>
                </c:pt>
              </c:numCache>
            </c:numRef>
          </c:xVal>
          <c:yVal>
            <c:numRef>
              <c:f>'Биматричные 2x2 Антагон'!$J$11:$M$11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81-4BC6-8D5A-B2FE1D7C0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071816"/>
        <c:axId val="454071032"/>
      </c:scatterChart>
      <c:valAx>
        <c:axId val="454071816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54071032"/>
        <c:crosses val="autoZero"/>
        <c:crossBetween val="midCat"/>
        <c:majorUnit val="0.2"/>
      </c:valAx>
      <c:valAx>
        <c:axId val="454071032"/>
        <c:scaling>
          <c:orientation val="minMax"/>
          <c:max val="1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q</a:t>
                </a:r>
              </a:p>
            </c:rich>
          </c:tx>
          <c:layout>
            <c:manualLayout>
              <c:xMode val="edge"/>
              <c:yMode val="edge"/>
              <c:x val="4.3933139564470799E-2"/>
              <c:y val="0.47371039291077971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454071816"/>
        <c:crosses val="autoZero"/>
        <c:crossBetween val="midCat"/>
        <c:majorUnit val="0.2"/>
      </c:valAx>
    </c:plotArea>
    <c:legend>
      <c:legendPos val="r"/>
      <c:layout>
        <c:manualLayout>
          <c:xMode val="edge"/>
          <c:yMode val="edge"/>
          <c:x val="0.81287177431316671"/>
          <c:y val="6.2478694455755449E-2"/>
          <c:w val="0.18712822568683327"/>
          <c:h val="0.853183942171163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73243556130152E-2"/>
          <c:y val="0.11357175751510218"/>
          <c:w val="0.65828464765668004"/>
          <c:h val="0.76930503944000261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/>
          </c:spPr>
          <c:marker>
            <c:symbol val="none"/>
          </c:marker>
          <c:xVal>
            <c:numRef>
              <c:f>'Биматричные 2x2 Семейный спор'!$B$10:$E$10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xVal>
          <c:yVal>
            <c:numRef>
              <c:f>'Биматричные 2x2 Семейный спор'!$B$11:$E$11</c:f>
              <c:numCache>
                <c:formatCode>0.00</c:formatCode>
                <c:ptCount val="4"/>
                <c:pt idx="0">
                  <c:v>0</c:v>
                </c:pt>
                <c:pt idx="1">
                  <c:v>0.4</c:v>
                </c:pt>
                <c:pt idx="2">
                  <c:v>0.4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F9-4457-A723-97FF5E7EBA5B}"/>
            </c:ext>
          </c:extLst>
        </c:ser>
        <c:ser>
          <c:idx val="1"/>
          <c:order val="1"/>
          <c:tx>
            <c:v>2</c:v>
          </c:tx>
          <c:spPr>
            <a:ln w="38100">
              <a:prstDash val="sysDash"/>
            </a:ln>
          </c:spPr>
          <c:marker>
            <c:symbol val="none"/>
          </c:marker>
          <c:xVal>
            <c:numRef>
              <c:f>'Биматричные 2x2 Семейный спор'!$J$10:$M$10</c:f>
              <c:numCache>
                <c:formatCode>0.00</c:formatCode>
                <c:ptCount val="4"/>
                <c:pt idx="0">
                  <c:v>0</c:v>
                </c:pt>
                <c:pt idx="1">
                  <c:v>0.6</c:v>
                </c:pt>
                <c:pt idx="2">
                  <c:v>0.6</c:v>
                </c:pt>
                <c:pt idx="3">
                  <c:v>1</c:v>
                </c:pt>
              </c:numCache>
            </c:numRef>
          </c:xVal>
          <c:yVal>
            <c:numRef>
              <c:f>'Биматричные 2x2 Семейный спор'!$J$11:$M$11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F9-4457-A723-97FF5E7EB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071816"/>
        <c:axId val="454071032"/>
      </c:scatterChart>
      <c:valAx>
        <c:axId val="454071816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</a:t>
                </a:r>
              </a:p>
            </c:rich>
          </c:tx>
          <c:layout>
            <c:manualLayout>
              <c:xMode val="edge"/>
              <c:yMode val="edge"/>
              <c:x val="0.41348739607097207"/>
              <c:y val="0.93295002174861907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454071032"/>
        <c:crosses val="autoZero"/>
        <c:crossBetween val="midCat"/>
        <c:majorUnit val="0.2"/>
      </c:valAx>
      <c:valAx>
        <c:axId val="454071032"/>
        <c:scaling>
          <c:orientation val="minMax"/>
          <c:max val="1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en-US" sz="1200"/>
                  <a:t>q</a:t>
                </a:r>
              </a:p>
            </c:rich>
          </c:tx>
          <c:layout>
            <c:manualLayout>
              <c:xMode val="edge"/>
              <c:yMode val="edge"/>
              <c:x val="4.3933139564470799E-2"/>
              <c:y val="0.47371039291077971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454071816"/>
        <c:crosses val="autoZero"/>
        <c:crossBetween val="midCat"/>
        <c:majorUnit val="0.2"/>
      </c:valAx>
    </c:plotArea>
    <c:legend>
      <c:legendPos val="r"/>
      <c:layout>
        <c:manualLayout>
          <c:xMode val="edge"/>
          <c:yMode val="edge"/>
          <c:x val="0.79674234454960668"/>
          <c:y val="5.7708213916261429E-2"/>
          <c:w val="0.18712822568683327"/>
          <c:h val="0.853183942171163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b="0">
          <a:latin typeface="Segoe UI" panose="020B0502040204020203" pitchFamily="34" charset="0"/>
          <a:cs typeface="Segoe UI" panose="020B0502040204020203" pitchFamily="34" charset="0"/>
        </a:defRPr>
      </a:pPr>
      <a:endParaRPr lang="ru-R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73243556130152E-2"/>
          <c:y val="0.11357175751510218"/>
          <c:w val="0.65828464765668004"/>
          <c:h val="0.76930503944000261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/>
          </c:spPr>
          <c:marker>
            <c:symbol val="none"/>
          </c:marker>
          <c:xVal>
            <c:numRef>
              <c:f>'Биматричные 2x2'!$B$10:$E$10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xVal>
          <c:yVal>
            <c:numRef>
              <c:f>'Биматричные 2x2'!$B$11:$E$11</c:f>
              <c:numCache>
                <c:formatCode>0.00</c:formatCode>
                <c:ptCount val="4"/>
                <c:pt idx="0">
                  <c:v>1</c:v>
                </c:pt>
                <c:pt idx="1">
                  <c:v>0.6</c:v>
                </c:pt>
                <c:pt idx="2">
                  <c:v>0.6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A3-4F49-B611-FAEBF8A52F9F}"/>
            </c:ext>
          </c:extLst>
        </c:ser>
        <c:ser>
          <c:idx val="1"/>
          <c:order val="1"/>
          <c:tx>
            <c:v>2</c:v>
          </c:tx>
          <c:spPr>
            <a:ln w="38100">
              <a:prstDash val="sysDash"/>
            </a:ln>
          </c:spPr>
          <c:marker>
            <c:symbol val="none"/>
          </c:marker>
          <c:xVal>
            <c:numRef>
              <c:f>'Биматричные 2x2'!$J$10:$M$10</c:f>
              <c:numCache>
                <c:formatCode>0.00</c:formatCode>
                <c:ptCount val="4"/>
                <c:pt idx="0">
                  <c:v>0</c:v>
                </c:pt>
                <c:pt idx="1">
                  <c:v>0.66666666666666663</c:v>
                </c:pt>
                <c:pt idx="2">
                  <c:v>0.66666666666666663</c:v>
                </c:pt>
                <c:pt idx="3">
                  <c:v>1</c:v>
                </c:pt>
              </c:numCache>
            </c:numRef>
          </c:xVal>
          <c:yVal>
            <c:numRef>
              <c:f>'Биматричные 2x2'!$J$11:$M$11</c:f>
              <c:numCache>
                <c:formatCode>0.00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A3-4F49-B611-FAEBF8A52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071816"/>
        <c:axId val="454071032"/>
      </c:scatterChart>
      <c:valAx>
        <c:axId val="454071816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54071032"/>
        <c:crosses val="autoZero"/>
        <c:crossBetween val="midCat"/>
        <c:majorUnit val="0.2"/>
      </c:valAx>
      <c:valAx>
        <c:axId val="454071032"/>
        <c:scaling>
          <c:orientation val="minMax"/>
          <c:max val="1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q</a:t>
                </a:r>
              </a:p>
            </c:rich>
          </c:tx>
          <c:layout>
            <c:manualLayout>
              <c:xMode val="edge"/>
              <c:yMode val="edge"/>
              <c:x val="4.3933139564470799E-2"/>
              <c:y val="0.47371039291077971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454071816"/>
        <c:crosses val="autoZero"/>
        <c:crossBetween val="midCat"/>
        <c:majorUnit val="0.2"/>
      </c:valAx>
    </c:plotArea>
    <c:legend>
      <c:legendPos val="r"/>
      <c:layout>
        <c:manualLayout>
          <c:xMode val="edge"/>
          <c:yMode val="edge"/>
          <c:x val="0.81287177431316671"/>
          <c:y val="6.2478694455755449E-2"/>
          <c:w val="0.18712822568683327"/>
          <c:h val="0.853183942171163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73243556130152E-2"/>
          <c:y val="0.11357175751510218"/>
          <c:w val="0.65828464765668004"/>
          <c:h val="0.76930503944000261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38100"/>
          </c:spPr>
          <c:marker>
            <c:symbol val="none"/>
          </c:marker>
          <c:xVal>
            <c:numRef>
              <c:f>'Биматричные 2x2 Дилемма заключ'!$B$10:$E$10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xVal>
          <c:yVal>
            <c:numRef>
              <c:f>'Биматричные 2x2 Дилемма заключ'!$B$11:$E$11</c:f>
              <c:numCache>
                <c:formatCode>0.00</c:formatCode>
                <c:ptCount val="4"/>
                <c:pt idx="0">
                  <c:v>0</c:v>
                </c:pt>
                <c:pt idx="1">
                  <c:v>-7.1428571428571425E-2</c:v>
                </c:pt>
                <c:pt idx="2">
                  <c:v>-7.1428571428571425E-2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FE-4404-AD15-3A1ED316A1A0}"/>
            </c:ext>
          </c:extLst>
        </c:ser>
        <c:ser>
          <c:idx val="1"/>
          <c:order val="1"/>
          <c:tx>
            <c:v>2</c:v>
          </c:tx>
          <c:spPr>
            <a:ln w="38100">
              <a:prstDash val="sysDash"/>
            </a:ln>
          </c:spPr>
          <c:marker>
            <c:symbol val="none"/>
          </c:marker>
          <c:xVal>
            <c:numRef>
              <c:f>'Биматричные 2x2 Дилемма заключ'!$J$10:$M$10</c:f>
              <c:numCache>
                <c:formatCode>0.00</c:formatCode>
                <c:ptCount val="4"/>
                <c:pt idx="0">
                  <c:v>-7.1428571428571425E-2</c:v>
                </c:pt>
                <c:pt idx="1">
                  <c:v>-7.1428571428571425E-2</c:v>
                </c:pt>
                <c:pt idx="2">
                  <c:v>-7.1428571428571425E-2</c:v>
                </c:pt>
                <c:pt idx="3">
                  <c:v>1</c:v>
                </c:pt>
              </c:numCache>
            </c:numRef>
          </c:xVal>
          <c:yVal>
            <c:numRef>
              <c:f>'Биматричные 2x2 Дилемма заключ'!$J$11:$M$11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FE-4404-AD15-3A1ED316A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071816"/>
        <c:axId val="454071032"/>
      </c:scatterChart>
      <c:valAx>
        <c:axId val="454071816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54071032"/>
        <c:crosses val="autoZero"/>
        <c:crossBetween val="midCat"/>
        <c:majorUnit val="0.2"/>
      </c:valAx>
      <c:valAx>
        <c:axId val="454071032"/>
        <c:scaling>
          <c:orientation val="minMax"/>
          <c:max val="1"/>
          <c:min val="0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q</a:t>
                </a:r>
              </a:p>
            </c:rich>
          </c:tx>
          <c:layout>
            <c:manualLayout>
              <c:xMode val="edge"/>
              <c:yMode val="edge"/>
              <c:x val="4.3933139564470799E-2"/>
              <c:y val="0.47371039291077971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454071816"/>
        <c:crosses val="autoZero"/>
        <c:crossBetween val="midCat"/>
        <c:majorUnit val="0.2"/>
      </c:valAx>
    </c:plotArea>
    <c:legend>
      <c:legendPos val="r"/>
      <c:layout>
        <c:manualLayout>
          <c:xMode val="edge"/>
          <c:yMode val="edge"/>
          <c:x val="0.81287177431316671"/>
          <c:y val="6.2478694455755449E-2"/>
          <c:w val="0.18712822568683327"/>
          <c:h val="0.853183942171163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112059</xdr:colOff>
      <xdr:row>0</xdr:row>
      <xdr:rowOff>35138</xdr:rowOff>
    </xdr:from>
    <xdr:to>
      <xdr:col>26</xdr:col>
      <xdr:colOff>235324</xdr:colOff>
      <xdr:row>25</xdr:row>
      <xdr:rowOff>134471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2A090D3-6982-4FB4-94D7-73DFB71DCD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112059</xdr:colOff>
      <xdr:row>0</xdr:row>
      <xdr:rowOff>35138</xdr:rowOff>
    </xdr:from>
    <xdr:to>
      <xdr:col>26</xdr:col>
      <xdr:colOff>235324</xdr:colOff>
      <xdr:row>25</xdr:row>
      <xdr:rowOff>134471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5A4BC25-D517-4639-9016-806A865D3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112059</xdr:colOff>
      <xdr:row>0</xdr:row>
      <xdr:rowOff>35138</xdr:rowOff>
    </xdr:from>
    <xdr:to>
      <xdr:col>26</xdr:col>
      <xdr:colOff>235324</xdr:colOff>
      <xdr:row>25</xdr:row>
      <xdr:rowOff>134471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364B2E2-9DBA-4DB6-867B-3FD7A580F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112059</xdr:colOff>
      <xdr:row>0</xdr:row>
      <xdr:rowOff>35138</xdr:rowOff>
    </xdr:from>
    <xdr:to>
      <xdr:col>26</xdr:col>
      <xdr:colOff>235324</xdr:colOff>
      <xdr:row>25</xdr:row>
      <xdr:rowOff>134471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C9C7BD6-52E3-4A7C-B826-12BC1FA76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8.%20&#1073;&#1080;&#1084;&#1072;&#1090;&#1088;&#1080;&#1095;&#1085;&#1099;&#1077;%20&#1080;&#1075;&#1088;&#1099;%202x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"/>
      <sheetName val="Антагон 2х2"/>
      <sheetName val="Биматр 2х2"/>
      <sheetName val="Биматр 2х2 (Антагон)"/>
      <sheetName val="Биматр 2х2 (Дилемма закл)"/>
      <sheetName val="Биматр 2х2 (Семейный спор)"/>
    </sheetNames>
    <sheetDataSet>
      <sheetData sheetId="0" refreshError="1"/>
      <sheetData sheetId="1" refreshError="1"/>
      <sheetData sheetId="2" refreshError="1"/>
      <sheetData sheetId="3">
        <row r="10">
          <cell r="B10">
            <v>0</v>
          </cell>
          <cell r="C10">
            <v>0</v>
          </cell>
          <cell r="D10">
            <v>1</v>
          </cell>
          <cell r="E10">
            <v>1</v>
          </cell>
          <cell r="J10">
            <v>0</v>
          </cell>
          <cell r="K10">
            <v>0.25</v>
          </cell>
          <cell r="L10">
            <v>0.25</v>
          </cell>
          <cell r="M10">
            <v>1</v>
          </cell>
        </row>
        <row r="11">
          <cell r="B11">
            <v>1</v>
          </cell>
          <cell r="C11">
            <v>0.5</v>
          </cell>
          <cell r="D11">
            <v>0.5</v>
          </cell>
          <cell r="E11">
            <v>0</v>
          </cell>
          <cell r="J11">
            <v>0</v>
          </cell>
          <cell r="K11">
            <v>0</v>
          </cell>
          <cell r="L11">
            <v>1</v>
          </cell>
          <cell r="M11">
            <v>1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8A82-B311-4508-944E-9523C2A5D36F}">
  <dimension ref="A1:N36"/>
  <sheetViews>
    <sheetView tabSelected="1" zoomScale="70" zoomScaleNormal="70" workbookViewId="0">
      <selection activeCell="L39" sqref="L39"/>
    </sheetView>
  </sheetViews>
  <sheetFormatPr defaultRowHeight="15" x14ac:dyDescent="0.25"/>
  <cols>
    <col min="1" max="1" width="5.42578125" style="2" customWidth="1"/>
    <col min="2" max="8" width="5.5703125" style="2" customWidth="1"/>
    <col min="9" max="10" width="5.5703125" style="13" customWidth="1"/>
    <col min="11" max="22" width="5.5703125" style="2" customWidth="1"/>
    <col min="23" max="16384" width="9.140625" style="2"/>
  </cols>
  <sheetData>
    <row r="1" spans="1:14" ht="38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thickBot="1" x14ac:dyDescent="0.3">
      <c r="A2" s="3" t="s">
        <v>1</v>
      </c>
      <c r="B2" s="3"/>
      <c r="C2" s="3"/>
      <c r="I2" s="3" t="s">
        <v>2</v>
      </c>
      <c r="J2" s="3"/>
      <c r="K2" s="3"/>
    </row>
    <row r="3" spans="1:14" ht="15.75" thickBot="1" x14ac:dyDescent="0.3">
      <c r="A3" s="4"/>
      <c r="B3" s="5" t="s">
        <v>3</v>
      </c>
      <c r="C3" s="6" t="s">
        <v>4</v>
      </c>
      <c r="I3" s="4"/>
      <c r="J3" s="5" t="s">
        <v>3</v>
      </c>
      <c r="K3" s="6" t="s">
        <v>4</v>
      </c>
    </row>
    <row r="4" spans="1:14" ht="15.75" x14ac:dyDescent="0.25">
      <c r="A4" s="7" t="s">
        <v>5</v>
      </c>
      <c r="B4" s="8">
        <v>1</v>
      </c>
      <c r="C4" s="9">
        <v>4</v>
      </c>
      <c r="I4" s="7" t="s">
        <v>5</v>
      </c>
      <c r="J4" s="8" cm="1">
        <f t="array" ref="J4:K5">-B4:C5</f>
        <v>-1</v>
      </c>
      <c r="K4" s="9">
        <v>-4</v>
      </c>
    </row>
    <row r="5" spans="1:14" ht="16.5" thickBot="1" x14ac:dyDescent="0.3">
      <c r="A5" s="12" t="s">
        <v>6</v>
      </c>
      <c r="B5" s="10">
        <v>3</v>
      </c>
      <c r="C5" s="11">
        <v>2</v>
      </c>
      <c r="I5" s="12" t="s">
        <v>6</v>
      </c>
      <c r="J5" s="10">
        <v>-3</v>
      </c>
      <c r="K5" s="11">
        <v>-2</v>
      </c>
    </row>
    <row r="6" spans="1:14" ht="15.75" thickBot="1" x14ac:dyDescent="0.3"/>
    <row r="7" spans="1:14" ht="15.75" thickBot="1" x14ac:dyDescent="0.3">
      <c r="A7" s="14" t="s">
        <v>7</v>
      </c>
      <c r="B7" s="15">
        <f>B4-C4-B5+C5</f>
        <v>-4</v>
      </c>
      <c r="C7" s="14" t="s">
        <v>8</v>
      </c>
      <c r="D7" s="15">
        <f>C5-C4</f>
        <v>-2</v>
      </c>
      <c r="E7" s="14" t="s">
        <v>9</v>
      </c>
      <c r="F7" s="15">
        <f>D7/B7</f>
        <v>0.5</v>
      </c>
      <c r="I7" s="14" t="s">
        <v>10</v>
      </c>
      <c r="J7" s="15">
        <f>J4-K4-J5+K5</f>
        <v>4</v>
      </c>
      <c r="K7" s="14" t="s">
        <v>11</v>
      </c>
      <c r="L7" s="15">
        <f>K5-J5</f>
        <v>1</v>
      </c>
      <c r="M7" s="14" t="s">
        <v>12</v>
      </c>
      <c r="N7" s="15">
        <f>L7/J7</f>
        <v>0.25</v>
      </c>
    </row>
    <row r="8" spans="1:14" ht="15.75" thickBot="1" x14ac:dyDescent="0.3">
      <c r="A8" s="13"/>
      <c r="B8" s="13"/>
      <c r="C8" s="13"/>
      <c r="D8" s="13"/>
    </row>
    <row r="9" spans="1:14" x14ac:dyDescent="0.25">
      <c r="A9" s="16" t="s">
        <v>13</v>
      </c>
      <c r="B9" s="17"/>
      <c r="C9" s="17"/>
      <c r="D9" s="17"/>
      <c r="E9" s="18"/>
      <c r="I9" s="16" t="s">
        <v>14</v>
      </c>
      <c r="J9" s="17"/>
      <c r="K9" s="17"/>
      <c r="L9" s="17"/>
      <c r="M9" s="18"/>
    </row>
    <row r="10" spans="1:14" x14ac:dyDescent="0.25">
      <c r="A10" s="7" t="s">
        <v>15</v>
      </c>
      <c r="B10" s="19">
        <v>0</v>
      </c>
      <c r="C10" s="19">
        <v>0</v>
      </c>
      <c r="D10" s="19">
        <v>1</v>
      </c>
      <c r="E10" s="20">
        <v>1</v>
      </c>
      <c r="I10" s="7" t="s">
        <v>15</v>
      </c>
      <c r="J10" s="19">
        <f>IF(N7&lt;=0,N7,0)</f>
        <v>0</v>
      </c>
      <c r="K10" s="19">
        <f>N7</f>
        <v>0.25</v>
      </c>
      <c r="L10" s="19">
        <f>N7</f>
        <v>0.25</v>
      </c>
      <c r="M10" s="20">
        <f>IF(N7&gt;=1,N7,1)</f>
        <v>1</v>
      </c>
    </row>
    <row r="11" spans="1:14" ht="15.75" thickBot="1" x14ac:dyDescent="0.3">
      <c r="A11" s="12" t="s">
        <v>16</v>
      </c>
      <c r="B11" s="21">
        <f>IF(B7&gt;0,0,1)</f>
        <v>1</v>
      </c>
      <c r="C11" s="21">
        <f>F7</f>
        <v>0.5</v>
      </c>
      <c r="D11" s="21">
        <f>F7</f>
        <v>0.5</v>
      </c>
      <c r="E11" s="22">
        <f>IF(B7&gt;0,1,0)</f>
        <v>0</v>
      </c>
      <c r="I11" s="12" t="s">
        <v>16</v>
      </c>
      <c r="J11" s="21">
        <f>IF(J7&gt;0,0,1)</f>
        <v>0</v>
      </c>
      <c r="K11" s="21">
        <f>IF(J7&gt;0,0,1)</f>
        <v>0</v>
      </c>
      <c r="L11" s="21">
        <f>IF(J7&gt;0,1,0)</f>
        <v>1</v>
      </c>
      <c r="M11" s="22">
        <f>IF(J7&gt;0,1,0)</f>
        <v>1</v>
      </c>
    </row>
    <row r="13" spans="1:14" x14ac:dyDescent="0.25">
      <c r="A13" s="23" t="s">
        <v>17</v>
      </c>
      <c r="F13" s="13" t="s">
        <v>18</v>
      </c>
      <c r="G13" s="13">
        <v>0</v>
      </c>
      <c r="H13" s="13">
        <v>0</v>
      </c>
      <c r="I13" s="13">
        <v>1</v>
      </c>
      <c r="J13" s="13">
        <v>1</v>
      </c>
    </row>
    <row r="14" spans="1:14" x14ac:dyDescent="0.25">
      <c r="B14" s="13"/>
      <c r="C14" s="13"/>
      <c r="F14" s="13" t="s">
        <v>19</v>
      </c>
      <c r="G14" s="13">
        <v>0</v>
      </c>
      <c r="H14" s="13">
        <v>1</v>
      </c>
      <c r="I14" s="13">
        <v>0</v>
      </c>
      <c r="J14" s="13">
        <v>1</v>
      </c>
    </row>
    <row r="15" spans="1:14" x14ac:dyDescent="0.25">
      <c r="A15" s="23" t="s">
        <v>20</v>
      </c>
      <c r="G15" s="13" t="str">
        <f>IF(OR(AND(B7&gt;0,F7&gt;=0),AND(B7&lt;0,F7&lt;=0)),"да","нет")</f>
        <v>нет</v>
      </c>
      <c r="H15" s="13" t="str">
        <f>IF(OR(AND(B7&gt;0,F7&gt;=1),AND(B7&lt;0,F7&lt;=1)),"да","нет")</f>
        <v>да</v>
      </c>
      <c r="I15" s="13" t="str">
        <f>IF(OR(AND(B7&gt;0,F7&lt;=0),AND(B7&lt;0,F7&gt;=0)),"да","нет")</f>
        <v>да</v>
      </c>
      <c r="J15" s="13" t="str">
        <f>IF(OR(AND(B7&gt;0,F7&lt;=1),AND(B7&lt;0,F7&gt;=1)),"да","нет")</f>
        <v>нет</v>
      </c>
    </row>
    <row r="16" spans="1:14" x14ac:dyDescent="0.25">
      <c r="A16" s="23" t="s">
        <v>21</v>
      </c>
      <c r="G16" s="13" t="str">
        <f>IF(OR(AND(J7&gt;0,N7&gt;=0),AND(J7&lt;0,N7&lt;=0)),"да","нет")</f>
        <v>да</v>
      </c>
      <c r="H16" s="13" t="str">
        <f>IF(OR(AND(J7&gt;0,N7&lt;=0),AND(J7&lt;0,N7&gt;=0)),"да","нет")</f>
        <v>нет</v>
      </c>
      <c r="I16" s="13" t="str">
        <f>IF(OR(AND(J7&gt;0,N7&gt;=1),AND(J7&lt;0,N7&lt;=1)),"да","нет")</f>
        <v>нет</v>
      </c>
      <c r="J16" s="13" t="str">
        <f>IF(OR(AND(J7&gt;0,N7&lt;=1),AND(J7&lt;0,N7&gt;=1)),"да","нет")</f>
        <v>да</v>
      </c>
    </row>
    <row r="18" spans="1:10" ht="15.75" thickBot="1" x14ac:dyDescent="0.3">
      <c r="A18" s="23" t="s">
        <v>22</v>
      </c>
      <c r="C18" s="13"/>
      <c r="D18" s="13"/>
      <c r="I18" s="2"/>
    </row>
    <row r="19" spans="1:10" x14ac:dyDescent="0.25">
      <c r="A19" s="24" t="s">
        <v>18</v>
      </c>
      <c r="B19" s="5" t="str">
        <f>IF(AND(G$15="да",G$16="да"),G13,"")</f>
        <v/>
      </c>
      <c r="C19" s="5" t="str">
        <f>IF(AND(H$15="да",H$16="да"),H13,"")</f>
        <v/>
      </c>
      <c r="D19" s="5" t="str">
        <f>IF(AND(I$15="да",I$16="да"),I13,"")</f>
        <v/>
      </c>
      <c r="E19" s="5" t="str">
        <f>IF(AND(J$15="да",J$16="да"),J13,"")</f>
        <v/>
      </c>
      <c r="F19" s="6">
        <f>IF(AND(F7&gt;0,F7&lt;1,N7&gt;0,N7&lt;1),N7,"")</f>
        <v>0.25</v>
      </c>
    </row>
    <row r="20" spans="1:10" ht="15.75" thickBot="1" x14ac:dyDescent="0.3">
      <c r="A20" s="12" t="s">
        <v>19</v>
      </c>
      <c r="B20" s="25" t="str">
        <f>IF(AND(G$15="да",G$16="да"),G14,"")</f>
        <v/>
      </c>
      <c r="C20" s="25" t="str">
        <f>IF(AND(H$15="да",H$16="да"),H14,"")</f>
        <v/>
      </c>
      <c r="D20" s="25" t="str">
        <f>IF(AND(I$15="да",I$16="да"),I14,"")</f>
        <v/>
      </c>
      <c r="E20" s="25" t="str">
        <f>IF(AND(J$15="да",J$16="да"),J14,"")</f>
        <v/>
      </c>
      <c r="F20" s="26">
        <f>IF(AND(F7&gt;0,F7&lt;1,N7&gt;0,N7&lt;1),F7,"")</f>
        <v>0.5</v>
      </c>
    </row>
    <row r="21" spans="1:10" ht="15.75" thickBot="1" x14ac:dyDescent="0.3"/>
    <row r="22" spans="1:10" x14ac:dyDescent="0.25">
      <c r="A22" s="4"/>
      <c r="B22" s="27"/>
      <c r="C22" s="5"/>
      <c r="D22" s="28" t="s">
        <v>23</v>
      </c>
      <c r="E22" s="5" t="str">
        <f>IF(AND(ISNUMBER(B$19),ISNUMBER(B$20)),$B4*B$19*B$20+$C4*B$19*(1-B$20)+$B5*(1-B$19)*B$20+$C5*(1-B$19)*(1-B$20),"")</f>
        <v/>
      </c>
      <c r="F22" s="5" t="str">
        <f>IF(AND(ISNUMBER(C$19),ISNUMBER(C$20)),$B4*C$19*C$20+$C4*C$19*(1-C$20)+$B5*(1-C$19)*C$20+$C5*(1-C$19)*(1-C$20),"")</f>
        <v/>
      </c>
      <c r="G22" s="5" t="str">
        <f>IF(AND(ISNUMBER(D$19),ISNUMBER(D$20)),$B4*D$19*D$20+$C4*D$19*(1-D$20)+$B5*(1-D$19)*D$20+$C5*(1-D$19)*(1-D$20),"")</f>
        <v/>
      </c>
      <c r="H22" s="5" t="str">
        <f>IF(AND(ISNUMBER(E$19),ISNUMBER(E$20)),$B4*E$19*E$20+$C4*E$19*(1-E$20)+$B5*(1-E$19)*E$20+$C5*(1-E$19)*(1-E$20),"")</f>
        <v/>
      </c>
      <c r="I22" s="6">
        <f>IF(AND(ISNUMBER(F$19),ISNUMBER(F$20)),$B4*F$19*F$20+$C4*F$19*(1-F$20)+$B5*(1-F$19)*F$20+$C5*(1-F$19)*(1-F$20),"")</f>
        <v>2.5</v>
      </c>
    </row>
    <row r="23" spans="1:10" ht="15.75" thickBot="1" x14ac:dyDescent="0.3">
      <c r="A23" s="29"/>
      <c r="B23" s="30"/>
      <c r="C23" s="30"/>
      <c r="D23" s="31" t="s">
        <v>24</v>
      </c>
      <c r="E23" s="25" t="str">
        <f>IF(AND(ISNUMBER(B$19),ISNUMBER(B$20)),$J4*B$19*B$20+$K4*B$19*(1-B$20)+$J5*(1-B$19)*B$20+$K5*(1-B$19)*(1-B$20),"")</f>
        <v/>
      </c>
      <c r="F23" s="25" t="str">
        <f>IF(AND(ISNUMBER(C$19),ISNUMBER(C$20)),$J4*C$19*C$20+$K4*C$19*(1-C$20)+$J5*(1-C$19)*C$20+$K5*(1-C$19)*(1-C$20),"")</f>
        <v/>
      </c>
      <c r="G23" s="25" t="str">
        <f>IF(AND(ISNUMBER(D$19),ISNUMBER(D$20)),$J4*D$19*D$20+$K4*D$19*(1-D$20)+$J5*(1-D$19)*D$20+$K5*(1-D$19)*(1-D$20),"")</f>
        <v/>
      </c>
      <c r="H23" s="25" t="str">
        <f>IF(AND(ISNUMBER(E$19),ISNUMBER(E$20)),$J4*E$19*E$20+$K4*E$19*(1-E$20)+$J5*(1-E$19)*E$20+$K5*(1-E$19)*(1-E$20),"")</f>
        <v/>
      </c>
      <c r="I23" s="26">
        <f>IF(AND(ISNUMBER(F$19),ISNUMBER(F$20)),$J4*F$19*F$20+$K4*F$19*(1-F$20)+$J5*(1-F$19)*F$20+$K5*(1-F$19)*(1-F$20),"")</f>
        <v>-2.5</v>
      </c>
      <c r="J23" s="2"/>
    </row>
    <row r="25" spans="1:10" s="13" customFormat="1" x14ac:dyDescent="0.25"/>
    <row r="26" spans="1:10" s="13" customFormat="1" x14ac:dyDescent="0.25"/>
    <row r="31" spans="1:10" s="13" customFormat="1" x14ac:dyDescent="0.25"/>
    <row r="32" spans="1:10" s="13" customFormat="1" x14ac:dyDescent="0.25"/>
    <row r="34" ht="13.5" customHeight="1" x14ac:dyDescent="0.25"/>
    <row r="35" s="13" customFormat="1" x14ac:dyDescent="0.25"/>
    <row r="36" s="13" customFormat="1" x14ac:dyDescent="0.25"/>
  </sheetData>
  <mergeCells count="5">
    <mergeCell ref="A1:M1"/>
    <mergeCell ref="A2:C2"/>
    <mergeCell ref="I2:K2"/>
    <mergeCell ref="A9:E9"/>
    <mergeCell ref="I9:M9"/>
  </mergeCells>
  <conditionalFormatting sqref="J7 B7">
    <cfRule type="cellIs" dxfId="3" priority="1" operator="equal">
      <formula>0</formula>
    </cfRule>
  </conditionalFormatting>
  <printOptions horizontalCentered="1" verticalCentered="1" headings="1" gridLines="1"/>
  <pageMargins left="0.70866141732283472" right="0.70866141732283472" top="0.74803149606299213" bottom="0.74803149606299213" header="0.31496062992125984" footer="0.31496062992125984"/>
  <pageSetup paperSize="9" scale="12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50B9-A4DB-4F5F-AA8B-84ECC3D40ACC}">
  <dimension ref="A1:N36"/>
  <sheetViews>
    <sheetView zoomScale="70" zoomScaleNormal="70" workbookViewId="0">
      <selection activeCell="AB14" sqref="AB14"/>
    </sheetView>
  </sheetViews>
  <sheetFormatPr defaultRowHeight="15" x14ac:dyDescent="0.25"/>
  <cols>
    <col min="1" max="1" width="5.42578125" style="2" customWidth="1"/>
    <col min="2" max="8" width="5.5703125" style="2" customWidth="1"/>
    <col min="9" max="10" width="5.5703125" style="13" customWidth="1"/>
    <col min="11" max="22" width="5.5703125" style="2" customWidth="1"/>
    <col min="23" max="16384" width="9.140625" style="2"/>
  </cols>
  <sheetData>
    <row r="1" spans="1:14" ht="38.25" customHeight="1" x14ac:dyDescent="0.3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thickBot="1" x14ac:dyDescent="0.3">
      <c r="A2" s="3" t="s">
        <v>1</v>
      </c>
      <c r="B2" s="3"/>
      <c r="C2" s="3"/>
      <c r="I2" s="3" t="s">
        <v>2</v>
      </c>
      <c r="J2" s="3"/>
      <c r="K2" s="3"/>
    </row>
    <row r="3" spans="1:14" ht="15.75" thickBot="1" x14ac:dyDescent="0.3">
      <c r="A3" s="4"/>
      <c r="B3" s="5" t="s">
        <v>3</v>
      </c>
      <c r="C3" s="6" t="s">
        <v>4</v>
      </c>
      <c r="I3" s="4"/>
      <c r="J3" s="5" t="s">
        <v>3</v>
      </c>
      <c r="K3" s="6" t="s">
        <v>4</v>
      </c>
    </row>
    <row r="4" spans="1:14" ht="15.75" x14ac:dyDescent="0.25">
      <c r="A4" s="7" t="s">
        <v>5</v>
      </c>
      <c r="B4" s="8">
        <v>2</v>
      </c>
      <c r="C4" s="9">
        <v>-1</v>
      </c>
      <c r="I4" s="7" t="s">
        <v>5</v>
      </c>
      <c r="J4" s="8">
        <f>C5</f>
        <v>1</v>
      </c>
      <c r="K4" s="9">
        <f>C4</f>
        <v>-1</v>
      </c>
    </row>
    <row r="5" spans="1:14" ht="16.5" thickBot="1" x14ac:dyDescent="0.3">
      <c r="A5" s="12" t="s">
        <v>6</v>
      </c>
      <c r="B5" s="10">
        <v>-1</v>
      </c>
      <c r="C5" s="11">
        <v>1</v>
      </c>
      <c r="I5" s="12" t="s">
        <v>6</v>
      </c>
      <c r="J5" s="10">
        <f>B5</f>
        <v>-1</v>
      </c>
      <c r="K5" s="11">
        <f>B4</f>
        <v>2</v>
      </c>
    </row>
    <row r="6" spans="1:14" ht="15.75" thickBot="1" x14ac:dyDescent="0.3"/>
    <row r="7" spans="1:14" ht="15.75" thickBot="1" x14ac:dyDescent="0.3">
      <c r="A7" s="14" t="s">
        <v>7</v>
      </c>
      <c r="B7" s="15">
        <f>B4-C4-B5+C5</f>
        <v>5</v>
      </c>
      <c r="C7" s="14" t="s">
        <v>8</v>
      </c>
      <c r="D7" s="15">
        <f>C5-C4</f>
        <v>2</v>
      </c>
      <c r="E7" s="14" t="s">
        <v>9</v>
      </c>
      <c r="F7" s="15">
        <f>D7/B7</f>
        <v>0.4</v>
      </c>
      <c r="I7" s="14" t="s">
        <v>10</v>
      </c>
      <c r="J7" s="15">
        <f>J4-K4-J5+K5</f>
        <v>5</v>
      </c>
      <c r="K7" s="14" t="s">
        <v>11</v>
      </c>
      <c r="L7" s="15">
        <f>K5-J5</f>
        <v>3</v>
      </c>
      <c r="M7" s="14" t="s">
        <v>12</v>
      </c>
      <c r="N7" s="15">
        <f>L7/J7</f>
        <v>0.6</v>
      </c>
    </row>
    <row r="8" spans="1:14" ht="15.75" thickBot="1" x14ac:dyDescent="0.3">
      <c r="A8" s="13"/>
      <c r="B8" s="13"/>
      <c r="C8" s="13"/>
      <c r="D8" s="13"/>
    </row>
    <row r="9" spans="1:14" x14ac:dyDescent="0.25">
      <c r="A9" s="16" t="s">
        <v>13</v>
      </c>
      <c r="B9" s="17"/>
      <c r="C9" s="17"/>
      <c r="D9" s="17"/>
      <c r="E9" s="18"/>
      <c r="I9" s="16" t="s">
        <v>14</v>
      </c>
      <c r="J9" s="17"/>
      <c r="K9" s="17"/>
      <c r="L9" s="17"/>
      <c r="M9" s="18"/>
    </row>
    <row r="10" spans="1:14" x14ac:dyDescent="0.25">
      <c r="A10" s="7" t="s">
        <v>15</v>
      </c>
      <c r="B10" s="19">
        <v>0</v>
      </c>
      <c r="C10" s="19">
        <v>0</v>
      </c>
      <c r="D10" s="19">
        <v>1</v>
      </c>
      <c r="E10" s="20">
        <v>1</v>
      </c>
      <c r="I10" s="7" t="s">
        <v>15</v>
      </c>
      <c r="J10" s="19">
        <f>IF(N7&lt;=0,N7,0)</f>
        <v>0</v>
      </c>
      <c r="K10" s="19">
        <f>N7</f>
        <v>0.6</v>
      </c>
      <c r="L10" s="19">
        <f>N7</f>
        <v>0.6</v>
      </c>
      <c r="M10" s="20">
        <f>IF(N7&gt;=1,N7,1)</f>
        <v>1</v>
      </c>
    </row>
    <row r="11" spans="1:14" ht="15.75" thickBot="1" x14ac:dyDescent="0.3">
      <c r="A11" s="12" t="s">
        <v>16</v>
      </c>
      <c r="B11" s="21">
        <f>IF(B7&gt;0,0,1)</f>
        <v>0</v>
      </c>
      <c r="C11" s="21">
        <f>F7</f>
        <v>0.4</v>
      </c>
      <c r="D11" s="21">
        <f>F7</f>
        <v>0.4</v>
      </c>
      <c r="E11" s="22">
        <f>IF(B7&gt;0,1,0)</f>
        <v>1</v>
      </c>
      <c r="I11" s="12" t="s">
        <v>16</v>
      </c>
      <c r="J11" s="21">
        <f>IF(J7&gt;0,0,1)</f>
        <v>0</v>
      </c>
      <c r="K11" s="21">
        <f>IF(J7&gt;0,0,1)</f>
        <v>0</v>
      </c>
      <c r="L11" s="21">
        <f>IF(J7&gt;0,1,0)</f>
        <v>1</v>
      </c>
      <c r="M11" s="22">
        <f>IF(J7&gt;0,1,0)</f>
        <v>1</v>
      </c>
    </row>
    <row r="13" spans="1:14" x14ac:dyDescent="0.25">
      <c r="A13" s="23" t="s">
        <v>17</v>
      </c>
      <c r="F13" s="13" t="s">
        <v>18</v>
      </c>
      <c r="G13" s="13">
        <v>0</v>
      </c>
      <c r="H13" s="13">
        <v>0</v>
      </c>
      <c r="I13" s="13">
        <v>1</v>
      </c>
      <c r="J13" s="13">
        <v>1</v>
      </c>
    </row>
    <row r="14" spans="1:14" x14ac:dyDescent="0.25">
      <c r="B14" s="13"/>
      <c r="C14" s="13"/>
      <c r="F14" s="13" t="s">
        <v>19</v>
      </c>
      <c r="G14" s="13">
        <v>0</v>
      </c>
      <c r="H14" s="13">
        <v>1</v>
      </c>
      <c r="I14" s="13">
        <v>0</v>
      </c>
      <c r="J14" s="13">
        <v>1</v>
      </c>
    </row>
    <row r="15" spans="1:14" x14ac:dyDescent="0.25">
      <c r="A15" s="23" t="s">
        <v>20</v>
      </c>
      <c r="G15" s="13" t="str">
        <f>IF(OR(AND(B7&gt;0,F7&gt;=0),AND(B7&lt;0,F7&lt;=0)),"да","нет")</f>
        <v>да</v>
      </c>
      <c r="H15" s="13" t="str">
        <f>IF(OR(AND(B7&gt;0,F7&gt;=1),AND(B7&lt;0,F7&lt;=1)),"да","нет")</f>
        <v>нет</v>
      </c>
      <c r="I15" s="13" t="str">
        <f>IF(OR(AND(B7&gt;0,F7&lt;=0),AND(B7&lt;0,F7&gt;=0)),"да","нет")</f>
        <v>нет</v>
      </c>
      <c r="J15" s="13" t="str">
        <f>IF(OR(AND(B7&gt;0,F7&lt;=1),AND(B7&lt;0,F7&gt;=1)),"да","нет")</f>
        <v>да</v>
      </c>
    </row>
    <row r="16" spans="1:14" x14ac:dyDescent="0.25">
      <c r="A16" s="23" t="s">
        <v>21</v>
      </c>
      <c r="G16" s="13" t="str">
        <f>IF(OR(AND(J7&gt;0,N7&gt;=0),AND(J7&lt;0,N7&lt;=0)),"да","нет")</f>
        <v>да</v>
      </c>
      <c r="H16" s="13" t="str">
        <f>IF(OR(AND(J7&gt;0,N7&lt;=0),AND(J7&lt;0,N7&gt;=0)),"да","нет")</f>
        <v>нет</v>
      </c>
      <c r="I16" s="13" t="str">
        <f>IF(OR(AND(J7&gt;0,N7&gt;=1),AND(J7&lt;0,N7&lt;=1)),"да","нет")</f>
        <v>нет</v>
      </c>
      <c r="J16" s="13" t="str">
        <f>IF(OR(AND(J7&gt;0,N7&lt;=1),AND(J7&lt;0,N7&gt;=1)),"да","нет")</f>
        <v>да</v>
      </c>
    </row>
    <row r="18" spans="1:10" ht="15.75" thickBot="1" x14ac:dyDescent="0.3">
      <c r="A18" s="23" t="s">
        <v>22</v>
      </c>
      <c r="C18" s="13"/>
      <c r="D18" s="13"/>
      <c r="I18" s="2"/>
    </row>
    <row r="19" spans="1:10" x14ac:dyDescent="0.25">
      <c r="A19" s="24" t="s">
        <v>18</v>
      </c>
      <c r="B19" s="5">
        <f>IF(AND(G$15="да",G$16="да"),G13,"")</f>
        <v>0</v>
      </c>
      <c r="C19" s="5" t="str">
        <f>IF(AND(H$15="да",H$16="да"),H13,"")</f>
        <v/>
      </c>
      <c r="D19" s="5" t="str">
        <f>IF(AND(I$15="да",I$16="да"),I13,"")</f>
        <v/>
      </c>
      <c r="E19" s="5">
        <f>IF(AND(J$15="да",J$16="да"),J13,"")</f>
        <v>1</v>
      </c>
      <c r="F19" s="6">
        <f>IF(AND(F7&gt;0,F7&lt;1,N7&gt;0,N7&lt;1),N7,"")</f>
        <v>0.6</v>
      </c>
    </row>
    <row r="20" spans="1:10" ht="15.75" thickBot="1" x14ac:dyDescent="0.3">
      <c r="A20" s="12" t="s">
        <v>19</v>
      </c>
      <c r="B20" s="25">
        <f>IF(AND(G$15="да",G$16="да"),G14,"")</f>
        <v>0</v>
      </c>
      <c r="C20" s="25" t="str">
        <f>IF(AND(H$15="да",H$16="да"),H14,"")</f>
        <v/>
      </c>
      <c r="D20" s="25" t="str">
        <f>IF(AND(I$15="да",I$16="да"),I14,"")</f>
        <v/>
      </c>
      <c r="E20" s="25">
        <f>IF(AND(J$15="да",J$16="да"),J14,"")</f>
        <v>1</v>
      </c>
      <c r="F20" s="26">
        <f>IF(AND(F7&gt;0,F7&lt;1,N7&gt;0,N7&lt;1),F7,"")</f>
        <v>0.4</v>
      </c>
    </row>
    <row r="21" spans="1:10" ht="15.75" thickBot="1" x14ac:dyDescent="0.3"/>
    <row r="22" spans="1:10" x14ac:dyDescent="0.25">
      <c r="A22" s="4"/>
      <c r="B22" s="27"/>
      <c r="C22" s="5"/>
      <c r="D22" s="28" t="s">
        <v>23</v>
      </c>
      <c r="E22" s="5">
        <f>IF(AND(ISNUMBER(B$19),ISNUMBER(B$20)),$B4*B$19*B$20+$C4*B$19*(1-B$20)+$B5*(1-B$19)*B$20+$C5*(1-B$19)*(1-B$20),"")</f>
        <v>1</v>
      </c>
      <c r="F22" s="5" t="str">
        <f>IF(AND(ISNUMBER(C$19),ISNUMBER(C$20)),$B4*C$19*C$20+$C4*C$19*(1-C$20)+$B5*(1-C$19)*C$20+$C5*(1-C$19)*(1-C$20),"")</f>
        <v/>
      </c>
      <c r="G22" s="5" t="str">
        <f>IF(AND(ISNUMBER(D$19),ISNUMBER(D$20)),$B4*D$19*D$20+$C4*D$19*(1-D$20)+$B5*(1-D$19)*D$20+$C5*(1-D$19)*(1-D$20),"")</f>
        <v/>
      </c>
      <c r="H22" s="5">
        <f>IF(AND(ISNUMBER(E$19),ISNUMBER(E$20)),$B4*E$19*E$20+$C4*E$19*(1-E$20)+$B5*(1-E$19)*E$20+$C5*(1-E$19)*(1-E$20),"")</f>
        <v>2</v>
      </c>
      <c r="I22" s="6">
        <f>IF(AND(ISNUMBER(F$19),ISNUMBER(F$20)),$B4*F$19*F$20+$C4*F$19*(1-F$20)+$B5*(1-F$19)*F$20+$C5*(1-F$19)*(1-F$20),"")</f>
        <v>0.19999999999999996</v>
      </c>
    </row>
    <row r="23" spans="1:10" ht="15.75" thickBot="1" x14ac:dyDescent="0.3">
      <c r="A23" s="29"/>
      <c r="B23" s="30"/>
      <c r="C23" s="30"/>
      <c r="D23" s="31" t="s">
        <v>24</v>
      </c>
      <c r="E23" s="25">
        <f>IF(AND(ISNUMBER(B$19),ISNUMBER(B$20)),$J4*B$19*B$20+$K4*B$19*(1-B$20)+$J5*(1-B$19)*B$20+$K5*(1-B$19)*(1-B$20),"")</f>
        <v>2</v>
      </c>
      <c r="F23" s="25" t="str">
        <f>IF(AND(ISNUMBER(C$19),ISNUMBER(C$20)),$J4*C$19*C$20+$K4*C$19*(1-C$20)+$J5*(1-C$19)*C$20+$K5*(1-C$19)*(1-C$20),"")</f>
        <v/>
      </c>
      <c r="G23" s="25" t="str">
        <f>IF(AND(ISNUMBER(D$19),ISNUMBER(D$20)),$J4*D$19*D$20+$K4*D$19*(1-D$20)+$J5*(1-D$19)*D$20+$K5*(1-D$19)*(1-D$20),"")</f>
        <v/>
      </c>
      <c r="H23" s="25">
        <f>IF(AND(ISNUMBER(E$19),ISNUMBER(E$20)),$J4*E$19*E$20+$K4*E$19*(1-E$20)+$J5*(1-E$19)*E$20+$K5*(1-E$19)*(1-E$20),"")</f>
        <v>1</v>
      </c>
      <c r="I23" s="26">
        <f>IF(AND(ISNUMBER(F$19),ISNUMBER(F$20)),$J4*F$19*F$20+$K4*F$19*(1-F$20)+$J5*(1-F$19)*F$20+$K5*(1-F$19)*(1-F$20),"")</f>
        <v>0.19999999999999996</v>
      </c>
      <c r="J23" s="2"/>
    </row>
    <row r="25" spans="1:10" s="13" customFormat="1" x14ac:dyDescent="0.25"/>
    <row r="26" spans="1:10" s="13" customFormat="1" x14ac:dyDescent="0.25"/>
    <row r="31" spans="1:10" s="13" customFormat="1" x14ac:dyDescent="0.25"/>
    <row r="32" spans="1:10" s="13" customFormat="1" x14ac:dyDescent="0.25"/>
    <row r="34" ht="13.5" customHeight="1" x14ac:dyDescent="0.25"/>
    <row r="35" s="13" customFormat="1" x14ac:dyDescent="0.25"/>
    <row r="36" s="13" customFormat="1" x14ac:dyDescent="0.25"/>
  </sheetData>
  <mergeCells count="5">
    <mergeCell ref="A1:M1"/>
    <mergeCell ref="A2:C2"/>
    <mergeCell ref="I2:K2"/>
    <mergeCell ref="A9:E9"/>
    <mergeCell ref="I9:M9"/>
  </mergeCells>
  <conditionalFormatting sqref="J7 B7">
    <cfRule type="cellIs" dxfId="2" priority="1" operator="equal">
      <formula>0</formula>
    </cfRule>
  </conditionalFormatting>
  <printOptions horizontalCentered="1" verticalCentered="1" headings="1" gridLines="1"/>
  <pageMargins left="0.70866141732283472" right="0.70866141732283472" top="0.74803149606299213" bottom="0.74803149606299213" header="0.31496062992125984" footer="0.31496062992125984"/>
  <pageSetup paperSize="9" scale="12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D9ED-1E8A-4F56-9812-F710E1250849}">
  <dimension ref="A1:N36"/>
  <sheetViews>
    <sheetView zoomScale="70" zoomScaleNormal="70" workbookViewId="0">
      <selection activeCell="A2" sqref="A2:C2"/>
    </sheetView>
  </sheetViews>
  <sheetFormatPr defaultRowHeight="15" x14ac:dyDescent="0.25"/>
  <cols>
    <col min="1" max="1" width="5.42578125" style="2" customWidth="1"/>
    <col min="2" max="8" width="5.5703125" style="2" customWidth="1"/>
    <col min="9" max="10" width="5.5703125" style="13" customWidth="1"/>
    <col min="11" max="22" width="5.5703125" style="2" customWidth="1"/>
    <col min="23" max="16384" width="9.140625" style="2"/>
  </cols>
  <sheetData>
    <row r="1" spans="1:14" ht="38.25" customHeight="1" x14ac:dyDescent="0.3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thickBot="1" x14ac:dyDescent="0.3">
      <c r="A2" s="3" t="s">
        <v>1</v>
      </c>
      <c r="B2" s="3"/>
      <c r="C2" s="3"/>
      <c r="I2" s="3" t="s">
        <v>2</v>
      </c>
      <c r="J2" s="3"/>
      <c r="K2" s="3"/>
    </row>
    <row r="3" spans="1:14" ht="15.75" thickBot="1" x14ac:dyDescent="0.3">
      <c r="A3" s="4"/>
      <c r="B3" s="5" t="s">
        <v>3</v>
      </c>
      <c r="C3" s="6" t="s">
        <v>4</v>
      </c>
      <c r="I3" s="4"/>
      <c r="J3" s="5" t="s">
        <v>3</v>
      </c>
      <c r="K3" s="6" t="s">
        <v>4</v>
      </c>
    </row>
    <row r="4" spans="1:14" ht="15.75" x14ac:dyDescent="0.25">
      <c r="A4" s="7" t="s">
        <v>5</v>
      </c>
      <c r="B4" s="8">
        <v>1</v>
      </c>
      <c r="C4" s="9">
        <v>4</v>
      </c>
      <c r="I4" s="7" t="s">
        <v>5</v>
      </c>
      <c r="J4" s="8">
        <v>2</v>
      </c>
      <c r="K4" s="9">
        <v>5</v>
      </c>
    </row>
    <row r="5" spans="1:14" ht="16.5" thickBot="1" x14ac:dyDescent="0.3">
      <c r="A5" s="12" t="s">
        <v>6</v>
      </c>
      <c r="B5" s="10">
        <v>3</v>
      </c>
      <c r="C5" s="11">
        <v>1</v>
      </c>
      <c r="I5" s="12" t="s">
        <v>6</v>
      </c>
      <c r="J5" s="10">
        <v>7</v>
      </c>
      <c r="K5" s="11">
        <f>B4</f>
        <v>1</v>
      </c>
    </row>
    <row r="6" spans="1:14" ht="15.75" thickBot="1" x14ac:dyDescent="0.3"/>
    <row r="7" spans="1:14" ht="15.75" thickBot="1" x14ac:dyDescent="0.3">
      <c r="A7" s="14" t="s">
        <v>7</v>
      </c>
      <c r="B7" s="15">
        <f>B4-C4-B5+C5</f>
        <v>-5</v>
      </c>
      <c r="C7" s="14" t="s">
        <v>8</v>
      </c>
      <c r="D7" s="15">
        <f>C5-C4</f>
        <v>-3</v>
      </c>
      <c r="E7" s="14" t="s">
        <v>9</v>
      </c>
      <c r="F7" s="15">
        <f>D7/B7</f>
        <v>0.6</v>
      </c>
      <c r="I7" s="14" t="s">
        <v>10</v>
      </c>
      <c r="J7" s="15">
        <f>J4-K4-J5+K5</f>
        <v>-9</v>
      </c>
      <c r="K7" s="14" t="s">
        <v>11</v>
      </c>
      <c r="L7" s="15">
        <f>K5-J5</f>
        <v>-6</v>
      </c>
      <c r="M7" s="14" t="s">
        <v>12</v>
      </c>
      <c r="N7" s="15">
        <f>L7/J7</f>
        <v>0.66666666666666663</v>
      </c>
    </row>
    <row r="8" spans="1:14" ht="15.75" thickBot="1" x14ac:dyDescent="0.3">
      <c r="A8" s="13"/>
      <c r="B8" s="13"/>
      <c r="C8" s="13"/>
      <c r="D8" s="13"/>
    </row>
    <row r="9" spans="1:14" x14ac:dyDescent="0.25">
      <c r="A9" s="16" t="s">
        <v>13</v>
      </c>
      <c r="B9" s="17"/>
      <c r="C9" s="17"/>
      <c r="D9" s="17"/>
      <c r="E9" s="18"/>
      <c r="I9" s="16" t="s">
        <v>14</v>
      </c>
      <c r="J9" s="17"/>
      <c r="K9" s="17"/>
      <c r="L9" s="17"/>
      <c r="M9" s="18"/>
    </row>
    <row r="10" spans="1:14" x14ac:dyDescent="0.25">
      <c r="A10" s="7" t="s">
        <v>15</v>
      </c>
      <c r="B10" s="19">
        <v>0</v>
      </c>
      <c r="C10" s="19">
        <v>0</v>
      </c>
      <c r="D10" s="19">
        <v>1</v>
      </c>
      <c r="E10" s="20">
        <v>1</v>
      </c>
      <c r="I10" s="7" t="s">
        <v>15</v>
      </c>
      <c r="J10" s="19">
        <f>IF(N7&lt;=0,N7,0)</f>
        <v>0</v>
      </c>
      <c r="K10" s="19">
        <f>N7</f>
        <v>0.66666666666666663</v>
      </c>
      <c r="L10" s="19">
        <f>N7</f>
        <v>0.66666666666666663</v>
      </c>
      <c r="M10" s="20">
        <f>IF(N7&gt;=1,N7,1)</f>
        <v>1</v>
      </c>
    </row>
    <row r="11" spans="1:14" ht="15.75" thickBot="1" x14ac:dyDescent="0.3">
      <c r="A11" s="12" t="s">
        <v>16</v>
      </c>
      <c r="B11" s="21">
        <f>IF(B7&gt;0,0,1)</f>
        <v>1</v>
      </c>
      <c r="C11" s="21">
        <f>F7</f>
        <v>0.6</v>
      </c>
      <c r="D11" s="21">
        <f>F7</f>
        <v>0.6</v>
      </c>
      <c r="E11" s="22">
        <f>IF(B7&gt;0,1,0)</f>
        <v>0</v>
      </c>
      <c r="I11" s="12" t="s">
        <v>16</v>
      </c>
      <c r="J11" s="21">
        <f>IF(J7&gt;0,0,1)</f>
        <v>1</v>
      </c>
      <c r="K11" s="21">
        <f>IF(J7&gt;0,0,1)</f>
        <v>1</v>
      </c>
      <c r="L11" s="21">
        <f>IF(J7&gt;0,1,0)</f>
        <v>0</v>
      </c>
      <c r="M11" s="22">
        <f>IF(J7&gt;0,1,0)</f>
        <v>0</v>
      </c>
    </row>
    <row r="13" spans="1:14" x14ac:dyDescent="0.25">
      <c r="A13" s="23" t="s">
        <v>17</v>
      </c>
      <c r="F13" s="13" t="s">
        <v>18</v>
      </c>
      <c r="G13" s="13">
        <v>0</v>
      </c>
      <c r="H13" s="13">
        <v>0</v>
      </c>
      <c r="I13" s="13">
        <v>1</v>
      </c>
      <c r="J13" s="13">
        <v>1</v>
      </c>
    </row>
    <row r="14" spans="1:14" x14ac:dyDescent="0.25">
      <c r="B14" s="13"/>
      <c r="C14" s="13"/>
      <c r="F14" s="13" t="s">
        <v>19</v>
      </c>
      <c r="G14" s="13">
        <v>0</v>
      </c>
      <c r="H14" s="13">
        <v>1</v>
      </c>
      <c r="I14" s="13">
        <v>0</v>
      </c>
      <c r="J14" s="13">
        <v>1</v>
      </c>
    </row>
    <row r="15" spans="1:14" x14ac:dyDescent="0.25">
      <c r="A15" s="23" t="s">
        <v>20</v>
      </c>
      <c r="G15" s="13" t="str">
        <f>IF(OR(AND(B7&gt;0,F7&gt;=0),AND(B7&lt;0,F7&lt;=0)),"да","нет")</f>
        <v>нет</v>
      </c>
      <c r="H15" s="13" t="str">
        <f>IF(OR(AND(B7&gt;0,F7&gt;=1),AND(B7&lt;0,F7&lt;=1)),"да","нет")</f>
        <v>да</v>
      </c>
      <c r="I15" s="13" t="str">
        <f>IF(OR(AND(B7&gt;0,F7&lt;=0),AND(B7&lt;0,F7&gt;=0)),"да","нет")</f>
        <v>да</v>
      </c>
      <c r="J15" s="13" t="str">
        <f>IF(OR(AND(B7&gt;0,F7&lt;=1),AND(B7&lt;0,F7&gt;=1)),"да","нет")</f>
        <v>нет</v>
      </c>
    </row>
    <row r="16" spans="1:14" x14ac:dyDescent="0.25">
      <c r="A16" s="23" t="s">
        <v>21</v>
      </c>
      <c r="G16" s="13" t="str">
        <f>IF(OR(AND(J7&gt;0,N7&gt;=0),AND(J7&lt;0,N7&lt;=0)),"да","нет")</f>
        <v>нет</v>
      </c>
      <c r="H16" s="13" t="str">
        <f>IF(OR(AND(J7&gt;0,N7&lt;=0),AND(J7&lt;0,N7&gt;=0)),"да","нет")</f>
        <v>да</v>
      </c>
      <c r="I16" s="13" t="str">
        <f>IF(OR(AND(J7&gt;0,N7&gt;=1),AND(J7&lt;0,N7&lt;=1)),"да","нет")</f>
        <v>да</v>
      </c>
      <c r="J16" s="13" t="str">
        <f>IF(OR(AND(J7&gt;0,N7&lt;=1),AND(J7&lt;0,N7&gt;=1)),"да","нет")</f>
        <v>нет</v>
      </c>
    </row>
    <row r="18" spans="1:10" ht="15.75" thickBot="1" x14ac:dyDescent="0.3">
      <c r="A18" s="23" t="s">
        <v>22</v>
      </c>
      <c r="C18" s="13"/>
      <c r="D18" s="13"/>
      <c r="I18" s="2"/>
    </row>
    <row r="19" spans="1:10" x14ac:dyDescent="0.25">
      <c r="A19" s="24" t="s">
        <v>18</v>
      </c>
      <c r="B19" s="5" t="str">
        <f>IF(AND(G$15="да",G$16="да"),G13,"")</f>
        <v/>
      </c>
      <c r="C19" s="5">
        <f>IF(AND(H$15="да",H$16="да"),H13,"")</f>
        <v>0</v>
      </c>
      <c r="D19" s="5">
        <f>IF(AND(I$15="да",I$16="да"),I13,"")</f>
        <v>1</v>
      </c>
      <c r="E19" s="5" t="str">
        <f>IF(AND(J$15="да",J$16="да"),J13,"")</f>
        <v/>
      </c>
      <c r="F19" s="6">
        <f>IF(AND(F7&gt;0,F7&lt;1,N7&gt;0,N7&lt;1),N7,"")</f>
        <v>0.66666666666666663</v>
      </c>
    </row>
    <row r="20" spans="1:10" ht="15.75" thickBot="1" x14ac:dyDescent="0.3">
      <c r="A20" s="12" t="s">
        <v>19</v>
      </c>
      <c r="B20" s="25" t="str">
        <f>IF(AND(G$15="да",G$16="да"),G14,"")</f>
        <v/>
      </c>
      <c r="C20" s="25">
        <f>IF(AND(H$15="да",H$16="да"),H14,"")</f>
        <v>1</v>
      </c>
      <c r="D20" s="25">
        <f>IF(AND(I$15="да",I$16="да"),I14,"")</f>
        <v>0</v>
      </c>
      <c r="E20" s="25" t="str">
        <f>IF(AND(J$15="да",J$16="да"),J14,"")</f>
        <v/>
      </c>
      <c r="F20" s="26">
        <f>IF(AND(F7&gt;0,F7&lt;1,N7&gt;0,N7&lt;1),F7,"")</f>
        <v>0.6</v>
      </c>
    </row>
    <row r="21" spans="1:10" ht="15.75" thickBot="1" x14ac:dyDescent="0.3"/>
    <row r="22" spans="1:10" x14ac:dyDescent="0.25">
      <c r="A22" s="4"/>
      <c r="B22" s="27"/>
      <c r="C22" s="5"/>
      <c r="D22" s="28" t="s">
        <v>23</v>
      </c>
      <c r="E22" s="5" t="str">
        <f>IF(AND(ISNUMBER(B$19),ISNUMBER(B$20)),$B4*B$19*B$20+$C4*B$19*(1-B$20)+$B5*(1-B$19)*B$20+$C5*(1-B$19)*(1-B$20),"")</f>
        <v/>
      </c>
      <c r="F22" s="5">
        <f>IF(AND(ISNUMBER(C$19),ISNUMBER(C$20)),$B4*C$19*C$20+$C4*C$19*(1-C$20)+$B5*(1-C$19)*C$20+$C5*(1-C$19)*(1-C$20),"")</f>
        <v>3</v>
      </c>
      <c r="G22" s="5">
        <f>IF(AND(ISNUMBER(D$19),ISNUMBER(D$20)),$B4*D$19*D$20+$C4*D$19*(1-D$20)+$B5*(1-D$19)*D$20+$C5*(1-D$19)*(1-D$20),"")</f>
        <v>4</v>
      </c>
      <c r="H22" s="5" t="str">
        <f>IF(AND(ISNUMBER(E$19),ISNUMBER(E$20)),$B4*E$19*E$20+$C4*E$19*(1-E$20)+$B5*(1-E$19)*E$20+$C5*(1-E$19)*(1-E$20),"")</f>
        <v/>
      </c>
      <c r="I22" s="6">
        <f>IF(AND(ISNUMBER(F$19),ISNUMBER(F$20)),$B4*F$19*F$20+$C4*F$19*(1-F$20)+$B5*(1-F$19)*F$20+$C5*(1-F$19)*(1-F$20),"")</f>
        <v>2.1999999999999997</v>
      </c>
    </row>
    <row r="23" spans="1:10" ht="15.75" thickBot="1" x14ac:dyDescent="0.3">
      <c r="A23" s="29"/>
      <c r="B23" s="30"/>
      <c r="C23" s="30"/>
      <c r="D23" s="31" t="s">
        <v>24</v>
      </c>
      <c r="E23" s="25" t="str">
        <f>IF(AND(ISNUMBER(B$19),ISNUMBER(B$20)),$J4*B$19*B$20+$K4*B$19*(1-B$20)+$J5*(1-B$19)*B$20+$K5*(1-B$19)*(1-B$20),"")</f>
        <v/>
      </c>
      <c r="F23" s="25">
        <f>IF(AND(ISNUMBER(C$19),ISNUMBER(C$20)),$J4*C$19*C$20+$K4*C$19*(1-C$20)+$J5*(1-C$19)*C$20+$K5*(1-C$19)*(1-C$20),"")</f>
        <v>7</v>
      </c>
      <c r="G23" s="25">
        <f>IF(AND(ISNUMBER(D$19),ISNUMBER(D$20)),$J4*D$19*D$20+$K4*D$19*(1-D$20)+$J5*(1-D$19)*D$20+$K5*(1-D$19)*(1-D$20),"")</f>
        <v>5</v>
      </c>
      <c r="H23" s="25" t="str">
        <f>IF(AND(ISNUMBER(E$19),ISNUMBER(E$20)),$J4*E$19*E$20+$K4*E$19*(1-E$20)+$J5*(1-E$19)*E$20+$K5*(1-E$19)*(1-E$20),"")</f>
        <v/>
      </c>
      <c r="I23" s="26">
        <f>IF(AND(ISNUMBER(F$19),ISNUMBER(F$20)),$J4*F$19*F$20+$K4*F$19*(1-F$20)+$J5*(1-F$19)*F$20+$K5*(1-F$19)*(1-F$20),"")</f>
        <v>3.6666666666666665</v>
      </c>
      <c r="J23" s="2"/>
    </row>
    <row r="25" spans="1:10" s="13" customFormat="1" x14ac:dyDescent="0.25"/>
    <row r="26" spans="1:10" s="13" customFormat="1" x14ac:dyDescent="0.25"/>
    <row r="31" spans="1:10" s="13" customFormat="1" x14ac:dyDescent="0.25"/>
    <row r="32" spans="1:10" s="13" customFormat="1" x14ac:dyDescent="0.25"/>
    <row r="34" ht="13.5" customHeight="1" x14ac:dyDescent="0.25"/>
    <row r="35" s="13" customFormat="1" x14ac:dyDescent="0.25"/>
    <row r="36" s="13" customFormat="1" x14ac:dyDescent="0.25"/>
  </sheetData>
  <mergeCells count="5">
    <mergeCell ref="A1:M1"/>
    <mergeCell ref="A2:C2"/>
    <mergeCell ref="I2:K2"/>
    <mergeCell ref="A9:E9"/>
    <mergeCell ref="I9:M9"/>
  </mergeCells>
  <conditionalFormatting sqref="J7 B7">
    <cfRule type="cellIs" dxfId="1" priority="1" operator="equal">
      <formula>0</formula>
    </cfRule>
  </conditionalFormatting>
  <printOptions horizontalCentered="1" verticalCentered="1" headings="1" gridLines="1"/>
  <pageMargins left="0.70866141732283472" right="0.70866141732283472" top="0.74803149606299213" bottom="0.74803149606299213" header="0.31496062992125984" footer="0.31496062992125984"/>
  <pageSetup paperSize="9" scale="12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5511-B60A-4690-84A4-49DB056085A5}">
  <dimension ref="A1:N36"/>
  <sheetViews>
    <sheetView zoomScale="70" zoomScaleNormal="70" workbookViewId="0">
      <selection activeCell="L4" sqref="L4"/>
    </sheetView>
  </sheetViews>
  <sheetFormatPr defaultRowHeight="15" x14ac:dyDescent="0.25"/>
  <cols>
    <col min="1" max="1" width="5.42578125" style="2" customWidth="1"/>
    <col min="2" max="8" width="5.5703125" style="2" customWidth="1"/>
    <col min="9" max="10" width="5.5703125" style="13" customWidth="1"/>
    <col min="11" max="22" width="5.5703125" style="2" customWidth="1"/>
    <col min="23" max="16384" width="9.140625" style="2"/>
  </cols>
  <sheetData>
    <row r="1" spans="1:14" ht="38.25" customHeight="1" x14ac:dyDescent="0.3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.75" thickBot="1" x14ac:dyDescent="0.3">
      <c r="A2" s="3" t="s">
        <v>1</v>
      </c>
      <c r="B2" s="3"/>
      <c r="C2" s="3"/>
      <c r="I2" s="3" t="s">
        <v>2</v>
      </c>
      <c r="J2" s="3"/>
      <c r="K2" s="3"/>
    </row>
    <row r="3" spans="1:14" ht="15.75" thickBot="1" x14ac:dyDescent="0.3">
      <c r="A3" s="4"/>
      <c r="B3" s="5" t="s">
        <v>3</v>
      </c>
      <c r="C3" s="6" t="s">
        <v>4</v>
      </c>
      <c r="I3" s="4"/>
      <c r="J3" s="5" t="s">
        <v>3</v>
      </c>
      <c r="K3" s="6" t="s">
        <v>4</v>
      </c>
    </row>
    <row r="4" spans="1:14" ht="15.75" x14ac:dyDescent="0.25">
      <c r="A4" s="7" t="s">
        <v>5</v>
      </c>
      <c r="B4" s="8">
        <v>-5</v>
      </c>
      <c r="C4" s="9">
        <v>0</v>
      </c>
      <c r="I4" s="7" t="s">
        <v>5</v>
      </c>
      <c r="J4" s="8" cm="1">
        <f t="array" ref="J4:K5">TRANSPOSE(B4:C5)</f>
        <v>-5</v>
      </c>
      <c r="K4" s="9">
        <v>-20</v>
      </c>
    </row>
    <row r="5" spans="1:14" ht="16.5" thickBot="1" x14ac:dyDescent="0.3">
      <c r="A5" s="12" t="s">
        <v>6</v>
      </c>
      <c r="B5" s="10">
        <v>-20</v>
      </c>
      <c r="C5" s="11">
        <v>-1</v>
      </c>
      <c r="I5" s="12" t="s">
        <v>6</v>
      </c>
      <c r="J5" s="10">
        <v>0</v>
      </c>
      <c r="K5" s="11">
        <v>-1</v>
      </c>
    </row>
    <row r="6" spans="1:14" ht="15.75" thickBot="1" x14ac:dyDescent="0.3"/>
    <row r="7" spans="1:14" ht="15.75" thickBot="1" x14ac:dyDescent="0.3">
      <c r="A7" s="14" t="s">
        <v>7</v>
      </c>
      <c r="B7" s="15">
        <f>B4-C4-B5+C5</f>
        <v>14</v>
      </c>
      <c r="C7" s="14" t="s">
        <v>8</v>
      </c>
      <c r="D7" s="15">
        <f>C5-C4</f>
        <v>-1</v>
      </c>
      <c r="E7" s="14" t="s">
        <v>9</v>
      </c>
      <c r="F7" s="15">
        <f>D7/B7</f>
        <v>-7.1428571428571425E-2</v>
      </c>
      <c r="I7" s="14" t="s">
        <v>10</v>
      </c>
      <c r="J7" s="15">
        <f>J4-K4-J5+K5</f>
        <v>14</v>
      </c>
      <c r="K7" s="14" t="s">
        <v>11</v>
      </c>
      <c r="L7" s="15">
        <f>K5-J5</f>
        <v>-1</v>
      </c>
      <c r="M7" s="14" t="s">
        <v>12</v>
      </c>
      <c r="N7" s="15">
        <f>L7/J7</f>
        <v>-7.1428571428571425E-2</v>
      </c>
    </row>
    <row r="8" spans="1:14" ht="15.75" thickBot="1" x14ac:dyDescent="0.3">
      <c r="A8" s="13"/>
      <c r="B8" s="13"/>
      <c r="C8" s="13"/>
      <c r="D8" s="13"/>
    </row>
    <row r="9" spans="1:14" x14ac:dyDescent="0.25">
      <c r="A9" s="16" t="s">
        <v>13</v>
      </c>
      <c r="B9" s="17"/>
      <c r="C9" s="17"/>
      <c r="D9" s="17"/>
      <c r="E9" s="18"/>
      <c r="I9" s="16" t="s">
        <v>14</v>
      </c>
      <c r="J9" s="17"/>
      <c r="K9" s="17"/>
      <c r="L9" s="17"/>
      <c r="M9" s="18"/>
    </row>
    <row r="10" spans="1:14" x14ac:dyDescent="0.25">
      <c r="A10" s="7" t="s">
        <v>15</v>
      </c>
      <c r="B10" s="19">
        <v>0</v>
      </c>
      <c r="C10" s="19">
        <v>0</v>
      </c>
      <c r="D10" s="19">
        <v>1</v>
      </c>
      <c r="E10" s="20">
        <v>1</v>
      </c>
      <c r="I10" s="7" t="s">
        <v>15</v>
      </c>
      <c r="J10" s="19">
        <f>IF(N7&lt;=0,N7,0)</f>
        <v>-7.1428571428571425E-2</v>
      </c>
      <c r="K10" s="19">
        <f>N7</f>
        <v>-7.1428571428571425E-2</v>
      </c>
      <c r="L10" s="19">
        <f>N7</f>
        <v>-7.1428571428571425E-2</v>
      </c>
      <c r="M10" s="20">
        <f>IF(N7&gt;=1,N7,1)</f>
        <v>1</v>
      </c>
    </row>
    <row r="11" spans="1:14" ht="15.75" thickBot="1" x14ac:dyDescent="0.3">
      <c r="A11" s="12" t="s">
        <v>16</v>
      </c>
      <c r="B11" s="21">
        <f>IF(B7&gt;0,0,1)</f>
        <v>0</v>
      </c>
      <c r="C11" s="21">
        <f>F7</f>
        <v>-7.1428571428571425E-2</v>
      </c>
      <c r="D11" s="21">
        <f>F7</f>
        <v>-7.1428571428571425E-2</v>
      </c>
      <c r="E11" s="22">
        <f>IF(B7&gt;0,1,0)</f>
        <v>1</v>
      </c>
      <c r="I11" s="12" t="s">
        <v>16</v>
      </c>
      <c r="J11" s="21">
        <f>IF(J7&gt;0,0,1)</f>
        <v>0</v>
      </c>
      <c r="K11" s="21">
        <f>IF(J7&gt;0,0,1)</f>
        <v>0</v>
      </c>
      <c r="L11" s="21">
        <f>IF(J7&gt;0,1,0)</f>
        <v>1</v>
      </c>
      <c r="M11" s="22">
        <f>IF(J7&gt;0,1,0)</f>
        <v>1</v>
      </c>
    </row>
    <row r="13" spans="1:14" x14ac:dyDescent="0.25">
      <c r="A13" s="23" t="s">
        <v>17</v>
      </c>
      <c r="F13" s="13" t="s">
        <v>18</v>
      </c>
      <c r="G13" s="13">
        <v>0</v>
      </c>
      <c r="H13" s="13">
        <v>0</v>
      </c>
      <c r="I13" s="13">
        <v>1</v>
      </c>
      <c r="J13" s="13">
        <v>1</v>
      </c>
    </row>
    <row r="14" spans="1:14" x14ac:dyDescent="0.25">
      <c r="B14" s="13"/>
      <c r="C14" s="13"/>
      <c r="F14" s="13" t="s">
        <v>19</v>
      </c>
      <c r="G14" s="13">
        <v>0</v>
      </c>
      <c r="H14" s="13">
        <v>1</v>
      </c>
      <c r="I14" s="13">
        <v>0</v>
      </c>
      <c r="J14" s="13">
        <v>1</v>
      </c>
    </row>
    <row r="15" spans="1:14" x14ac:dyDescent="0.25">
      <c r="A15" s="23" t="s">
        <v>20</v>
      </c>
      <c r="G15" s="13" t="str">
        <f>IF(OR(AND(B7&gt;0,F7&gt;=0),AND(B7&lt;0,F7&lt;=0)),"да","нет")</f>
        <v>нет</v>
      </c>
      <c r="H15" s="13" t="str">
        <f>IF(OR(AND(B7&gt;0,F7&gt;=1),AND(B7&lt;0,F7&lt;=1)),"да","нет")</f>
        <v>нет</v>
      </c>
      <c r="I15" s="13" t="str">
        <f>IF(OR(AND(B7&gt;0,F7&lt;=0),AND(B7&lt;0,F7&gt;=0)),"да","нет")</f>
        <v>да</v>
      </c>
      <c r="J15" s="13" t="str">
        <f>IF(OR(AND(B7&gt;0,F7&lt;=1),AND(B7&lt;0,F7&gt;=1)),"да","нет")</f>
        <v>да</v>
      </c>
    </row>
    <row r="16" spans="1:14" x14ac:dyDescent="0.25">
      <c r="A16" s="23" t="s">
        <v>21</v>
      </c>
      <c r="G16" s="13" t="str">
        <f>IF(OR(AND(J7&gt;0,N7&gt;=0),AND(J7&lt;0,N7&lt;=0)),"да","нет")</f>
        <v>нет</v>
      </c>
      <c r="H16" s="13" t="str">
        <f>IF(OR(AND(J7&gt;0,N7&lt;=0),AND(J7&lt;0,N7&gt;=0)),"да","нет")</f>
        <v>да</v>
      </c>
      <c r="I16" s="13" t="str">
        <f>IF(OR(AND(J7&gt;0,N7&gt;=1),AND(J7&lt;0,N7&lt;=1)),"да","нет")</f>
        <v>нет</v>
      </c>
      <c r="J16" s="13" t="str">
        <f>IF(OR(AND(J7&gt;0,N7&lt;=1),AND(J7&lt;0,N7&gt;=1)),"да","нет")</f>
        <v>да</v>
      </c>
    </row>
    <row r="18" spans="1:10" ht="15.75" thickBot="1" x14ac:dyDescent="0.3">
      <c r="A18" s="23" t="s">
        <v>22</v>
      </c>
      <c r="C18" s="13"/>
      <c r="D18" s="13"/>
      <c r="I18" s="2"/>
    </row>
    <row r="19" spans="1:10" x14ac:dyDescent="0.25">
      <c r="A19" s="24" t="s">
        <v>18</v>
      </c>
      <c r="B19" s="5" t="str">
        <f>IF(AND(G$15="да",G$16="да"),G13,"")</f>
        <v/>
      </c>
      <c r="C19" s="5" t="str">
        <f>IF(AND(H$15="да",H$16="да"),H13,"")</f>
        <v/>
      </c>
      <c r="D19" s="5" t="str">
        <f>IF(AND(I$15="да",I$16="да"),I13,"")</f>
        <v/>
      </c>
      <c r="E19" s="5">
        <f>IF(AND(J$15="да",J$16="да"),J13,"")</f>
        <v>1</v>
      </c>
      <c r="F19" s="6" t="str">
        <f>IF(AND(F7&gt;0,F7&lt;1,N7&gt;0,N7&lt;1),N7,"")</f>
        <v/>
      </c>
    </row>
    <row r="20" spans="1:10" ht="15.75" thickBot="1" x14ac:dyDescent="0.3">
      <c r="A20" s="12" t="s">
        <v>19</v>
      </c>
      <c r="B20" s="25" t="str">
        <f>IF(AND(G$15="да",G$16="да"),G14,"")</f>
        <v/>
      </c>
      <c r="C20" s="25" t="str">
        <f>IF(AND(H$15="да",H$16="да"),H14,"")</f>
        <v/>
      </c>
      <c r="D20" s="25" t="str">
        <f>IF(AND(I$15="да",I$16="да"),I14,"")</f>
        <v/>
      </c>
      <c r="E20" s="25">
        <f>IF(AND(J$15="да",J$16="да"),J14,"")</f>
        <v>1</v>
      </c>
      <c r="F20" s="26" t="str">
        <f>IF(AND(F7&gt;0,F7&lt;1,N7&gt;0,N7&lt;1),F7,"")</f>
        <v/>
      </c>
    </row>
    <row r="21" spans="1:10" ht="15.75" thickBot="1" x14ac:dyDescent="0.3"/>
    <row r="22" spans="1:10" x14ac:dyDescent="0.25">
      <c r="A22" s="4"/>
      <c r="B22" s="27"/>
      <c r="C22" s="5"/>
      <c r="D22" s="28" t="s">
        <v>23</v>
      </c>
      <c r="E22" s="5" t="str">
        <f>IF(AND(ISNUMBER(B$19),ISNUMBER(B$20)),$B4*B$19*B$20+$C4*B$19*(1-B$20)+$B5*(1-B$19)*B$20+$C5*(1-B$19)*(1-B$20),"")</f>
        <v/>
      </c>
      <c r="F22" s="5" t="str">
        <f>IF(AND(ISNUMBER(C$19),ISNUMBER(C$20)),$B4*C$19*C$20+$C4*C$19*(1-C$20)+$B5*(1-C$19)*C$20+$C5*(1-C$19)*(1-C$20),"")</f>
        <v/>
      </c>
      <c r="G22" s="5" t="str">
        <f>IF(AND(ISNUMBER(D$19),ISNUMBER(D$20)),$B4*D$19*D$20+$C4*D$19*(1-D$20)+$B5*(1-D$19)*D$20+$C5*(1-D$19)*(1-D$20),"")</f>
        <v/>
      </c>
      <c r="H22" s="5">
        <f>IF(AND(ISNUMBER(E$19),ISNUMBER(E$20)),$B4*E$19*E$20+$C4*E$19*(1-E$20)+$B5*(1-E$19)*E$20+$C5*(1-E$19)*(1-E$20),"")</f>
        <v>-5</v>
      </c>
      <c r="I22" s="6" t="str">
        <f>IF(AND(ISNUMBER(F$19),ISNUMBER(F$20)),$B4*F$19*F$20+$C4*F$19*(1-F$20)+$B5*(1-F$19)*F$20+$C5*(1-F$19)*(1-F$20),"")</f>
        <v/>
      </c>
    </row>
    <row r="23" spans="1:10" ht="15.75" thickBot="1" x14ac:dyDescent="0.3">
      <c r="A23" s="29"/>
      <c r="B23" s="30"/>
      <c r="C23" s="30"/>
      <c r="D23" s="31" t="s">
        <v>24</v>
      </c>
      <c r="E23" s="25" t="str">
        <f>IF(AND(ISNUMBER(B$19),ISNUMBER(B$20)),$J4*B$19*B$20+$K4*B$19*(1-B$20)+$J5*(1-B$19)*B$20+$K5*(1-B$19)*(1-B$20),"")</f>
        <v/>
      </c>
      <c r="F23" s="25" t="str">
        <f>IF(AND(ISNUMBER(C$19),ISNUMBER(C$20)),$J4*C$19*C$20+$K4*C$19*(1-C$20)+$J5*(1-C$19)*C$20+$K5*(1-C$19)*(1-C$20),"")</f>
        <v/>
      </c>
      <c r="G23" s="25" t="str">
        <f>IF(AND(ISNUMBER(D$19),ISNUMBER(D$20)),$J4*D$19*D$20+$K4*D$19*(1-D$20)+$J5*(1-D$19)*D$20+$K5*(1-D$19)*(1-D$20),"")</f>
        <v/>
      </c>
      <c r="H23" s="25">
        <f>IF(AND(ISNUMBER(E$19),ISNUMBER(E$20)),$J4*E$19*E$20+$K4*E$19*(1-E$20)+$J5*(1-E$19)*E$20+$K5*(1-E$19)*(1-E$20),"")</f>
        <v>-5</v>
      </c>
      <c r="I23" s="26" t="str">
        <f>IF(AND(ISNUMBER(F$19),ISNUMBER(F$20)),$J4*F$19*F$20+$K4*F$19*(1-F$20)+$J5*(1-F$19)*F$20+$K5*(1-F$19)*(1-F$20),"")</f>
        <v/>
      </c>
      <c r="J23" s="2"/>
    </row>
    <row r="25" spans="1:10" s="13" customFormat="1" x14ac:dyDescent="0.25"/>
    <row r="26" spans="1:10" s="13" customFormat="1" x14ac:dyDescent="0.25"/>
    <row r="31" spans="1:10" s="13" customFormat="1" x14ac:dyDescent="0.25"/>
    <row r="32" spans="1:10" s="13" customFormat="1" x14ac:dyDescent="0.25"/>
    <row r="34" ht="13.5" customHeight="1" x14ac:dyDescent="0.25"/>
    <row r="35" s="13" customFormat="1" x14ac:dyDescent="0.25"/>
    <row r="36" s="13" customFormat="1" x14ac:dyDescent="0.25"/>
  </sheetData>
  <mergeCells count="5">
    <mergeCell ref="A1:M1"/>
    <mergeCell ref="A2:C2"/>
    <mergeCell ref="I2:K2"/>
    <mergeCell ref="A9:E9"/>
    <mergeCell ref="I9:M9"/>
  </mergeCells>
  <conditionalFormatting sqref="J7 B7">
    <cfRule type="cellIs" dxfId="0" priority="1" operator="equal">
      <formula>0</formula>
    </cfRule>
  </conditionalFormatting>
  <printOptions horizontalCentered="1" verticalCentered="1" headings="1" gridLines="1"/>
  <pageMargins left="0.70866141732283472" right="0.70866141732283472" top="0.74803149606299213" bottom="0.74803149606299213" header="0.31496062992125984" footer="0.31496062992125984"/>
  <pageSetup paperSize="9" scale="12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Биматричные 2x2 Антагон</vt:lpstr>
      <vt:lpstr>Биматричные 2x2 Семейный спор</vt:lpstr>
      <vt:lpstr>Биматричные 2x2</vt:lpstr>
      <vt:lpstr>Биматричные 2x2 Дилемма заключ</vt:lpstr>
      <vt:lpstr>'Биматричные 2x2'!Область_печати</vt:lpstr>
      <vt:lpstr>'Биматричные 2x2 Антагон'!Область_печати</vt:lpstr>
      <vt:lpstr>'Биматричные 2x2 Дилемма заключ'!Область_печати</vt:lpstr>
      <vt:lpstr>'Биматричные 2x2 Семейный спор'!Область_печати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Широков</dc:creator>
  <cp:lastModifiedBy>Александр Широков</cp:lastModifiedBy>
  <dcterms:created xsi:type="dcterms:W3CDTF">2015-06-05T18:19:34Z</dcterms:created>
  <dcterms:modified xsi:type="dcterms:W3CDTF">2020-06-22T21:27:34Z</dcterms:modified>
</cp:coreProperties>
</file>