
<file path=[Content_Types].xml><?xml version="1.0" encoding="utf-8"?>
<Types xmlns="http://schemas.openxmlformats.org/package/2006/content-types">
  <Default Extension="bin" ContentType="application/vnd.openxmlformats-officedocument.spreadsheetml.printerSettings"/>
  <Default Extension="png" ContentType="image/png"/>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customXml/itemProps4.xml" ContentType="application/vnd.openxmlformats-officedocument.customXmlPropertie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3820"/>
  <bookViews>
    <workbookView xWindow="3510" yWindow="2355" windowWidth="11790" windowHeight="5400" tabRatio="512" activeTab="1"/>
  </bookViews>
  <sheets>
    <sheet name="Summary" sheetId="4" r:id="rId1"/>
    <sheet name="WBS Estimation" sheetId="16" r:id="rId2"/>
    <sheet name="Effort Breakdown" sheetId="25" r:id="rId3"/>
    <sheet name="Risk Assessment" sheetId="23" r:id="rId4"/>
    <sheet name="Q&amp;A" sheetId="19" r:id="rId5"/>
    <sheet name="Record of Changes" sheetId="20" r:id="rId6"/>
  </sheets>
  <externalReferences>
    <externalReference r:id="rId7"/>
  </externalReferences>
  <definedNames>
    <definedName name="_xlnm.Print_Area" localSheetId="0">Summary!$B$1:$H$75</definedName>
    <definedName name="_xlnm.Print_Area" localSheetId="1">'WBS Estimation'!$B$1:$M$173</definedName>
  </definedNames>
  <calcPr calcId="125725"/>
</workbook>
</file>

<file path=xl/calcChain.xml><?xml version="1.0" encoding="utf-8"?>
<calcChain xmlns="http://schemas.openxmlformats.org/spreadsheetml/2006/main">
  <c r="D5" i="25"/>
  <c r="D13"/>
  <c r="D12"/>
  <c r="D11"/>
  <c r="D10"/>
  <c r="D9"/>
  <c r="D8"/>
  <c r="D7"/>
  <c r="D6"/>
  <c r="D44"/>
  <c r="K31"/>
  <c r="K30"/>
  <c r="K29"/>
  <c r="K28"/>
  <c r="K27"/>
  <c r="K26"/>
  <c r="K25"/>
  <c r="K24"/>
  <c r="K23"/>
  <c r="D9" i="16"/>
  <c r="B5"/>
  <c r="E137"/>
  <c r="E139"/>
  <c r="D117"/>
  <c r="D131" l="1"/>
  <c r="D132"/>
  <c r="D128"/>
  <c r="J34" i="25"/>
  <c r="D130" i="16"/>
  <c r="D134"/>
  <c r="D127"/>
  <c r="D16" i="25"/>
  <c r="H34"/>
  <c r="F34"/>
  <c r="E34"/>
  <c r="G34"/>
  <c r="D126" i="16"/>
  <c r="D133"/>
  <c r="D129"/>
  <c r="I34" i="25"/>
  <c r="E44"/>
  <c r="K34" l="1"/>
  <c r="D122" i="16"/>
  <c r="D144" s="1"/>
  <c r="D152" l="1"/>
  <c r="D153"/>
  <c r="D147"/>
  <c r="D146"/>
  <c r="D148"/>
  <c r="D143"/>
  <c r="D145"/>
  <c r="M165"/>
  <c r="M166" s="1"/>
  <c r="D157"/>
  <c r="D151" l="1"/>
  <c r="E151" s="1"/>
  <c r="D139"/>
  <c r="E157"/>
  <c r="D165" l="1"/>
  <c r="J117" s="1"/>
  <c r="J30" l="1"/>
  <c r="J27"/>
  <c r="J28"/>
  <c r="J29"/>
  <c r="J14"/>
  <c r="J15"/>
  <c r="J16"/>
  <c r="J17"/>
  <c r="J18"/>
  <c r="J19"/>
  <c r="J20"/>
  <c r="J21"/>
  <c r="J22"/>
  <c r="J23"/>
  <c r="J24"/>
  <c r="J25"/>
  <c r="J26"/>
  <c r="J31"/>
  <c r="J32"/>
  <c r="J33"/>
  <c r="J34"/>
  <c r="J35"/>
  <c r="J36"/>
  <c r="J37"/>
  <c r="J38"/>
  <c r="J39"/>
  <c r="J40"/>
  <c r="J41"/>
  <c r="J42"/>
  <c r="J43"/>
  <c r="J44"/>
  <c r="J45"/>
  <c r="J46"/>
  <c r="J47"/>
  <c r="J48"/>
  <c r="J49"/>
  <c r="J50"/>
  <c r="J51"/>
  <c r="J52"/>
  <c r="J53"/>
  <c r="J54"/>
  <c r="J55"/>
  <c r="J56"/>
  <c r="J57"/>
  <c r="J58"/>
  <c r="J59"/>
  <c r="J60"/>
  <c r="J61"/>
  <c r="J62"/>
  <c r="J63"/>
  <c r="J64"/>
  <c r="J65"/>
  <c r="J66"/>
  <c r="J67"/>
  <c r="J68"/>
  <c r="J69"/>
  <c r="I117"/>
  <c r="H117"/>
  <c r="G117"/>
  <c r="E12" i="4"/>
  <c r="D40" i="25" s="1"/>
  <c r="H73" s="1"/>
  <c r="J13" i="16"/>
  <c r="K117"/>
  <c r="F117"/>
  <c r="J116"/>
  <c r="J118"/>
  <c r="F27" l="1"/>
  <c r="F28"/>
  <c r="F29"/>
  <c r="F30"/>
  <c r="G29"/>
  <c r="G30"/>
  <c r="G27"/>
  <c r="G28"/>
  <c r="I29"/>
  <c r="I30"/>
  <c r="I27"/>
  <c r="I28"/>
  <c r="K28"/>
  <c r="K29"/>
  <c r="K30"/>
  <c r="K27"/>
  <c r="H28"/>
  <c r="H30"/>
  <c r="H27"/>
  <c r="H29"/>
  <c r="K15"/>
  <c r="K17"/>
  <c r="K19"/>
  <c r="K21"/>
  <c r="K23"/>
  <c r="K25"/>
  <c r="K32"/>
  <c r="K34"/>
  <c r="K36"/>
  <c r="K38"/>
  <c r="K40"/>
  <c r="K42"/>
  <c r="K44"/>
  <c r="K46"/>
  <c r="K48"/>
  <c r="K50"/>
  <c r="K52"/>
  <c r="K54"/>
  <c r="K56"/>
  <c r="K58"/>
  <c r="K60"/>
  <c r="K14"/>
  <c r="K16"/>
  <c r="K18"/>
  <c r="K20"/>
  <c r="K22"/>
  <c r="K24"/>
  <c r="K26"/>
  <c r="K31"/>
  <c r="K33"/>
  <c r="K35"/>
  <c r="K37"/>
  <c r="K39"/>
  <c r="K41"/>
  <c r="K43"/>
  <c r="K45"/>
  <c r="K47"/>
  <c r="K49"/>
  <c r="K51"/>
  <c r="K53"/>
  <c r="K55"/>
  <c r="K57"/>
  <c r="K59"/>
  <c r="I14"/>
  <c r="I16"/>
  <c r="I18"/>
  <c r="I20"/>
  <c r="I22"/>
  <c r="I24"/>
  <c r="I26"/>
  <c r="I31"/>
  <c r="I33"/>
  <c r="I35"/>
  <c r="I37"/>
  <c r="I39"/>
  <c r="I41"/>
  <c r="I43"/>
  <c r="I45"/>
  <c r="I47"/>
  <c r="I49"/>
  <c r="I51"/>
  <c r="I53"/>
  <c r="I55"/>
  <c r="I57"/>
  <c r="I59"/>
  <c r="I15"/>
  <c r="I17"/>
  <c r="I19"/>
  <c r="I21"/>
  <c r="I23"/>
  <c r="I25"/>
  <c r="I32"/>
  <c r="I34"/>
  <c r="I36"/>
  <c r="I38"/>
  <c r="I40"/>
  <c r="I42"/>
  <c r="I44"/>
  <c r="I46"/>
  <c r="I48"/>
  <c r="I50"/>
  <c r="I52"/>
  <c r="I54"/>
  <c r="I56"/>
  <c r="I58"/>
  <c r="I60"/>
  <c r="F14"/>
  <c r="F15"/>
  <c r="F16"/>
  <c r="F17"/>
  <c r="F18"/>
  <c r="F19"/>
  <c r="F20"/>
  <c r="F21"/>
  <c r="F22"/>
  <c r="F23"/>
  <c r="F24"/>
  <c r="F25"/>
  <c r="F26"/>
  <c r="F31"/>
  <c r="F32"/>
  <c r="F33"/>
  <c r="F34"/>
  <c r="F35"/>
  <c r="F36"/>
  <c r="F37"/>
  <c r="F38"/>
  <c r="F39"/>
  <c r="F40"/>
  <c r="F41"/>
  <c r="F42"/>
  <c r="F43"/>
  <c r="F44"/>
  <c r="F45"/>
  <c r="F46"/>
  <c r="F47"/>
  <c r="F48"/>
  <c r="F49"/>
  <c r="F50"/>
  <c r="F51"/>
  <c r="F52"/>
  <c r="F53"/>
  <c r="F54"/>
  <c r="F55"/>
  <c r="F56"/>
  <c r="F57"/>
  <c r="F58"/>
  <c r="F59"/>
  <c r="F60"/>
  <c r="H14"/>
  <c r="H15"/>
  <c r="H16"/>
  <c r="H17"/>
  <c r="H18"/>
  <c r="H19"/>
  <c r="H20"/>
  <c r="H21"/>
  <c r="H22"/>
  <c r="H23"/>
  <c r="H24"/>
  <c r="H25"/>
  <c r="H26"/>
  <c r="H31"/>
  <c r="H32"/>
  <c r="H33"/>
  <c r="H34"/>
  <c r="H35"/>
  <c r="H36"/>
  <c r="H37"/>
  <c r="H38"/>
  <c r="H39"/>
  <c r="H40"/>
  <c r="H41"/>
  <c r="H42"/>
  <c r="H43"/>
  <c r="H44"/>
  <c r="H45"/>
  <c r="H46"/>
  <c r="H47"/>
  <c r="H48"/>
  <c r="H49"/>
  <c r="H50"/>
  <c r="H51"/>
  <c r="H52"/>
  <c r="H53"/>
  <c r="H54"/>
  <c r="H55"/>
  <c r="H56"/>
  <c r="H57"/>
  <c r="H58"/>
  <c r="H59"/>
  <c r="H60"/>
  <c r="G15"/>
  <c r="G17"/>
  <c r="G19"/>
  <c r="G21"/>
  <c r="G23"/>
  <c r="G25"/>
  <c r="G32"/>
  <c r="G34"/>
  <c r="G36"/>
  <c r="G38"/>
  <c r="G40"/>
  <c r="G42"/>
  <c r="G44"/>
  <c r="G46"/>
  <c r="G48"/>
  <c r="G50"/>
  <c r="G52"/>
  <c r="G54"/>
  <c r="G56"/>
  <c r="G58"/>
  <c r="G60"/>
  <c r="G14"/>
  <c r="G16"/>
  <c r="G18"/>
  <c r="G20"/>
  <c r="G22"/>
  <c r="G24"/>
  <c r="G26"/>
  <c r="G31"/>
  <c r="G33"/>
  <c r="G35"/>
  <c r="G37"/>
  <c r="G39"/>
  <c r="G41"/>
  <c r="G43"/>
  <c r="G45"/>
  <c r="G47"/>
  <c r="G49"/>
  <c r="G51"/>
  <c r="G53"/>
  <c r="G55"/>
  <c r="G57"/>
  <c r="G59"/>
  <c r="K61"/>
  <c r="K63"/>
  <c r="K65"/>
  <c r="K67"/>
  <c r="K62"/>
  <c r="K64"/>
  <c r="K66"/>
  <c r="K68"/>
  <c r="G61"/>
  <c r="G63"/>
  <c r="G65"/>
  <c r="G67"/>
  <c r="G62"/>
  <c r="G64"/>
  <c r="G66"/>
  <c r="G68"/>
  <c r="I62"/>
  <c r="I64"/>
  <c r="I66"/>
  <c r="I68"/>
  <c r="I61"/>
  <c r="I63"/>
  <c r="I65"/>
  <c r="I67"/>
  <c r="F61"/>
  <c r="F62"/>
  <c r="F63"/>
  <c r="F64"/>
  <c r="F65"/>
  <c r="F66"/>
  <c r="F67"/>
  <c r="F68"/>
  <c r="H61"/>
  <c r="H62"/>
  <c r="H63"/>
  <c r="H64"/>
  <c r="H65"/>
  <c r="H66"/>
  <c r="H67"/>
  <c r="H68"/>
  <c r="K69"/>
  <c r="G69"/>
  <c r="I69"/>
  <c r="F69"/>
  <c r="H69"/>
  <c r="K116"/>
  <c r="G118"/>
  <c r="G13"/>
  <c r="I116"/>
  <c r="F118"/>
  <c r="H118"/>
  <c r="K13"/>
  <c r="I13"/>
  <c r="G116"/>
  <c r="I118"/>
  <c r="H116"/>
  <c r="I71" i="25"/>
  <c r="G68"/>
  <c r="I59"/>
  <c r="I60" s="1"/>
  <c r="E59"/>
  <c r="E60" s="1"/>
  <c r="J69"/>
  <c r="J68"/>
  <c r="H59"/>
  <c r="H60" s="1"/>
  <c r="E75"/>
  <c r="I68"/>
  <c r="I72"/>
  <c r="J71"/>
  <c r="G59"/>
  <c r="G60" s="1"/>
  <c r="E72"/>
  <c r="E73"/>
  <c r="G74"/>
  <c r="I75"/>
  <c r="E67"/>
  <c r="H13" i="16"/>
  <c r="F68" i="25"/>
  <c r="F71"/>
  <c r="F74"/>
  <c r="I69"/>
  <c r="G73"/>
  <c r="F59"/>
  <c r="F60" s="1"/>
  <c r="J67"/>
  <c r="D46"/>
  <c r="E46" s="1"/>
  <c r="E68"/>
  <c r="D45"/>
  <c r="E45" s="1"/>
  <c r="I67"/>
  <c r="F72"/>
  <c r="F75"/>
  <c r="I70"/>
  <c r="H70"/>
  <c r="E70"/>
  <c r="G75"/>
  <c r="J72"/>
  <c r="J75"/>
  <c r="G71"/>
  <c r="F69"/>
  <c r="G70"/>
  <c r="E74"/>
  <c r="H72"/>
  <c r="D49"/>
  <c r="E49" s="1"/>
  <c r="H67"/>
  <c r="F70"/>
  <c r="H74"/>
  <c r="H69"/>
  <c r="G69"/>
  <c r="E71"/>
  <c r="G72"/>
  <c r="J73"/>
  <c r="I73"/>
  <c r="J59"/>
  <c r="D51"/>
  <c r="E51" s="1"/>
  <c r="D47"/>
  <c r="E47" s="1"/>
  <c r="J74"/>
  <c r="I74"/>
  <c r="F73"/>
  <c r="H68"/>
  <c r="D48"/>
  <c r="E48" s="1"/>
  <c r="E69"/>
  <c r="H75"/>
  <c r="J70"/>
  <c r="G67"/>
  <c r="H71"/>
  <c r="F67"/>
  <c r="K118" i="16"/>
  <c r="L117"/>
  <c r="F116"/>
  <c r="F13"/>
  <c r="L30" l="1"/>
  <c r="E30" s="1"/>
  <c r="L27"/>
  <c r="L28"/>
  <c r="L29"/>
  <c r="E29" s="1"/>
  <c r="E28"/>
  <c r="E27"/>
  <c r="L14"/>
  <c r="E14" s="1"/>
  <c r="L15"/>
  <c r="E15" s="1"/>
  <c r="L16"/>
  <c r="E16" s="1"/>
  <c r="L17"/>
  <c r="E17" s="1"/>
  <c r="L18"/>
  <c r="E18" s="1"/>
  <c r="L19"/>
  <c r="E19" s="1"/>
  <c r="L20"/>
  <c r="E20" s="1"/>
  <c r="L21"/>
  <c r="E21" s="1"/>
  <c r="L22"/>
  <c r="E22" s="1"/>
  <c r="L23"/>
  <c r="E23" s="1"/>
  <c r="L24"/>
  <c r="E24" s="1"/>
  <c r="L25"/>
  <c r="E25" s="1"/>
  <c r="L26"/>
  <c r="E26" s="1"/>
  <c r="L31"/>
  <c r="E31" s="1"/>
  <c r="L32"/>
  <c r="E32" s="1"/>
  <c r="L33"/>
  <c r="E33" s="1"/>
  <c r="L34"/>
  <c r="E34" s="1"/>
  <c r="L35"/>
  <c r="E35" s="1"/>
  <c r="L36"/>
  <c r="E36" s="1"/>
  <c r="L37"/>
  <c r="E37" s="1"/>
  <c r="L38"/>
  <c r="E38" s="1"/>
  <c r="L39"/>
  <c r="E39" s="1"/>
  <c r="L40"/>
  <c r="E40" s="1"/>
  <c r="L41"/>
  <c r="E41" s="1"/>
  <c r="L42"/>
  <c r="E42" s="1"/>
  <c r="L43"/>
  <c r="E43" s="1"/>
  <c r="L44"/>
  <c r="E44" s="1"/>
  <c r="L45"/>
  <c r="E45" s="1"/>
  <c r="L46"/>
  <c r="E46" s="1"/>
  <c r="L47"/>
  <c r="E47" s="1"/>
  <c r="L48"/>
  <c r="E48" s="1"/>
  <c r="L49"/>
  <c r="E49" s="1"/>
  <c r="L50"/>
  <c r="E50" s="1"/>
  <c r="L51"/>
  <c r="E51" s="1"/>
  <c r="L52"/>
  <c r="E52" s="1"/>
  <c r="L53"/>
  <c r="E53" s="1"/>
  <c r="L54"/>
  <c r="E54" s="1"/>
  <c r="L55"/>
  <c r="E55" s="1"/>
  <c r="L56"/>
  <c r="E56" s="1"/>
  <c r="L57"/>
  <c r="E57" s="1"/>
  <c r="L58"/>
  <c r="E58" s="1"/>
  <c r="L59"/>
  <c r="E59" s="1"/>
  <c r="L60"/>
  <c r="E60" s="1"/>
  <c r="L61"/>
  <c r="E61" s="1"/>
  <c r="L62"/>
  <c r="E62" s="1"/>
  <c r="L63"/>
  <c r="E63" s="1"/>
  <c r="L64"/>
  <c r="E64" s="1"/>
  <c r="L65"/>
  <c r="E65" s="1"/>
  <c r="L66"/>
  <c r="E66" s="1"/>
  <c r="L67"/>
  <c r="E67" s="1"/>
  <c r="L68"/>
  <c r="E68" s="1"/>
  <c r="L69"/>
  <c r="E69" s="1"/>
  <c r="D50" i="25"/>
  <c r="E50" s="1"/>
  <c r="D52"/>
  <c r="E52" s="1"/>
  <c r="E78"/>
  <c r="K71"/>
  <c r="K70"/>
  <c r="K68"/>
  <c r="K67"/>
  <c r="G78"/>
  <c r="K75"/>
  <c r="K73"/>
  <c r="K72"/>
  <c r="K74"/>
  <c r="F78"/>
  <c r="I78"/>
  <c r="K69"/>
  <c r="H78"/>
  <c r="J78"/>
  <c r="J60"/>
  <c r="D60" s="1"/>
  <c r="D59"/>
  <c r="L118" i="16"/>
  <c r="L116"/>
  <c r="E116" s="1"/>
  <c r="L13"/>
  <c r="E13" s="1"/>
  <c r="E53" i="25" l="1"/>
  <c r="D53"/>
  <c r="K78"/>
  <c r="E117" i="16"/>
  <c r="E118" s="1"/>
</calcChain>
</file>

<file path=xl/comments1.xml><?xml version="1.0" encoding="utf-8"?>
<comments xmlns="http://schemas.openxmlformats.org/spreadsheetml/2006/main">
  <authors>
    <author>t</author>
  </authors>
  <commentList>
    <comment ref="C22" authorId="0">
      <text>
        <r>
          <rPr>
            <b/>
            <sz val="8"/>
            <color indexed="81"/>
            <rFont val="Tahoma"/>
            <family val="2"/>
          </rPr>
          <t>t:</t>
        </r>
        <r>
          <rPr>
            <sz val="8"/>
            <color indexed="81"/>
            <rFont val="Tahoma"/>
            <family val="2"/>
          </rPr>
          <t xml:space="preserve">
We do not expect to input the full scope specification here, 
instead we refer to some document or email and 
also the detailed WBS Estimation sheet.
</t>
        </r>
      </text>
    </comment>
    <comment ref="C33" authorId="0">
      <text>
        <r>
          <rPr>
            <b/>
            <sz val="8"/>
            <color indexed="81"/>
            <rFont val="Tahoma"/>
            <family val="2"/>
          </rPr>
          <t>t:</t>
        </r>
        <r>
          <rPr>
            <sz val="8"/>
            <color indexed="81"/>
            <rFont val="Tahoma"/>
            <family val="2"/>
          </rPr>
          <t xml:space="preserve">
This is the list of key out of scope items for those we have a feeling that client may assume that they are in scope.
Sample list of out of scope items:
- Data migration
- Data error correction 
- User's help
- End users training
- Testing the web based system in more than &lt;specific number&gt; of standard browsers.</t>
        </r>
      </text>
    </comment>
    <comment ref="D70" authorId="0">
      <text>
        <r>
          <rPr>
            <b/>
            <sz val="8"/>
            <color indexed="81"/>
            <rFont val="Tahoma"/>
            <family val="2"/>
          </rPr>
          <t>t:</t>
        </r>
        <r>
          <rPr>
            <sz val="8"/>
            <color indexed="81"/>
            <rFont val="Tahoma"/>
            <family val="2"/>
          </rPr>
          <t xml:space="preserve">
mandatory</t>
        </r>
      </text>
    </comment>
    <comment ref="D71" authorId="0">
      <text>
        <r>
          <rPr>
            <b/>
            <sz val="8"/>
            <color indexed="81"/>
            <rFont val="Tahoma"/>
            <family val="2"/>
          </rPr>
          <t>t:</t>
        </r>
        <r>
          <rPr>
            <sz val="8"/>
            <color indexed="81"/>
            <rFont val="Tahoma"/>
            <family val="2"/>
          </rPr>
          <t xml:space="preserve">
mandatory</t>
        </r>
      </text>
    </comment>
  </commentList>
</comments>
</file>

<file path=xl/comments2.xml><?xml version="1.0" encoding="utf-8"?>
<comments xmlns="http://schemas.openxmlformats.org/spreadsheetml/2006/main">
  <authors>
    <author>Dzung Pham</author>
    <author>Truong</author>
  </authors>
  <commentList>
    <comment ref="E125" authorId="0">
      <text>
        <r>
          <rPr>
            <b/>
            <sz val="8"/>
            <color indexed="81"/>
            <rFont val="Tahoma"/>
            <family val="2"/>
          </rPr>
          <t>Dzung Pham:
Project effort distribution</t>
        </r>
      </text>
    </comment>
    <comment ref="E126" authorId="0">
      <text>
        <r>
          <rPr>
            <b/>
            <sz val="8"/>
            <color indexed="81"/>
            <rFont val="Tahoma"/>
            <family val="2"/>
          </rPr>
          <t>Dzung Pham:</t>
        </r>
        <r>
          <rPr>
            <sz val="8"/>
            <color indexed="81"/>
            <rFont val="Tahoma"/>
            <family val="2"/>
          </rPr>
          <t xml:space="preserve">
Norm = 10%</t>
        </r>
      </text>
    </comment>
    <comment ref="E127" authorId="0">
      <text>
        <r>
          <rPr>
            <b/>
            <sz val="8"/>
            <color indexed="81"/>
            <rFont val="Tahoma"/>
            <family val="2"/>
          </rPr>
          <t>Dzung Pham:</t>
        </r>
        <r>
          <rPr>
            <sz val="8"/>
            <color indexed="81"/>
            <rFont val="Tahoma"/>
            <family val="2"/>
          </rPr>
          <t xml:space="preserve">
Norm = 11%</t>
        </r>
      </text>
    </comment>
    <comment ref="E128" authorId="0">
      <text>
        <r>
          <rPr>
            <b/>
            <sz val="8"/>
            <color indexed="81"/>
            <rFont val="Tahoma"/>
            <family val="2"/>
          </rPr>
          <t>Dzung Pham:</t>
        </r>
        <r>
          <rPr>
            <sz val="8"/>
            <color indexed="81"/>
            <rFont val="Tahoma"/>
            <family val="2"/>
          </rPr>
          <t xml:space="preserve">
Norm = 38%</t>
        </r>
      </text>
    </comment>
    <comment ref="E129" authorId="0">
      <text>
        <r>
          <rPr>
            <b/>
            <sz val="8"/>
            <color indexed="81"/>
            <rFont val="Tahoma"/>
            <family val="2"/>
          </rPr>
          <t>Dzung Pham:</t>
        </r>
        <r>
          <rPr>
            <sz val="8"/>
            <color indexed="81"/>
            <rFont val="Tahoma"/>
            <family val="2"/>
          </rPr>
          <t xml:space="preserve">
Norm = 22% plus 1% others</t>
        </r>
      </text>
    </comment>
    <comment ref="E130" authorId="0">
      <text>
        <r>
          <rPr>
            <b/>
            <sz val="8"/>
            <color indexed="81"/>
            <rFont val="Tahoma"/>
            <family val="2"/>
          </rPr>
          <t>Dzung Pham:</t>
        </r>
        <r>
          <rPr>
            <sz val="8"/>
            <color indexed="81"/>
            <rFont val="Tahoma"/>
            <family val="2"/>
          </rPr>
          <t xml:space="preserve">
Norm = 2%</t>
        </r>
      </text>
    </comment>
    <comment ref="E131" authorId="0">
      <text>
        <r>
          <rPr>
            <b/>
            <sz val="8"/>
            <color indexed="81"/>
            <rFont val="Tahoma"/>
            <family val="2"/>
          </rPr>
          <t>Dzung Pham:</t>
        </r>
        <r>
          <rPr>
            <sz val="8"/>
            <color indexed="81"/>
            <rFont val="Tahoma"/>
            <family val="2"/>
          </rPr>
          <t xml:space="preserve">
Norm = 2%</t>
        </r>
      </text>
    </comment>
    <comment ref="E132" authorId="0">
      <text>
        <r>
          <rPr>
            <b/>
            <sz val="8"/>
            <color indexed="81"/>
            <rFont val="Tahoma"/>
            <family val="2"/>
          </rPr>
          <t>Dzung Pham:</t>
        </r>
        <r>
          <rPr>
            <sz val="8"/>
            <color indexed="81"/>
            <rFont val="Tahoma"/>
            <family val="2"/>
          </rPr>
          <t xml:space="preserve">
Norm = 10%</t>
        </r>
      </text>
    </comment>
    <comment ref="E133" authorId="0">
      <text>
        <r>
          <rPr>
            <b/>
            <sz val="8"/>
            <color indexed="81"/>
            <rFont val="Tahoma"/>
            <family val="2"/>
          </rPr>
          <t>Dzung Pham:</t>
        </r>
        <r>
          <rPr>
            <sz val="8"/>
            <color indexed="81"/>
            <rFont val="Tahoma"/>
            <family val="2"/>
          </rPr>
          <t xml:space="preserve">
Norm = 2%</t>
        </r>
      </text>
    </comment>
    <comment ref="E134" authorId="0">
      <text>
        <r>
          <rPr>
            <b/>
            <sz val="8"/>
            <color indexed="81"/>
            <rFont val="Tahoma"/>
            <family val="2"/>
          </rPr>
          <t>Dzung Pham:</t>
        </r>
        <r>
          <rPr>
            <sz val="8"/>
            <color indexed="81"/>
            <rFont val="Tahoma"/>
            <family val="2"/>
          </rPr>
          <t xml:space="preserve">
Norm = 2%</t>
        </r>
      </text>
    </comment>
    <comment ref="E142" authorId="1">
      <text>
        <r>
          <rPr>
            <b/>
            <sz val="8"/>
            <color indexed="81"/>
            <rFont val="Tahoma"/>
            <family val="2"/>
          </rPr>
          <t>Truong:</t>
        </r>
        <r>
          <rPr>
            <sz val="8"/>
            <color indexed="81"/>
            <rFont val="Tahoma"/>
            <family val="2"/>
          </rPr>
          <t xml:space="preserve">
Percentage of effort buffered for risk mitigation.
Buffer for correction when the risk became an issue should be discussed in assumptions (summary sheet)
</t>
        </r>
      </text>
    </comment>
  </commentList>
</comments>
</file>

<file path=xl/comments3.xml><?xml version="1.0" encoding="utf-8"?>
<comments xmlns="http://schemas.openxmlformats.org/spreadsheetml/2006/main">
  <authors>
    <author>Dzung Pham</author>
    <author>mintes01</author>
  </authors>
  <commentList>
    <comment ref="D5" authorId="0">
      <text>
        <r>
          <rPr>
            <b/>
            <sz val="8"/>
            <color indexed="81"/>
            <rFont val="Tahoma"/>
            <family val="2"/>
          </rPr>
          <t>Dzung Pham:</t>
        </r>
        <r>
          <rPr>
            <sz val="8"/>
            <color indexed="81"/>
            <rFont val="Tahoma"/>
            <family val="2"/>
          </rPr>
          <t xml:space="preserve">
Norm = 10%</t>
        </r>
      </text>
    </comment>
    <comment ref="D6" authorId="0">
      <text>
        <r>
          <rPr>
            <b/>
            <sz val="8"/>
            <color indexed="81"/>
            <rFont val="Tahoma"/>
            <family val="2"/>
          </rPr>
          <t>Dzung Pham:</t>
        </r>
        <r>
          <rPr>
            <sz val="8"/>
            <color indexed="81"/>
            <rFont val="Tahoma"/>
            <family val="2"/>
          </rPr>
          <t xml:space="preserve">
Norm = 11%</t>
        </r>
      </text>
    </comment>
    <comment ref="D7" authorId="0">
      <text>
        <r>
          <rPr>
            <b/>
            <sz val="8"/>
            <color indexed="81"/>
            <rFont val="Tahoma"/>
            <family val="2"/>
          </rPr>
          <t>Dzung Pham:</t>
        </r>
        <r>
          <rPr>
            <sz val="8"/>
            <color indexed="81"/>
            <rFont val="Tahoma"/>
            <family val="2"/>
          </rPr>
          <t xml:space="preserve">
Norm = 38%</t>
        </r>
      </text>
    </comment>
    <comment ref="D8" authorId="0">
      <text>
        <r>
          <rPr>
            <b/>
            <sz val="8"/>
            <color indexed="81"/>
            <rFont val="Tahoma"/>
            <family val="2"/>
          </rPr>
          <t>Dzung Pham:</t>
        </r>
        <r>
          <rPr>
            <sz val="8"/>
            <color indexed="81"/>
            <rFont val="Tahoma"/>
            <family val="2"/>
          </rPr>
          <t xml:space="preserve">
Norm = 22% plus 1% others</t>
        </r>
      </text>
    </comment>
    <comment ref="D9" authorId="0">
      <text>
        <r>
          <rPr>
            <b/>
            <sz val="8"/>
            <color indexed="81"/>
            <rFont val="Tahoma"/>
            <family val="2"/>
          </rPr>
          <t>Dzung Pham:</t>
        </r>
        <r>
          <rPr>
            <sz val="8"/>
            <color indexed="81"/>
            <rFont val="Tahoma"/>
            <family val="2"/>
          </rPr>
          <t xml:space="preserve">
Norm = 2%</t>
        </r>
      </text>
    </comment>
    <comment ref="D10" authorId="0">
      <text>
        <r>
          <rPr>
            <b/>
            <sz val="8"/>
            <color indexed="81"/>
            <rFont val="Tahoma"/>
            <family val="2"/>
          </rPr>
          <t>Dzung Pham:</t>
        </r>
        <r>
          <rPr>
            <sz val="8"/>
            <color indexed="81"/>
            <rFont val="Tahoma"/>
            <family val="2"/>
          </rPr>
          <t xml:space="preserve">
Norm = 2%</t>
        </r>
      </text>
    </comment>
    <comment ref="D11" authorId="0">
      <text>
        <r>
          <rPr>
            <b/>
            <sz val="8"/>
            <color indexed="81"/>
            <rFont val="Tahoma"/>
            <family val="2"/>
          </rPr>
          <t>Dzung Pham:</t>
        </r>
        <r>
          <rPr>
            <sz val="8"/>
            <color indexed="81"/>
            <rFont val="Tahoma"/>
            <family val="2"/>
          </rPr>
          <t xml:space="preserve">
Norm = 10%</t>
        </r>
      </text>
    </comment>
    <comment ref="D12" authorId="0">
      <text>
        <r>
          <rPr>
            <b/>
            <sz val="8"/>
            <color indexed="81"/>
            <rFont val="Tahoma"/>
            <family val="2"/>
          </rPr>
          <t>Dzung Pham:</t>
        </r>
        <r>
          <rPr>
            <sz val="8"/>
            <color indexed="81"/>
            <rFont val="Tahoma"/>
            <family val="2"/>
          </rPr>
          <t xml:space="preserve">
Norm = 2%</t>
        </r>
      </text>
    </comment>
    <comment ref="D13" authorId="0">
      <text>
        <r>
          <rPr>
            <b/>
            <sz val="8"/>
            <color indexed="81"/>
            <rFont val="Tahoma"/>
            <family val="2"/>
          </rPr>
          <t>Dzung Pham:</t>
        </r>
        <r>
          <rPr>
            <sz val="8"/>
            <color indexed="81"/>
            <rFont val="Tahoma"/>
            <family val="2"/>
          </rPr>
          <t xml:space="preserve">
Norm = 2%</t>
        </r>
      </text>
    </comment>
    <comment ref="D44" authorId="1">
      <text>
        <r>
          <rPr>
            <b/>
            <sz val="8"/>
            <color indexed="81"/>
            <rFont val="Tahoma"/>
            <family val="2"/>
          </rPr>
          <t>mintes01:</t>
        </r>
        <r>
          <rPr>
            <sz val="8"/>
            <color indexed="81"/>
            <rFont val="Tahoma"/>
            <family val="2"/>
          </rPr>
          <t xml:space="preserve">
Should be zero if project done in HCMC</t>
        </r>
      </text>
    </comment>
  </commentList>
</comments>
</file>

<file path=xl/comments4.xml><?xml version="1.0" encoding="utf-8"?>
<comments xmlns="http://schemas.openxmlformats.org/spreadsheetml/2006/main">
  <authors>
    <author>Rod Fergusson</author>
    <author>hanght</author>
  </authors>
  <commentList>
    <comment ref="A4" authorId="0">
      <text>
        <r>
          <rPr>
            <sz val="8"/>
            <color indexed="81"/>
            <rFont val="Tahoma"/>
            <family val="2"/>
          </rPr>
          <t>Use this column as the risk identifier which allows each risk to be uniquely identified.</t>
        </r>
      </text>
    </comment>
    <comment ref="B4" authorId="1">
      <text>
        <r>
          <rPr>
            <sz val="8"/>
            <color indexed="81"/>
            <rFont val="Tahoma"/>
            <family val="2"/>
          </rPr>
          <t xml:space="preserve">Use this column to identify unclear criteria (Select from Riskfactorchart)
</t>
        </r>
      </text>
    </comment>
    <comment ref="C4" authorId="0">
      <text>
        <r>
          <rPr>
            <sz val="8"/>
            <color indexed="81"/>
            <rFont val="Tahoma"/>
            <family val="2"/>
          </rPr>
          <t>Use this column to capture the "likely cause" of the risk.  Be detailed enough so that you can start forming mitigation plans.</t>
        </r>
      </text>
    </comment>
    <comment ref="D4" authorId="0">
      <text>
        <r>
          <rPr>
            <sz val="8"/>
            <color indexed="81"/>
            <rFont val="Tahoma"/>
            <family val="2"/>
          </rPr>
          <t>Use this column to capture the result of the risk, should it happen.  If the consequences cannot be mitigated, you will have to dealt with them in a contingency plan.</t>
        </r>
      </text>
    </comment>
    <comment ref="E4" authorId="0">
      <text>
        <r>
          <rPr>
            <sz val="8"/>
            <color indexed="81"/>
            <rFont val="Tahoma"/>
            <family val="2"/>
          </rPr>
          <t xml:space="preserve">Use this column to estimate the probability the risk will occur. 
- High 
-Medium 
-Low  </t>
        </r>
      </text>
    </comment>
    <comment ref="F4" authorId="0">
      <text>
        <r>
          <rPr>
            <sz val="8"/>
            <color indexed="81"/>
            <rFont val="Tahoma"/>
            <family val="2"/>
          </rPr>
          <t>Use this column to estimate the amount of impact or severity of the risk.  Use schedule delay or efforts as a estimation unit.</t>
        </r>
      </text>
    </comment>
    <comment ref="G4" authorId="0">
      <text>
        <r>
          <rPr>
            <sz val="8"/>
            <color indexed="81"/>
            <rFont val="Tahoma"/>
            <family val="2"/>
          </rPr>
          <t xml:space="preserve"> Use this column to rank risks. Priority is the overall threat of the risk to the project, balancing the likelihood of actual loss with the magnitude of the potential loss (value: from 1 to 5 and 1 is the highest)</t>
        </r>
      </text>
    </comment>
    <comment ref="H4" authorId="0">
      <text>
        <r>
          <rPr>
            <sz val="8"/>
            <color indexed="81"/>
            <rFont val="Tahoma"/>
            <family val="2"/>
          </rPr>
          <t xml:space="preserve">Use this column to document how the team is planning to prevent the risk or to lower the impact ahead of time. 
It may require a more detailed plan written up separately.
If threshold is as follows :
-Estimated impact is big
- or Probality is high)
--&gt;we should have mitigation plans
The cost of mitigation actions can be included into the estimate.
</t>
        </r>
      </text>
    </comment>
    <comment ref="I4" authorId="0">
      <text>
        <r>
          <rPr>
            <sz val="8"/>
            <color indexed="81"/>
            <rFont val="Tahoma"/>
            <family val="2"/>
          </rPr>
          <t>Use this column to identify what would have to be done if the risk were to become reality.  This may require a more detailed plan documented separately.</t>
        </r>
      </text>
    </comment>
    <comment ref="J4" authorId="0">
      <text>
        <r>
          <rPr>
            <sz val="8"/>
            <color indexed="81"/>
            <rFont val="Tahoma"/>
            <family val="2"/>
          </rPr>
          <t xml:space="preserve">Use this column to identify what would prompt you to execute the contingency plan.  A trigger is usually a date or some sort of  criteria
</t>
        </r>
      </text>
    </comment>
    <comment ref="K4" authorId="0">
      <text>
        <r>
          <rPr>
            <sz val="8"/>
            <color indexed="81"/>
            <rFont val="Tahoma"/>
            <family val="2"/>
          </rPr>
          <t>Use this column to identify who on the team is responsible for tracking this risk and its changes in probability and impact.  The assignee is ot necessarily the person responsible for solving the problem, as risks often require escalation outside the team.</t>
        </r>
      </text>
    </comment>
  </commentList>
</comments>
</file>

<file path=xl/comments5.xml><?xml version="1.0" encoding="utf-8"?>
<comments xmlns="http://schemas.openxmlformats.org/spreadsheetml/2006/main">
  <authors>
    <author>RMC Group plc</author>
  </authors>
  <commentList>
    <comment ref="F4" authorId="0">
      <text>
        <r>
          <rPr>
            <b/>
            <sz val="8"/>
            <color indexed="81"/>
            <rFont val="Tahoma"/>
            <family val="2"/>
          </rPr>
          <t>Enter Action owner</t>
        </r>
        <r>
          <rPr>
            <sz val="8"/>
            <color indexed="81"/>
            <rFont val="Tahoma"/>
            <family val="2"/>
          </rPr>
          <t xml:space="preserve">
</t>
        </r>
      </text>
    </comment>
  </commentList>
</comments>
</file>

<file path=xl/sharedStrings.xml><?xml version="1.0" encoding="utf-8"?>
<sst xmlns="http://schemas.openxmlformats.org/spreadsheetml/2006/main" count="422" uniqueCount="267">
  <si>
    <t>Reason</t>
  </si>
  <si>
    <t>Remarks</t>
  </si>
  <si>
    <t>Risk</t>
  </si>
  <si>
    <t>Note: Fill up the cells with white colour only</t>
  </si>
  <si>
    <t>I. Estimates</t>
  </si>
  <si>
    <t>2. Project Duration (months)</t>
  </si>
  <si>
    <t>Note</t>
  </si>
  <si>
    <t>Item</t>
  </si>
  <si>
    <t>Version</t>
  </si>
  <si>
    <t>Date</t>
  </si>
  <si>
    <t>Estimated by</t>
  </si>
  <si>
    <t>Approved by</t>
  </si>
  <si>
    <t>Task Name</t>
  </si>
  <si>
    <t>Total Project Effort</t>
  </si>
  <si>
    <t>person days</t>
  </si>
  <si>
    <t>%</t>
  </si>
  <si>
    <t>Effort</t>
  </si>
  <si>
    <t>Software Process Name</t>
  </si>
  <si>
    <t>Deployment</t>
  </si>
  <si>
    <t>Configuration Management</t>
  </si>
  <si>
    <t>Total Project Effort before risk mitigation</t>
  </si>
  <si>
    <t>In Scope</t>
  </si>
  <si>
    <t>Y</t>
  </si>
  <si>
    <t>Expected date</t>
  </si>
  <si>
    <t>Step 6: Calculate Total Project Effort</t>
  </si>
  <si>
    <t>The following input are expected to be provided by the customer</t>
  </si>
  <si>
    <t>Project Management</t>
  </si>
  <si>
    <t>Additional effort</t>
  </si>
  <si>
    <t>PM</t>
  </si>
  <si>
    <t>Tester</t>
  </si>
  <si>
    <t>QA</t>
  </si>
  <si>
    <t>#</t>
  </si>
  <si>
    <t>Man.day</t>
  </si>
  <si>
    <t>Requirement</t>
  </si>
  <si>
    <t>Design</t>
  </si>
  <si>
    <t>Test</t>
  </si>
  <si>
    <t>Customer Support</t>
  </si>
  <si>
    <t>Dev</t>
  </si>
  <si>
    <t>Coding
Effort</t>
  </si>
  <si>
    <t>Total 
Effort</t>
  </si>
  <si>
    <t>Others</t>
  </si>
  <si>
    <t>Effort Distribution by Process for this project</t>
  </si>
  <si>
    <t>BA</t>
  </si>
  <si>
    <t>Total (man days)</t>
  </si>
  <si>
    <t>Total (man hours)</t>
  </si>
  <si>
    <t>TL &amp;
SA</t>
  </si>
  <si>
    <t>&lt;insert additional lines BEFORE this mark&gt;</t>
  </si>
  <si>
    <t>Step 1: Estimate Coding &amp; Unit Test Effort</t>
  </si>
  <si>
    <t>Total Coding &amp; Unit Test Effort</t>
  </si>
  <si>
    <t>WBS Estimate for</t>
  </si>
  <si>
    <t>&lt; Including Unit testing done by developers &gt;</t>
  </si>
  <si>
    <t>Coding &amp; Unit test</t>
  </si>
  <si>
    <t>&lt; please be detailed and specific &gt;</t>
  </si>
  <si>
    <t>Questions Log</t>
  </si>
  <si>
    <t>Questions raised by Harvey Nash Team</t>
  </si>
  <si>
    <t>Ref.</t>
  </si>
  <si>
    <t>Raised By</t>
  </si>
  <si>
    <t>Date Raised</t>
  </si>
  <si>
    <t>Category</t>
  </si>
  <si>
    <t>Description</t>
  </si>
  <si>
    <t>Response by</t>
  </si>
  <si>
    <t>Response</t>
  </si>
  <si>
    <t>Date Closed</t>
  </si>
  <si>
    <t>Q1</t>
  </si>
  <si>
    <t>Q2</t>
  </si>
  <si>
    <t>Q3</t>
  </si>
  <si>
    <t>Q4</t>
  </si>
  <si>
    <t>Q5</t>
  </si>
  <si>
    <t>Q6</t>
  </si>
  <si>
    <t>Q7</t>
  </si>
  <si>
    <t>Q8</t>
  </si>
  <si>
    <t>Q9</t>
  </si>
  <si>
    <t>Q10</t>
  </si>
  <si>
    <t>Q11</t>
  </si>
  <si>
    <t>Q12</t>
  </si>
  <si>
    <t>Q13</t>
  </si>
  <si>
    <t>Q14</t>
  </si>
  <si>
    <t>Q15</t>
  </si>
  <si>
    <t>Q16</t>
  </si>
  <si>
    <t>Q17</t>
  </si>
  <si>
    <t>Q18</t>
  </si>
  <si>
    <t>Q19</t>
  </si>
  <si>
    <t>Q20</t>
  </si>
  <si>
    <t>Q21</t>
  </si>
  <si>
    <t>Q22</t>
  </si>
  <si>
    <t>Q23</t>
  </si>
  <si>
    <t>Q24</t>
  </si>
  <si>
    <t>Q25</t>
  </si>
  <si>
    <t>Q26</t>
  </si>
  <si>
    <t>Q27</t>
  </si>
  <si>
    <t>Q28</t>
  </si>
  <si>
    <t>Q29</t>
  </si>
  <si>
    <t>Q30</t>
  </si>
  <si>
    <t>Title/Description</t>
  </si>
  <si>
    <t>M0</t>
  </si>
  <si>
    <t>M1</t>
  </si>
  <si>
    <t>Dependencies</t>
  </si>
  <si>
    <t>ID</t>
  </si>
  <si>
    <t>III. Milestone Plan</t>
  </si>
  <si>
    <t>Deliverables</t>
  </si>
  <si>
    <t>Record of change</t>
  </si>
  <si>
    <t>Effective Date</t>
  </si>
  <si>
    <t>Change location</t>
  </si>
  <si>
    <t>Change description</t>
  </si>
  <si>
    <t>Reference</t>
  </si>
  <si>
    <t>1. Total Project Effort (person days)</t>
  </si>
  <si>
    <t>D</t>
  </si>
  <si>
    <t>Meeting minutes</t>
  </si>
  <si>
    <t>This estimate is based on our standard non-functional requirements (enclosed)</t>
  </si>
  <si>
    <t>II. Scope &amp; Assumptions</t>
  </si>
  <si>
    <t>1. In scope</t>
  </si>
  <si>
    <t>The scope for estimate does include the following items:</t>
  </si>
  <si>
    <t>Please refer to "WBS Estimation" for the detailed list of scope items</t>
  </si>
  <si>
    <r>
      <t xml:space="preserve">The estimate </t>
    </r>
    <r>
      <rPr>
        <u/>
        <sz val="10"/>
        <rFont val="Arial"/>
        <family val="2"/>
      </rPr>
      <t>does not</t>
    </r>
    <r>
      <rPr>
        <sz val="10"/>
        <rFont val="Arial"/>
        <family val="2"/>
      </rPr>
      <t xml:space="preserve"> include the following items:</t>
    </r>
  </si>
  <si>
    <t>This is the suggested duration for optimal project quality</t>
  </si>
  <si>
    <t>min duration that will not impact the quality and the estimate</t>
  </si>
  <si>
    <t>max duration that will not impact the quality and the estimate</t>
  </si>
  <si>
    <t>2. Out of scope</t>
  </si>
  <si>
    <t>3. Input from Client</t>
  </si>
  <si>
    <t>4. Risks</t>
  </si>
  <si>
    <t>Project Initiation Finished</t>
  </si>
  <si>
    <t>Kick-Off</t>
  </si>
  <si>
    <t>Contract signed</t>
  </si>
  <si>
    <t>&lt;don't add risk buffer for unforseen risk, unless agreed with client &gt;</t>
  </si>
  <si>
    <t>&lt; best practice is to budget efforts for risk prevention and mitigation + make clear with client on the plan for correction when the risk becomes an issue&gt;</t>
  </si>
  <si>
    <t>Responses by Client or Onsite Managers</t>
  </si>
  <si>
    <t>5. Onsite visits and other expenses</t>
  </si>
  <si>
    <t>Expected cost</t>
  </si>
  <si>
    <t>6. Others assumptions</t>
  </si>
  <si>
    <t xml:space="preserve">The following onsite visits and expenses are expected </t>
  </si>
  <si>
    <t>&lt; All efforts by process' items during all phases of the development , including UAT &amp; warranty&gt;</t>
  </si>
  <si>
    <t>Min duration</t>
  </si>
  <si>
    <t>Suggested duration</t>
  </si>
  <si>
    <t>Max duration</t>
  </si>
  <si>
    <t>Red Hat Approval date</t>
  </si>
  <si>
    <t>Offshore SDC PM</t>
  </si>
  <si>
    <t>Step 4: SDC Programme Management</t>
  </si>
  <si>
    <t>Step 5: Additional and Specific Effort</t>
  </si>
  <si>
    <t>Risk Assessment</t>
  </si>
  <si>
    <t>Risk souce</t>
  </si>
  <si>
    <t>Risk condition</t>
  </si>
  <si>
    <t>Consequence</t>
  </si>
  <si>
    <t>Prob</t>
  </si>
  <si>
    <t>Impact</t>
  </si>
  <si>
    <t>Priority</t>
  </si>
  <si>
    <t>Mitigation plan</t>
  </si>
  <si>
    <t>Contingency plan</t>
  </si>
  <si>
    <t>Triggers</t>
  </si>
  <si>
    <t>Assignee</t>
  </si>
  <si>
    <t>Total Mitigation Efforts</t>
  </si>
  <si>
    <t>Detailed Risk Mitigation Efforts</t>
  </si>
  <si>
    <t>For projects with third party supplier, Harvey Nash offshore efforts will be estimated separately here
5% of total efforts or 1.5 days per week should be a norm for a typical development project with 1 Offshore PM</t>
  </si>
  <si>
    <t>Total SDC efforts</t>
  </si>
  <si>
    <t>Step 3: Mitigation for Named Risks</t>
  </si>
  <si>
    <t>Step 2: Estimate Total Project Effort before Risk Mitigation</t>
  </si>
  <si>
    <t>&lt;Suggested total risk mitigation efforts 5%-20% for WBS estimates&gt;</t>
  </si>
  <si>
    <t xml:space="preserve">This sheet is for assessment of the total risk buffer for the project. </t>
  </si>
  <si>
    <t>The risk mitigation efforts should be calculated manually based on the risk assessment and then input to the "WBS Estimation" sheet</t>
  </si>
  <si>
    <t>There is no guideline for calculation risk mitigation buffer yet.</t>
  </si>
  <si>
    <t>A</t>
  </si>
  <si>
    <t>Effort distribution by processes (norm)</t>
  </si>
  <si>
    <t>In scope</t>
  </si>
  <si>
    <t>Effort distribution by processes and stages (norm)</t>
  </si>
  <si>
    <t>For New development projects</t>
  </si>
  <si>
    <t>Initiation</t>
  </si>
  <si>
    <t>Definition</t>
  </si>
  <si>
    <t>Solution</t>
  </si>
  <si>
    <t>Construction</t>
  </si>
  <si>
    <t>Transition</t>
  </si>
  <si>
    <t>Termination</t>
  </si>
  <si>
    <t>Check</t>
  </si>
  <si>
    <t>Process</t>
  </si>
  <si>
    <t>Total</t>
  </si>
  <si>
    <t>B</t>
  </si>
  <si>
    <t>Person days</t>
  </si>
  <si>
    <t>aproximation only</t>
  </si>
  <si>
    <t>Person hours</t>
  </si>
  <si>
    <t>Efforts by phases</t>
  </si>
  <si>
    <t>Phase</t>
  </si>
  <si>
    <t>Detailed Efforts Breakdown by Process Item over Stages (person days)</t>
  </si>
  <si>
    <t>Checksum</t>
  </si>
  <si>
    <t>Total project efforts</t>
  </si>
  <si>
    <t>For all the identified risks please refer to risk assessment sheet</t>
  </si>
  <si>
    <t>For the breakdown of efforts for risk mitigation, please see in "WBS Estimation" sheet</t>
  </si>
  <si>
    <t>Distr.</t>
  </si>
  <si>
    <t>WBS Effort Distribution</t>
  </si>
  <si>
    <t>WBS Effort Breakdown</t>
  </si>
  <si>
    <t>(Warranty)</t>
  </si>
  <si>
    <t>SDC PM</t>
  </si>
  <si>
    <t>Role</t>
  </si>
  <si>
    <t>TL &amp; SA</t>
  </si>
  <si>
    <t>Senior Dev</t>
  </si>
  <si>
    <t>Senior Tester</t>
  </si>
  <si>
    <t>Total Effort</t>
  </si>
  <si>
    <t>Termination
(warranty)</t>
  </si>
  <si>
    <t>Requirement is not yet clear</t>
  </si>
  <si>
    <t>Interface of existing system (which this system will integrated in) is available before project starts</t>
  </si>
  <si>
    <t>Agreed PID, Full requirements &amp; prototype</t>
  </si>
  <si>
    <t>M0, all parties approve PID, Full requirements &amp; prototype</t>
  </si>
  <si>
    <t>M2</t>
  </si>
  <si>
    <t>Coding Finished</t>
  </si>
  <si>
    <t>Software package</t>
  </si>
  <si>
    <t>M3</t>
  </si>
  <si>
    <t>Testing Finished</t>
  </si>
  <si>
    <t>Software package, Test report</t>
  </si>
  <si>
    <t>M4</t>
  </si>
  <si>
    <t>UAT Finish</t>
  </si>
  <si>
    <t>0.1</t>
  </si>
  <si>
    <t>All</t>
  </si>
  <si>
    <t>First draft</t>
  </si>
  <si>
    <t>Create application framework</t>
  </si>
  <si>
    <t>1.0</t>
  </si>
  <si>
    <t>Just display the form</t>
  </si>
  <si>
    <t>Columns added / removed</t>
  </si>
  <si>
    <t>D+5.0 weeks</t>
  </si>
  <si>
    <t>D+17.0 weeks</t>
  </si>
  <si>
    <t>D+20.0 weeks</t>
  </si>
  <si>
    <t>D+26.0 weeks</t>
  </si>
  <si>
    <t>Product and Channel Review</t>
  </si>
  <si>
    <t>Refer to the session "In Scope" of the BCR 1779 19-03-2012v0.3.pdf document</t>
  </si>
  <si>
    <t>Refer to the session "Out of Scope" of the BCR 1779 19-03-2012v0.3.pdf document</t>
  </si>
  <si>
    <t>Configure to implement Junit</t>
  </si>
  <si>
    <t>Configure using Maven2, Log4j</t>
  </si>
  <si>
    <t>Configure to write a webservice</t>
  </si>
  <si>
    <t>Rates Request</t>
  </si>
  <si>
    <t>Create common persistence layer</t>
  </si>
  <si>
    <t>Web service</t>
  </si>
  <si>
    <t>Model, Model XML</t>
  </si>
  <si>
    <t>Create XML file</t>
  </si>
  <si>
    <t>Create XSD file</t>
  </si>
  <si>
    <t>Apply Junit on Persistence</t>
  </si>
  <si>
    <t>Create Persistence: DAO, DAO implement</t>
  </si>
  <si>
    <t>Loan Quote Request</t>
  </si>
  <si>
    <t>Loan Creation Request (includes Facility Fee service)</t>
  </si>
  <si>
    <t>Redemption Quote Request</t>
  </si>
  <si>
    <t>Amend Payment Schedule Request</t>
  </si>
  <si>
    <t>Cancellation Request</t>
  </si>
  <si>
    <t>Change of Bank Details Request</t>
  </si>
  <si>
    <t>Mid Term Adjustment Request</t>
  </si>
  <si>
    <t>SUCCESS response</t>
  </si>
  <si>
    <t>FAILURE RESPONSE MESSAGES FROM SYSTEM VALIDATIONS</t>
  </si>
  <si>
    <t>FAILURE RESPONSE MESSAGES FOR DATA SENT BY THE BROKER</t>
  </si>
  <si>
    <t>Persistence</t>
  </si>
  <si>
    <t xml:space="preserve"> a. Define entity class</t>
  </si>
  <si>
    <t xml:space="preserve"> c. Implement DAO</t>
  </si>
  <si>
    <t xml:space="preserve"> b. Define DAO interface</t>
  </si>
  <si>
    <t xml:space="preserve"> i. Create</t>
  </si>
  <si>
    <t xml:space="preserve"> ii. Read</t>
  </si>
  <si>
    <t xml:space="preserve"> iii. Update</t>
  </si>
  <si>
    <t xml:space="preserve"> iv. Delete</t>
  </si>
  <si>
    <t xml:space="preserve"> d. Unit testing</t>
  </si>
  <si>
    <t xml:space="preserve"> a. Define Input XML</t>
  </si>
  <si>
    <t xml:space="preserve"> b. Parse Input XML</t>
  </si>
  <si>
    <t xml:space="preserve">    i. Create XML object by JAXB</t>
  </si>
  <si>
    <t xml:space="preserve">    ii. Get data from DB with constraints</t>
  </si>
  <si>
    <t xml:space="preserve"> d. Generate Failure Response by Broker XML</t>
  </si>
  <si>
    <t xml:space="preserve"> c. Generate Output XML</t>
  </si>
  <si>
    <t xml:space="preserve"> e. Generate Failure Response by Validation XML</t>
  </si>
  <si>
    <t xml:space="preserve">    ii. Check validation</t>
  </si>
  <si>
    <t>Report Request</t>
  </si>
  <si>
    <t>4h</t>
  </si>
  <si>
    <t>1d</t>
  </si>
  <si>
    <t>2h</t>
  </si>
  <si>
    <t>0.5h</t>
  </si>
  <si>
    <t>1h</t>
  </si>
  <si>
    <t xml:space="preserve"> f. Unit testing</t>
  </si>
  <si>
    <t>2d</t>
  </si>
</sst>
</file>

<file path=xl/styles.xml><?xml version="1.0" encoding="utf-8"?>
<styleSheet xmlns="http://schemas.openxmlformats.org/spreadsheetml/2006/main">
  <numFmts count="5">
    <numFmt numFmtId="164" formatCode="0.0"/>
    <numFmt numFmtId="165" formatCode="[$-409]d\-mmm\-yy;@"/>
    <numFmt numFmtId="166" formatCode="dd\ mmm\ yy"/>
    <numFmt numFmtId="167" formatCode="dd/mm"/>
    <numFmt numFmtId="168" formatCode="0.0%"/>
  </numFmts>
  <fonts count="65">
    <font>
      <sz val="10"/>
      <name val="Arial"/>
    </font>
    <font>
      <sz val="10"/>
      <name val="Arial"/>
      <family val="2"/>
    </font>
    <font>
      <b/>
      <sz val="10"/>
      <name val="Arial"/>
      <family val="2"/>
    </font>
    <font>
      <b/>
      <sz val="10"/>
      <color indexed="10"/>
      <name val="Arial"/>
      <family val="2"/>
    </font>
    <font>
      <b/>
      <sz val="10"/>
      <color indexed="12"/>
      <name val="Arial"/>
      <family val="2"/>
    </font>
    <font>
      <sz val="10"/>
      <name val="Arial"/>
      <family val="2"/>
    </font>
    <font>
      <u/>
      <sz val="10"/>
      <color indexed="12"/>
      <name val="Arial"/>
      <family val="2"/>
    </font>
    <font>
      <b/>
      <sz val="12"/>
      <color indexed="18"/>
      <name val="Arial"/>
      <family val="2"/>
    </font>
    <font>
      <b/>
      <sz val="18"/>
      <color indexed="18"/>
      <name val="Arial"/>
      <family val="2"/>
    </font>
    <font>
      <b/>
      <sz val="10"/>
      <color indexed="16"/>
      <name val="Arial"/>
      <family val="2"/>
    </font>
    <font>
      <b/>
      <sz val="14"/>
      <color indexed="18"/>
      <name val="Arial"/>
      <family val="2"/>
    </font>
    <font>
      <sz val="11"/>
      <name val="Arial"/>
      <family val="2"/>
    </font>
    <font>
      <b/>
      <u/>
      <sz val="11"/>
      <name val="Arial"/>
      <family val="2"/>
    </font>
    <font>
      <b/>
      <u/>
      <sz val="10"/>
      <name val="Arial"/>
      <family val="2"/>
    </font>
    <font>
      <b/>
      <u/>
      <sz val="10"/>
      <name val="Arial"/>
      <family val="2"/>
    </font>
    <font>
      <u/>
      <sz val="11"/>
      <name val="Arial"/>
      <family val="2"/>
    </font>
    <font>
      <i/>
      <sz val="10"/>
      <name val="Arial"/>
      <family val="2"/>
    </font>
    <font>
      <b/>
      <i/>
      <sz val="10"/>
      <name val="Arial"/>
      <family val="2"/>
    </font>
    <font>
      <sz val="10"/>
      <name val="Arial"/>
      <family val="2"/>
    </font>
    <font>
      <sz val="8"/>
      <color indexed="81"/>
      <name val="Tahoma"/>
      <family val="2"/>
    </font>
    <font>
      <b/>
      <sz val="8"/>
      <color indexed="81"/>
      <name val="Tahoma"/>
      <family val="2"/>
    </font>
    <font>
      <sz val="8"/>
      <name val="Arial"/>
      <family val="2"/>
    </font>
    <font>
      <i/>
      <sz val="10"/>
      <color indexed="12"/>
      <name val="Arial"/>
      <family val="2"/>
    </font>
    <font>
      <b/>
      <i/>
      <sz val="10"/>
      <color indexed="10"/>
      <name val="Arial"/>
      <family val="2"/>
    </font>
    <font>
      <sz val="10"/>
      <color indexed="44"/>
      <name val="Arial"/>
      <family val="2"/>
    </font>
    <font>
      <b/>
      <sz val="18"/>
      <color indexed="56"/>
      <name val="Arial"/>
      <family val="2"/>
    </font>
    <font>
      <b/>
      <sz val="10"/>
      <color indexed="9"/>
      <name val="Arial"/>
      <family val="2"/>
    </font>
    <font>
      <sz val="10"/>
      <color indexed="10"/>
      <name val="Arial"/>
      <family val="2"/>
    </font>
    <font>
      <b/>
      <sz val="8"/>
      <color indexed="56"/>
      <name val="Arial"/>
      <family val="2"/>
    </font>
    <font>
      <b/>
      <sz val="14"/>
      <color indexed="10"/>
      <name val="Arial"/>
      <family val="2"/>
    </font>
    <font>
      <b/>
      <sz val="12"/>
      <color indexed="10"/>
      <name val="Arial"/>
      <family val="2"/>
    </font>
    <font>
      <sz val="10"/>
      <color indexed="9"/>
      <name val="Arial"/>
      <family val="2"/>
    </font>
    <font>
      <sz val="10"/>
      <name val="Tahoma"/>
      <family val="2"/>
    </font>
    <font>
      <b/>
      <sz val="10"/>
      <name val="Tahoma"/>
      <family val="2"/>
    </font>
    <font>
      <sz val="11"/>
      <name val="Tahoma"/>
      <family val="2"/>
    </font>
    <font>
      <b/>
      <u/>
      <sz val="10"/>
      <color indexed="12"/>
      <name val="Arial"/>
      <family val="2"/>
    </font>
    <font>
      <b/>
      <sz val="12"/>
      <name val="Arial"/>
      <family val="2"/>
    </font>
    <font>
      <sz val="12"/>
      <name val="Arial"/>
      <family val="2"/>
    </font>
    <font>
      <u/>
      <sz val="10"/>
      <name val="Arial"/>
      <family val="2"/>
    </font>
    <font>
      <sz val="10"/>
      <color indexed="12"/>
      <name val="Arial"/>
      <family val="2"/>
    </font>
    <font>
      <i/>
      <sz val="8"/>
      <color indexed="12"/>
      <name val="Arial"/>
      <family val="2"/>
    </font>
    <font>
      <sz val="8"/>
      <color indexed="12"/>
      <name val="Arial"/>
      <family val="2"/>
    </font>
    <font>
      <sz val="8"/>
      <color indexed="12"/>
      <name val="Arial"/>
      <family val="2"/>
    </font>
    <font>
      <sz val="10"/>
      <color indexed="10"/>
      <name val="Arial"/>
      <family val="2"/>
    </font>
    <font>
      <b/>
      <sz val="10"/>
      <color indexed="10"/>
      <name val="Arial"/>
      <family val="2"/>
    </font>
    <font>
      <i/>
      <sz val="10"/>
      <color indexed="10"/>
      <name val="Arial"/>
      <family val="2"/>
    </font>
    <font>
      <sz val="10"/>
      <name val="Arial"/>
      <family val="2"/>
    </font>
    <font>
      <b/>
      <sz val="9"/>
      <name val="Arial"/>
      <family val="2"/>
    </font>
    <font>
      <sz val="9"/>
      <name val="Arial"/>
      <family val="2"/>
    </font>
    <font>
      <b/>
      <sz val="11"/>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b/>
      <sz val="11"/>
      <color theme="1"/>
      <name val="Calibri"/>
      <family val="2"/>
      <scheme val="minor"/>
    </font>
    <font>
      <sz val="11"/>
      <color rgb="FF006100"/>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sz val="11"/>
      <color rgb="FFFF0000"/>
      <name val="Calibri"/>
      <family val="2"/>
      <scheme val="minor"/>
    </font>
  </fonts>
  <fills count="44">
    <fill>
      <patternFill patternType="none"/>
    </fill>
    <fill>
      <patternFill patternType="gray125"/>
    </fill>
    <fill>
      <patternFill patternType="solid">
        <fgColor indexed="42"/>
      </patternFill>
    </fill>
    <fill>
      <patternFill patternType="solid">
        <fgColor indexed="22"/>
        <bgColor indexed="64"/>
      </patternFill>
    </fill>
    <fill>
      <patternFill patternType="solid">
        <fgColor indexed="42"/>
        <bgColor indexed="64"/>
      </patternFill>
    </fill>
    <fill>
      <patternFill patternType="solid">
        <fgColor indexed="10"/>
        <bgColor indexed="64"/>
      </patternFill>
    </fill>
    <fill>
      <patternFill patternType="solid">
        <fgColor indexed="41"/>
        <bgColor indexed="64"/>
      </patternFill>
    </fill>
    <fill>
      <patternFill patternType="solid">
        <fgColor indexed="47"/>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4" tint="0.59999389629810485"/>
        <bgColor theme="4" tint="0.59999389629810485"/>
      </patternFill>
    </fill>
    <fill>
      <patternFill patternType="solid">
        <fgColor theme="4" tint="0.39997558519241921"/>
        <bgColor theme="4" tint="0.39997558519241921"/>
      </patternFill>
    </fill>
    <fill>
      <patternFill patternType="solid">
        <fgColor theme="5"/>
        <bgColor theme="5"/>
      </patternFill>
    </fill>
    <fill>
      <patternFill patternType="solid">
        <fgColor theme="5" tint="0.79998168889431442"/>
        <bgColor theme="5" tint="0.79998168889431442"/>
      </patternFill>
    </fill>
    <fill>
      <patternFill patternType="solid">
        <fgColor theme="5" tint="0.59999389629810485"/>
        <bgColor theme="5" tint="0.59999389629810485"/>
      </patternFill>
    </fill>
    <fill>
      <patternFill patternType="solid">
        <fgColor theme="5" tint="0.39997558519241921"/>
        <bgColor theme="5" tint="0.39997558519241921"/>
      </patternFill>
    </fill>
    <fill>
      <patternFill patternType="solid">
        <fgColor theme="6"/>
        <bgColor theme="6"/>
      </patternFill>
    </fill>
    <fill>
      <patternFill patternType="solid">
        <fgColor theme="6" tint="0.79998168889431442"/>
        <bgColor theme="6" tint="0.79998168889431442"/>
      </patternFill>
    </fill>
    <fill>
      <patternFill patternType="solid">
        <fgColor theme="6" tint="0.59999389629810485"/>
        <bgColor theme="6" tint="0.59999389629810485"/>
      </patternFill>
    </fill>
    <fill>
      <patternFill patternType="solid">
        <fgColor theme="6" tint="0.39997558519241921"/>
        <bgColor theme="6" tint="0.39997558519241921"/>
      </patternFill>
    </fill>
    <fill>
      <patternFill patternType="solid">
        <fgColor theme="7"/>
        <bgColor theme="7"/>
      </patternFill>
    </fill>
    <fill>
      <patternFill patternType="solid">
        <fgColor theme="7" tint="0.79998168889431442"/>
        <bgColor theme="7" tint="0.79998168889431442"/>
      </patternFill>
    </fill>
    <fill>
      <patternFill patternType="solid">
        <fgColor theme="7" tint="0.59999389629810485"/>
        <bgColor theme="7" tint="0.59999389629810485"/>
      </patternFill>
    </fill>
    <fill>
      <patternFill patternType="solid">
        <fgColor theme="7" tint="0.39997558519241921"/>
        <bgColor theme="7" tint="0.39997558519241921"/>
      </patternFill>
    </fill>
    <fill>
      <patternFill patternType="solid">
        <fgColor theme="8"/>
        <bgColor theme="8"/>
      </patternFill>
    </fill>
    <fill>
      <patternFill patternType="solid">
        <fgColor theme="8" tint="0.79998168889431442"/>
        <bgColor theme="8" tint="0.79998168889431442"/>
      </patternFill>
    </fill>
    <fill>
      <patternFill patternType="solid">
        <fgColor theme="8" tint="0.59999389629810485"/>
        <bgColor theme="8" tint="0.59999389629810485"/>
      </patternFill>
    </fill>
    <fill>
      <patternFill patternType="solid">
        <fgColor theme="8" tint="0.39997558519241921"/>
        <bgColor theme="8" tint="0.39997558519241921"/>
      </patternFill>
    </fill>
    <fill>
      <patternFill patternType="solid">
        <fgColor theme="9"/>
        <bgColor theme="9"/>
      </patternFill>
    </fill>
    <fill>
      <patternFill patternType="solid">
        <fgColor theme="9" tint="0.79998168889431442"/>
        <bgColor theme="9" tint="0.79998168889431442"/>
      </patternFill>
    </fill>
    <fill>
      <patternFill patternType="solid">
        <fgColor theme="9" tint="0.59999389629810485"/>
        <bgColor theme="9" tint="0.59999389629810485"/>
      </patternFill>
    </fill>
    <fill>
      <patternFill patternType="solid">
        <fgColor theme="9" tint="0.39997558519241921"/>
        <bgColor theme="9" tint="0.39997558519241921"/>
      </patternFill>
    </fill>
    <fill>
      <patternFill patternType="solid">
        <fgColor rgb="FFFFC7CE"/>
        <bgColor rgb="FFFFC7CE"/>
      </patternFill>
    </fill>
    <fill>
      <patternFill patternType="solid">
        <fgColor rgb="FFF2F2F2"/>
        <bgColor rgb="FFF2F2F2"/>
      </patternFill>
    </fill>
    <fill>
      <patternFill patternType="solid">
        <fgColor rgb="FFA5A5A5"/>
        <bgColor rgb="FFA5A5A5"/>
      </patternFill>
    </fill>
    <fill>
      <patternFill patternType="lightUp">
        <fgColor theme="0"/>
        <bgColor theme="4" tint="0.19998779259620961"/>
      </patternFill>
    </fill>
    <fill>
      <patternFill patternType="lightUp">
        <fgColor theme="0"/>
        <bgColor theme="5" tint="0.19998779259620961"/>
      </patternFill>
    </fill>
    <fill>
      <patternFill patternType="lightUp">
        <fgColor theme="0"/>
        <bgColor theme="6" tint="0.19998779259620961"/>
      </patternFill>
    </fill>
    <fill>
      <patternFill patternType="solid">
        <fgColor rgb="FFC6EFCE"/>
        <bgColor rgb="FFC6EFCE"/>
      </patternFill>
    </fill>
    <fill>
      <patternFill patternType="solid">
        <fgColor rgb="FFFFCC99"/>
        <bgColor rgb="FFFFCC99"/>
      </patternFill>
    </fill>
    <fill>
      <patternFill patternType="solid">
        <fgColor rgb="FFFFEB9C"/>
        <bgColor rgb="FFFFEB9C"/>
      </patternFill>
    </fill>
    <fill>
      <patternFill patternType="solid">
        <fgColor rgb="FFFFFFCC"/>
        <bgColor rgb="FFFFFFCC"/>
      </patternFill>
    </fill>
    <fill>
      <patternFill patternType="solid">
        <fgColor theme="0"/>
        <bgColor indexed="64"/>
      </patternFill>
    </fill>
    <fill>
      <patternFill patternType="solid">
        <fgColor theme="3" tint="0.59999389629810485"/>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style="medium">
        <color indexed="64"/>
      </right>
      <top/>
      <bottom/>
      <diagonal/>
    </border>
    <border>
      <left style="medium">
        <color indexed="64"/>
      </left>
      <right/>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bottom style="medium">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1">
    <xf numFmtId="0" fontId="0" fillId="0" borderId="0"/>
    <xf numFmtId="0" fontId="51" fillId="8" borderId="0" applyNumberFormat="0" applyBorder="0" applyAlignment="0" applyProtection="0"/>
    <xf numFmtId="0" fontId="50" fillId="9" borderId="0" applyNumberFormat="0" applyBorder="0" applyAlignment="0" applyProtection="0"/>
    <xf numFmtId="0" fontId="50" fillId="10" borderId="0" applyNumberFormat="0" applyBorder="0" applyAlignment="0" applyProtection="0"/>
    <xf numFmtId="0" fontId="51" fillId="11" borderId="0" applyNumberFormat="0" applyBorder="0" applyAlignment="0" applyProtection="0"/>
    <xf numFmtId="0" fontId="51" fillId="12" borderId="0" applyNumberFormat="0" applyBorder="0" applyAlignment="0" applyProtection="0"/>
    <xf numFmtId="0" fontId="50" fillId="13" borderId="0" applyNumberFormat="0" applyBorder="0" applyAlignment="0" applyProtection="0"/>
    <xf numFmtId="0" fontId="50" fillId="14" borderId="0" applyNumberFormat="0" applyBorder="0" applyAlignment="0" applyProtection="0"/>
    <xf numFmtId="0" fontId="51" fillId="15" borderId="0" applyNumberFormat="0" applyBorder="0" applyAlignment="0" applyProtection="0"/>
    <xf numFmtId="0" fontId="51" fillId="16" borderId="0" applyNumberFormat="0" applyBorder="0" applyAlignment="0" applyProtection="0"/>
    <xf numFmtId="0" fontId="50" fillId="17" borderId="0" applyNumberFormat="0" applyBorder="0" applyAlignment="0" applyProtection="0"/>
    <xf numFmtId="0" fontId="50" fillId="18" borderId="0" applyNumberFormat="0" applyBorder="0" applyAlignment="0" applyProtection="0"/>
    <xf numFmtId="0" fontId="51" fillId="19" borderId="0" applyNumberFormat="0" applyBorder="0" applyAlignment="0" applyProtection="0"/>
    <xf numFmtId="0" fontId="51" fillId="20" borderId="0" applyNumberFormat="0" applyBorder="0" applyAlignment="0" applyProtection="0"/>
    <xf numFmtId="0" fontId="50" fillId="21" borderId="0" applyNumberFormat="0" applyBorder="0" applyAlignment="0" applyProtection="0"/>
    <xf numFmtId="0" fontId="50" fillId="22" borderId="0" applyNumberFormat="0" applyBorder="0" applyAlignment="0" applyProtection="0"/>
    <xf numFmtId="0" fontId="51" fillId="23" borderId="0" applyNumberFormat="0" applyBorder="0" applyAlignment="0" applyProtection="0"/>
    <xf numFmtId="0" fontId="51" fillId="24" borderId="0" applyNumberFormat="0" applyBorder="0" applyAlignment="0" applyProtection="0"/>
    <xf numFmtId="0" fontId="50" fillId="25" borderId="0" applyNumberFormat="0" applyBorder="0" applyAlignment="0" applyProtection="0"/>
    <xf numFmtId="0" fontId="50" fillId="26" borderId="0" applyNumberFormat="0" applyBorder="0" applyAlignment="0" applyProtection="0"/>
    <xf numFmtId="0" fontId="51" fillId="27" borderId="0" applyNumberFormat="0" applyBorder="0" applyAlignment="0" applyProtection="0"/>
    <xf numFmtId="0" fontId="51" fillId="28" borderId="0" applyNumberFormat="0" applyBorder="0" applyAlignment="0" applyProtection="0"/>
    <xf numFmtId="0" fontId="50" fillId="29" borderId="0" applyNumberFormat="0" applyBorder="0" applyAlignment="0" applyProtection="0"/>
    <xf numFmtId="0" fontId="50" fillId="30" borderId="0" applyNumberFormat="0" applyBorder="0" applyAlignment="0" applyProtection="0"/>
    <xf numFmtId="0" fontId="51" fillId="31" borderId="0" applyNumberFormat="0" applyBorder="0" applyAlignment="0" applyProtection="0"/>
    <xf numFmtId="0" fontId="52" fillId="32" borderId="0" applyNumberFormat="0" applyBorder="0" applyAlignment="0" applyProtection="0"/>
    <xf numFmtId="0" fontId="53" fillId="33" borderId="21" applyNumberFormat="0" applyAlignment="0" applyProtection="0"/>
    <xf numFmtId="0" fontId="54" fillId="34" borderId="22" applyNumberFormat="0" applyAlignment="0" applyProtection="0"/>
    <xf numFmtId="0" fontId="55" fillId="35" borderId="0" applyNumberFormat="0" applyBorder="0" applyAlignment="0" applyProtection="0"/>
    <xf numFmtId="0" fontId="55" fillId="36" borderId="0" applyNumberFormat="0" applyBorder="0" applyAlignment="0" applyProtection="0"/>
    <xf numFmtId="0" fontId="55" fillId="37" borderId="0" applyNumberFormat="0" applyBorder="0" applyAlignment="0" applyProtection="0"/>
    <xf numFmtId="0" fontId="56" fillId="38" borderId="0" applyNumberFormat="0" applyBorder="0" applyAlignment="0" applyProtection="0"/>
    <xf numFmtId="0" fontId="7" fillId="0" borderId="0"/>
    <xf numFmtId="0" fontId="57" fillId="0" borderId="23" applyNumberFormat="0" applyFill="0" applyAlignment="0" applyProtection="0"/>
    <xf numFmtId="0" fontId="58" fillId="0" borderId="24" applyNumberFormat="0" applyFill="0" applyAlignment="0" applyProtection="0"/>
    <xf numFmtId="0" fontId="58" fillId="0" borderId="0" applyNumberFormat="0" applyFill="0" applyBorder="0" applyAlignment="0" applyProtection="0"/>
    <xf numFmtId="0" fontId="6" fillId="0" borderId="0" applyNumberFormat="0" applyFill="0" applyBorder="0" applyAlignment="0" applyProtection="0">
      <alignment vertical="top"/>
      <protection locked="0"/>
    </xf>
    <xf numFmtId="0" fontId="59" fillId="39" borderId="21" applyNumberFormat="0" applyAlignment="0" applyProtection="0"/>
    <xf numFmtId="0" fontId="60" fillId="0" borderId="25" applyNumberFormat="0" applyFill="0" applyAlignment="0" applyProtection="0"/>
    <xf numFmtId="0" fontId="61" fillId="40" borderId="0" applyNumberFormat="0" applyBorder="0" applyAlignment="0" applyProtection="0"/>
    <xf numFmtId="0" fontId="1" fillId="0" borderId="0"/>
    <xf numFmtId="0" fontId="1" fillId="0" borderId="0"/>
    <xf numFmtId="0" fontId="1" fillId="0" borderId="0"/>
    <xf numFmtId="0" fontId="18" fillId="41" borderId="26" applyNumberFormat="0" applyFont="0" applyAlignment="0" applyProtection="0"/>
    <xf numFmtId="0" fontId="62" fillId="33" borderId="27" applyNumberFormat="0" applyAlignment="0" applyProtection="0"/>
    <xf numFmtId="9" fontId="46" fillId="0" borderId="0" applyFont="0" applyFill="0" applyBorder="0" applyAlignment="0" applyProtection="0"/>
    <xf numFmtId="0" fontId="63" fillId="0" borderId="0" applyNumberFormat="0" applyFill="0" applyBorder="0" applyAlignment="0" applyProtection="0"/>
    <xf numFmtId="0" fontId="8" fillId="0" borderId="0">
      <alignment vertical="top"/>
    </xf>
    <xf numFmtId="0" fontId="55" fillId="0" borderId="28" applyNumberFormat="0" applyFill="0" applyAlignment="0" applyProtection="0"/>
    <xf numFmtId="0" fontId="64" fillId="0" borderId="0" applyNumberFormat="0" applyFill="0" applyBorder="0" applyAlignment="0" applyProtection="0"/>
    <xf numFmtId="9" fontId="1" fillId="0" borderId="0" applyFont="0" applyFill="0" applyBorder="0" applyAlignment="0" applyProtection="0"/>
  </cellStyleXfs>
  <cellXfs count="374">
    <xf numFmtId="0" fontId="0" fillId="0" borderId="0" xfId="0"/>
    <xf numFmtId="0" fontId="0" fillId="2" borderId="0" xfId="0" applyFill="1"/>
    <xf numFmtId="0" fontId="5" fillId="2" borderId="0" xfId="0" applyFont="1" applyFill="1"/>
    <xf numFmtId="0" fontId="9" fillId="2" borderId="0" xfId="0" applyFont="1" applyFill="1" applyBorder="1"/>
    <xf numFmtId="0" fontId="11" fillId="2" borderId="0" xfId="0" applyFont="1" applyFill="1"/>
    <xf numFmtId="0" fontId="1" fillId="2" borderId="0" xfId="0" applyFont="1" applyFill="1"/>
    <xf numFmtId="0" fontId="14" fillId="2" borderId="0" xfId="0" applyFont="1" applyFill="1"/>
    <xf numFmtId="0" fontId="15" fillId="2" borderId="0" xfId="0" applyFont="1" applyFill="1"/>
    <xf numFmtId="0" fontId="0" fillId="2" borderId="0" xfId="0" applyFill="1" applyAlignment="1">
      <alignment horizontal="center"/>
    </xf>
    <xf numFmtId="0" fontId="5" fillId="2" borderId="0" xfId="0" applyFont="1" applyFill="1" applyBorder="1"/>
    <xf numFmtId="0" fontId="0" fillId="0" borderId="1" xfId="0" applyBorder="1" applyAlignment="1">
      <alignment horizontal="center"/>
    </xf>
    <xf numFmtId="0" fontId="5" fillId="0" borderId="0" xfId="0" applyFont="1" applyFill="1" applyBorder="1" applyAlignment="1">
      <alignment horizontal="left" vertical="top" wrapText="1"/>
    </xf>
    <xf numFmtId="0" fontId="0" fillId="0" borderId="0" xfId="0" applyAlignment="1">
      <alignment wrapText="1"/>
    </xf>
    <xf numFmtId="0" fontId="0" fillId="0" borderId="0" xfId="0" applyFill="1" applyBorder="1" applyAlignment="1">
      <alignment vertical="top" wrapText="1"/>
    </xf>
    <xf numFmtId="0" fontId="0" fillId="0" borderId="2" xfId="0" applyFill="1" applyBorder="1" applyAlignment="1" applyProtection="1">
      <alignment horizontal="center" vertical="top"/>
      <protection locked="0"/>
    </xf>
    <xf numFmtId="0" fontId="5" fillId="0" borderId="1" xfId="0" applyFont="1" applyFill="1" applyBorder="1" applyAlignment="1" applyProtection="1">
      <alignment horizontal="left" vertical="top"/>
      <protection locked="0"/>
    </xf>
    <xf numFmtId="0" fontId="5" fillId="0" borderId="1" xfId="0" applyFont="1" applyFill="1" applyBorder="1" applyAlignment="1" applyProtection="1">
      <alignment horizontal="center" vertical="top"/>
      <protection locked="0"/>
    </xf>
    <xf numFmtId="0" fontId="1" fillId="0" borderId="2" xfId="0" applyFont="1" applyFill="1" applyBorder="1" applyAlignment="1" applyProtection="1">
      <alignment horizontal="center" vertical="top"/>
      <protection locked="0"/>
    </xf>
    <xf numFmtId="0" fontId="1" fillId="0" borderId="1" xfId="0" applyFont="1" applyFill="1" applyBorder="1" applyAlignment="1" applyProtection="1">
      <alignment horizontal="left" vertical="top"/>
      <protection locked="0"/>
    </xf>
    <xf numFmtId="0" fontId="1" fillId="0" borderId="1" xfId="0" applyFont="1" applyFill="1" applyBorder="1" applyAlignment="1" applyProtection="1">
      <alignment horizontal="center" vertical="top"/>
      <protection locked="0"/>
    </xf>
    <xf numFmtId="0" fontId="5" fillId="0" borderId="3" xfId="0" applyFont="1" applyFill="1" applyBorder="1" applyAlignment="1" applyProtection="1">
      <alignment horizontal="left" vertical="top"/>
      <protection locked="0"/>
    </xf>
    <xf numFmtId="0" fontId="0" fillId="0" borderId="1" xfId="0" applyFill="1" applyBorder="1" applyAlignment="1" applyProtection="1">
      <alignment horizontal="center" vertical="top"/>
      <protection locked="0"/>
    </xf>
    <xf numFmtId="0" fontId="5" fillId="0" borderId="1" xfId="0" applyFont="1" applyFill="1" applyBorder="1" applyAlignment="1" applyProtection="1">
      <alignment vertical="top"/>
      <protection locked="0"/>
    </xf>
    <xf numFmtId="0" fontId="0" fillId="2" borderId="4" xfId="0" applyFill="1" applyBorder="1" applyProtection="1"/>
    <xf numFmtId="0" fontId="5" fillId="2" borderId="4" xfId="0" applyFont="1" applyFill="1" applyBorder="1" applyProtection="1"/>
    <xf numFmtId="0" fontId="9" fillId="2" borderId="0" xfId="0" applyFont="1" applyFill="1" applyBorder="1" applyAlignment="1" applyProtection="1">
      <alignment horizontal="left"/>
    </xf>
    <xf numFmtId="0" fontId="0" fillId="2" borderId="0" xfId="0" applyFill="1" applyProtection="1"/>
    <xf numFmtId="0" fontId="5" fillId="2" borderId="0" xfId="0" applyFont="1" applyFill="1" applyProtection="1"/>
    <xf numFmtId="0" fontId="0" fillId="2" borderId="0" xfId="0" applyFill="1" applyAlignment="1" applyProtection="1">
      <alignment horizontal="center"/>
    </xf>
    <xf numFmtId="0" fontId="9" fillId="2" borderId="0" xfId="0" applyFont="1" applyFill="1" applyBorder="1" applyProtection="1"/>
    <xf numFmtId="0" fontId="4" fillId="2" borderId="0" xfId="0" applyFont="1" applyFill="1" applyAlignment="1" applyProtection="1">
      <alignment horizontal="left"/>
    </xf>
    <xf numFmtId="0" fontId="5" fillId="2" borderId="0" xfId="0" applyFont="1" applyFill="1" applyAlignment="1" applyProtection="1">
      <alignment horizontal="center"/>
    </xf>
    <xf numFmtId="0" fontId="2" fillId="2" borderId="2" xfId="0" applyFont="1" applyFill="1" applyBorder="1" applyProtection="1"/>
    <xf numFmtId="2" fontId="3" fillId="2" borderId="5" xfId="0" applyNumberFormat="1" applyFont="1" applyFill="1" applyBorder="1" applyProtection="1"/>
    <xf numFmtId="0" fontId="3" fillId="2" borderId="5" xfId="0" applyFont="1" applyFill="1" applyBorder="1" applyProtection="1"/>
    <xf numFmtId="0" fontId="3" fillId="2" borderId="5" xfId="0" applyFont="1" applyFill="1" applyBorder="1" applyAlignment="1" applyProtection="1"/>
    <xf numFmtId="0" fontId="5" fillId="2" borderId="0" xfId="0" applyFont="1" applyFill="1" applyBorder="1" applyProtection="1"/>
    <xf numFmtId="0" fontId="2" fillId="2" borderId="0" xfId="0" applyFont="1" applyFill="1" applyBorder="1" applyProtection="1"/>
    <xf numFmtId="2" fontId="3" fillId="2" borderId="0" xfId="0" applyNumberFormat="1" applyFont="1" applyFill="1" applyBorder="1" applyProtection="1"/>
    <xf numFmtId="0" fontId="3" fillId="2" borderId="0" xfId="0" applyFont="1" applyFill="1" applyBorder="1" applyProtection="1"/>
    <xf numFmtId="0" fontId="3" fillId="2" borderId="0" xfId="0" applyFont="1" applyFill="1" applyBorder="1" applyAlignment="1" applyProtection="1"/>
    <xf numFmtId="0" fontId="4" fillId="2" borderId="0" xfId="0" applyFont="1" applyFill="1" applyProtection="1"/>
    <xf numFmtId="2" fontId="5" fillId="2" borderId="0" xfId="0" applyNumberFormat="1" applyFont="1" applyFill="1" applyBorder="1" applyProtection="1"/>
    <xf numFmtId="0" fontId="0" fillId="2" borderId="1" xfId="0" applyFill="1" applyBorder="1" applyAlignment="1" applyProtection="1">
      <alignment horizontal="center" vertical="center"/>
    </xf>
    <xf numFmtId="0" fontId="16" fillId="2" borderId="1" xfId="0" applyFont="1" applyFill="1" applyBorder="1" applyAlignment="1" applyProtection="1">
      <alignment horizontal="center" vertical="center"/>
    </xf>
    <xf numFmtId="0" fontId="16" fillId="2" borderId="1" xfId="0" applyFont="1" applyFill="1" applyBorder="1" applyAlignment="1" applyProtection="1">
      <alignment horizontal="center" vertical="center" wrapText="1"/>
    </xf>
    <xf numFmtId="0" fontId="2" fillId="2" borderId="1" xfId="0" applyFont="1" applyFill="1" applyBorder="1" applyAlignment="1" applyProtection="1">
      <alignment horizontal="center" vertical="center" wrapText="1"/>
    </xf>
    <xf numFmtId="0" fontId="17" fillId="2" borderId="1" xfId="0" applyFont="1" applyFill="1" applyBorder="1" applyAlignment="1" applyProtection="1">
      <alignment horizontal="center" vertical="center"/>
    </xf>
    <xf numFmtId="0" fontId="17" fillId="2" borderId="1" xfId="0" applyFont="1" applyFill="1" applyBorder="1" applyAlignment="1" applyProtection="1">
      <alignment horizontal="center" vertical="center" wrapText="1"/>
    </xf>
    <xf numFmtId="0" fontId="2" fillId="3" borderId="0" xfId="0" applyFont="1" applyFill="1" applyBorder="1" applyAlignment="1" applyProtection="1">
      <alignment horizontal="left" wrapText="1"/>
    </xf>
    <xf numFmtId="0" fontId="5" fillId="0" borderId="0" xfId="0" applyFont="1" applyFill="1" applyBorder="1" applyAlignment="1" applyProtection="1">
      <alignment horizontal="right" vertical="top"/>
    </xf>
    <xf numFmtId="2" fontId="2" fillId="4" borderId="6" xfId="0" applyNumberFormat="1" applyFont="1" applyFill="1" applyBorder="1" applyAlignment="1" applyProtection="1">
      <alignment vertical="top"/>
    </xf>
    <xf numFmtId="0" fontId="0" fillId="0" borderId="0" xfId="0" applyFill="1" applyAlignment="1" applyProtection="1">
      <alignment vertical="top"/>
    </xf>
    <xf numFmtId="0" fontId="0" fillId="0" borderId="7" xfId="0" applyFill="1" applyBorder="1" applyAlignment="1" applyProtection="1">
      <alignment vertical="top" wrapText="1"/>
    </xf>
    <xf numFmtId="2" fontId="2" fillId="4" borderId="1" xfId="0" applyNumberFormat="1" applyFont="1" applyFill="1" applyBorder="1" applyAlignment="1" applyProtection="1">
      <alignment horizontal="right" vertical="top"/>
    </xf>
    <xf numFmtId="2" fontId="2" fillId="4" borderId="7" xfId="0" applyNumberFormat="1" applyFont="1" applyFill="1" applyBorder="1" applyAlignment="1" applyProtection="1">
      <alignment vertical="top" wrapText="1"/>
    </xf>
    <xf numFmtId="0" fontId="5" fillId="2" borderId="8" xfId="0" applyFont="1" applyFill="1" applyBorder="1" applyAlignment="1" applyProtection="1">
      <alignment horizontal="center"/>
    </xf>
    <xf numFmtId="0" fontId="3" fillId="2" borderId="1" xfId="0" applyFont="1" applyFill="1" applyBorder="1" applyProtection="1"/>
    <xf numFmtId="2" fontId="3" fillId="2" borderId="1" xfId="0" applyNumberFormat="1" applyFont="1" applyFill="1" applyBorder="1" applyAlignment="1" applyProtection="1">
      <alignment horizontal="right"/>
    </xf>
    <xf numFmtId="0" fontId="5" fillId="2" borderId="3" xfId="0" applyFont="1" applyFill="1" applyBorder="1" applyAlignment="1" applyProtection="1">
      <alignment wrapText="1"/>
    </xf>
    <xf numFmtId="0" fontId="23" fillId="2" borderId="0" xfId="0" applyFont="1" applyFill="1" applyProtection="1"/>
    <xf numFmtId="0" fontId="3" fillId="2" borderId="0" xfId="0" applyFont="1" applyFill="1" applyBorder="1" applyAlignment="1" applyProtection="1">
      <alignment horizontal="right"/>
    </xf>
    <xf numFmtId="0" fontId="5" fillId="2" borderId="9" xfId="0" applyFont="1" applyFill="1" applyBorder="1" applyAlignment="1" applyProtection="1">
      <alignment horizontal="center"/>
    </xf>
    <xf numFmtId="0" fontId="5" fillId="0" borderId="0" xfId="0" applyFont="1" applyFill="1" applyAlignment="1" applyProtection="1">
      <alignment vertical="top"/>
    </xf>
    <xf numFmtId="0" fontId="1" fillId="0" borderId="0" xfId="0" applyFont="1" applyFill="1" applyAlignment="1" applyProtection="1">
      <alignment vertical="top"/>
    </xf>
    <xf numFmtId="0" fontId="3" fillId="2" borderId="0" xfId="0" applyFont="1" applyFill="1" applyBorder="1" applyAlignment="1" applyProtection="1">
      <alignment horizontal="left"/>
    </xf>
    <xf numFmtId="0" fontId="9" fillId="2" borderId="0" xfId="0" applyFont="1" applyFill="1" applyProtection="1"/>
    <xf numFmtId="0" fontId="0" fillId="2" borderId="1" xfId="0" applyFill="1" applyBorder="1" applyAlignment="1" applyProtection="1">
      <alignment horizontal="center"/>
    </xf>
    <xf numFmtId="0" fontId="0" fillId="2" borderId="5" xfId="0" applyFill="1" applyBorder="1" applyAlignment="1" applyProtection="1"/>
    <xf numFmtId="0" fontId="3" fillId="2" borderId="10" xfId="0" applyFont="1" applyFill="1" applyBorder="1" applyProtection="1"/>
    <xf numFmtId="0" fontId="4" fillId="2" borderId="1" xfId="0" applyFont="1" applyFill="1" applyBorder="1" applyAlignment="1" applyProtection="1">
      <alignment horizontal="center"/>
    </xf>
    <xf numFmtId="0" fontId="2" fillId="2" borderId="1" xfId="0" applyFont="1" applyFill="1" applyBorder="1" applyProtection="1"/>
    <xf numFmtId="2" fontId="3" fillId="2" borderId="1" xfId="0" applyNumberFormat="1" applyFont="1" applyFill="1" applyBorder="1" applyProtection="1"/>
    <xf numFmtId="0" fontId="17" fillId="2" borderId="1" xfId="0" applyFont="1" applyFill="1" applyBorder="1" applyAlignment="1" applyProtection="1">
      <alignment horizontal="left"/>
    </xf>
    <xf numFmtId="10" fontId="3" fillId="2" borderId="5" xfId="0" applyNumberFormat="1" applyFont="1" applyFill="1" applyBorder="1" applyProtection="1"/>
    <xf numFmtId="10" fontId="3" fillId="2" borderId="1" xfId="0" applyNumberFormat="1" applyFont="1" applyFill="1" applyBorder="1" applyProtection="1"/>
    <xf numFmtId="0" fontId="0" fillId="0" borderId="0" xfId="0" applyBorder="1" applyAlignment="1">
      <alignment wrapText="1"/>
    </xf>
    <xf numFmtId="10" fontId="24" fillId="2" borderId="0" xfId="0" applyNumberFormat="1" applyFont="1" applyFill="1" applyBorder="1" applyProtection="1"/>
    <xf numFmtId="0" fontId="23" fillId="2" borderId="0" xfId="0" applyFont="1" applyFill="1" applyAlignment="1" applyProtection="1">
      <alignment horizontal="right"/>
    </xf>
    <xf numFmtId="0" fontId="5" fillId="2" borderId="0" xfId="0" applyFont="1" applyFill="1" applyBorder="1" applyAlignment="1" applyProtection="1">
      <alignment horizontal="center"/>
    </xf>
    <xf numFmtId="2" fontId="3" fillId="2" borderId="0" xfId="0" applyNumberFormat="1" applyFont="1" applyFill="1" applyBorder="1" applyAlignment="1" applyProtection="1">
      <alignment horizontal="right"/>
    </xf>
    <xf numFmtId="0" fontId="5" fillId="2" borderId="0" xfId="0" applyFont="1" applyFill="1" applyBorder="1" applyAlignment="1" applyProtection="1">
      <alignment wrapText="1"/>
    </xf>
    <xf numFmtId="0" fontId="27" fillId="5" borderId="0" xfId="0" applyFont="1" applyFill="1" applyBorder="1" applyAlignment="1">
      <alignment horizontal="centerContinuous"/>
    </xf>
    <xf numFmtId="0" fontId="27" fillId="5" borderId="0" xfId="0" applyFont="1" applyFill="1" applyBorder="1" applyAlignment="1">
      <alignment horizontal="center" vertical="top"/>
    </xf>
    <xf numFmtId="0" fontId="26" fillId="5" borderId="0" xfId="0" applyFont="1" applyFill="1" applyBorder="1" applyAlignment="1">
      <alignment horizontal="centerContinuous"/>
    </xf>
    <xf numFmtId="166" fontId="0" fillId="5" borderId="11" xfId="0" applyNumberFormat="1" applyFill="1" applyBorder="1" applyAlignment="1">
      <alignment horizontal="centerContinuous"/>
    </xf>
    <xf numFmtId="0" fontId="5" fillId="0" borderId="0" xfId="0" applyFont="1"/>
    <xf numFmtId="0" fontId="0" fillId="0" borderId="1" xfId="0" applyBorder="1" applyAlignment="1">
      <alignment horizontal="left" wrapText="1" indent="1"/>
    </xf>
    <xf numFmtId="0" fontId="2" fillId="0" borderId="0" xfId="0" applyFont="1"/>
    <xf numFmtId="0" fontId="0" fillId="0" borderId="0" xfId="0" applyAlignment="1">
      <alignment vertical="top"/>
    </xf>
    <xf numFmtId="0" fontId="0" fillId="0" borderId="0" xfId="0" applyAlignment="1">
      <alignment horizontal="center" vertical="top"/>
    </xf>
    <xf numFmtId="166" fontId="0" fillId="0" borderId="0" xfId="0" applyNumberFormat="1"/>
    <xf numFmtId="0" fontId="26" fillId="5" borderId="12" xfId="0" applyFont="1" applyFill="1" applyBorder="1" applyAlignment="1">
      <alignment horizontal="left"/>
    </xf>
    <xf numFmtId="0" fontId="27" fillId="2" borderId="4" xfId="0" applyFont="1" applyFill="1" applyBorder="1" applyProtection="1"/>
    <xf numFmtId="0" fontId="3" fillId="2" borderId="4" xfId="0" applyFont="1" applyFill="1" applyBorder="1" applyAlignment="1" applyProtection="1">
      <alignment horizontal="left"/>
    </xf>
    <xf numFmtId="167" fontId="0" fillId="0" borderId="12" xfId="0" applyNumberFormat="1" applyBorder="1" applyAlignment="1">
      <alignment horizontal="center"/>
    </xf>
    <xf numFmtId="0" fontId="0" fillId="0" borderId="0" xfId="0" applyBorder="1" applyAlignment="1">
      <alignment horizontal="center"/>
    </xf>
    <xf numFmtId="0" fontId="0" fillId="0" borderId="0" xfId="0" applyBorder="1" applyAlignment="1">
      <alignment horizontal="center" vertical="top"/>
    </xf>
    <xf numFmtId="0" fontId="0" fillId="0" borderId="11" xfId="0" applyBorder="1"/>
    <xf numFmtId="0" fontId="28" fillId="0" borderId="1" xfId="0" applyNumberFormat="1" applyFont="1" applyFill="1" applyBorder="1" applyAlignment="1" applyProtection="1">
      <alignment horizontal="center" vertical="center" wrapText="1"/>
      <protection locked="0"/>
    </xf>
    <xf numFmtId="16" fontId="28" fillId="0" borderId="1" xfId="0" applyNumberFormat="1" applyFont="1" applyFill="1" applyBorder="1" applyAlignment="1" applyProtection="1">
      <alignment horizontal="center" vertical="center" wrapText="1"/>
      <protection locked="0"/>
    </xf>
    <xf numFmtId="0" fontId="28" fillId="0" borderId="1" xfId="0" applyFont="1" applyFill="1" applyBorder="1" applyAlignment="1" applyProtection="1">
      <alignment horizontal="center" vertical="center" wrapText="1"/>
      <protection locked="0"/>
    </xf>
    <xf numFmtId="167" fontId="28" fillId="0" borderId="1" xfId="0" applyNumberFormat="1" applyFont="1" applyFill="1" applyBorder="1" applyAlignment="1" applyProtection="1">
      <alignment horizontal="center" vertical="center" wrapText="1"/>
      <protection locked="0"/>
    </xf>
    <xf numFmtId="0" fontId="28" fillId="6" borderId="1" xfId="0" applyFont="1" applyFill="1" applyBorder="1" applyAlignment="1" applyProtection="1">
      <alignment horizontal="center" vertical="center" wrapText="1"/>
      <protection locked="0"/>
    </xf>
    <xf numFmtId="0" fontId="5" fillId="0" borderId="1" xfId="0" applyFont="1" applyBorder="1" applyAlignment="1">
      <alignment vertical="top" wrapText="1"/>
    </xf>
    <xf numFmtId="0" fontId="5" fillId="6" borderId="1" xfId="0" applyFont="1" applyFill="1" applyBorder="1" applyAlignment="1">
      <alignment vertical="top"/>
    </xf>
    <xf numFmtId="166" fontId="5" fillId="6" borderId="1" xfId="0" applyNumberFormat="1" applyFont="1" applyFill="1" applyBorder="1" applyAlignment="1">
      <alignment vertical="top" wrapText="1"/>
    </xf>
    <xf numFmtId="166" fontId="5" fillId="6" borderId="1" xfId="0" applyNumberFormat="1" applyFont="1" applyFill="1" applyBorder="1" applyAlignment="1">
      <alignment vertical="top"/>
    </xf>
    <xf numFmtId="0" fontId="2" fillId="0" borderId="1" xfId="0" applyFont="1" applyBorder="1" applyAlignment="1">
      <alignment vertical="top" wrapText="1"/>
    </xf>
    <xf numFmtId="0" fontId="2" fillId="6" borderId="1" xfId="0" applyFont="1" applyFill="1" applyBorder="1" applyAlignment="1">
      <alignment vertical="top"/>
    </xf>
    <xf numFmtId="0" fontId="2" fillId="6" borderId="1" xfId="0" applyFont="1" applyFill="1" applyBorder="1" applyAlignment="1">
      <alignment vertical="top" wrapText="1"/>
    </xf>
    <xf numFmtId="166" fontId="2" fillId="6" borderId="1" xfId="0" applyNumberFormat="1" applyFont="1" applyFill="1" applyBorder="1" applyAlignment="1">
      <alignment vertical="top"/>
    </xf>
    <xf numFmtId="0" fontId="5" fillId="0" borderId="1" xfId="0" applyFont="1" applyBorder="1" applyAlignment="1">
      <alignment vertical="top"/>
    </xf>
    <xf numFmtId="0" fontId="5" fillId="0" borderId="1" xfId="0" applyFont="1" applyBorder="1" applyAlignment="1">
      <alignment horizontal="center" vertical="top"/>
    </xf>
    <xf numFmtId="0" fontId="5" fillId="6" borderId="1" xfId="0" applyFont="1" applyFill="1" applyBorder="1" applyAlignment="1">
      <alignment vertical="top" wrapText="1"/>
    </xf>
    <xf numFmtId="0" fontId="0" fillId="0" borderId="1" xfId="0" applyBorder="1" applyAlignment="1">
      <alignment horizontal="center" vertical="center"/>
    </xf>
    <xf numFmtId="0" fontId="0" fillId="2" borderId="0" xfId="0" applyFill="1" applyBorder="1"/>
    <xf numFmtId="0" fontId="0" fillId="2" borderId="0" xfId="0" applyFill="1" applyBorder="1" applyAlignment="1">
      <alignment horizontal="right"/>
    </xf>
    <xf numFmtId="0" fontId="10" fillId="2" borderId="0" xfId="0" applyFont="1" applyFill="1" applyBorder="1"/>
    <xf numFmtId="0" fontId="1" fillId="2" borderId="0" xfId="0" applyFont="1" applyFill="1" applyBorder="1"/>
    <xf numFmtId="0" fontId="12" fillId="2" borderId="0" xfId="0" applyFont="1" applyFill="1" applyBorder="1"/>
    <xf numFmtId="0" fontId="11" fillId="2" borderId="0" xfId="0" applyFont="1" applyFill="1" applyBorder="1"/>
    <xf numFmtId="0" fontId="13" fillId="2" borderId="0" xfId="0" applyFont="1" applyFill="1" applyBorder="1"/>
    <xf numFmtId="0" fontId="14" fillId="2" borderId="0" xfId="0" applyFont="1" applyFill="1" applyBorder="1"/>
    <xf numFmtId="0" fontId="15" fillId="2" borderId="0" xfId="0" applyFont="1" applyFill="1" applyBorder="1"/>
    <xf numFmtId="0" fontId="0" fillId="2" borderId="0" xfId="0" applyFill="1" applyBorder="1" applyAlignment="1">
      <alignment horizontal="center"/>
    </xf>
    <xf numFmtId="0" fontId="0" fillId="0" borderId="0" xfId="0" applyBorder="1" applyAlignment="1">
      <alignment vertical="top" wrapText="1"/>
    </xf>
    <xf numFmtId="0" fontId="0" fillId="2" borderId="0" xfId="0" applyFill="1" applyBorder="1" applyAlignment="1">
      <alignment horizontal="left"/>
    </xf>
    <xf numFmtId="0" fontId="9" fillId="0" borderId="0" xfId="0" applyFont="1" applyFill="1" applyBorder="1" applyAlignment="1">
      <alignment vertical="center" wrapText="1"/>
    </xf>
    <xf numFmtId="0" fontId="0" fillId="0" borderId="0" xfId="0" applyBorder="1" applyAlignment="1">
      <alignment vertical="center" wrapText="1"/>
    </xf>
    <xf numFmtId="0" fontId="29" fillId="2" borderId="0" xfId="0" applyFont="1" applyFill="1" applyBorder="1" applyAlignment="1">
      <alignment horizontal="left"/>
    </xf>
    <xf numFmtId="10" fontId="31" fillId="2" borderId="0" xfId="0" applyNumberFormat="1" applyFont="1" applyFill="1" applyBorder="1" applyProtection="1"/>
    <xf numFmtId="0" fontId="22" fillId="0" borderId="1" xfId="0" applyFont="1" applyBorder="1" applyAlignment="1">
      <alignment horizontal="left" vertical="center" wrapText="1"/>
    </xf>
    <xf numFmtId="0" fontId="32" fillId="4" borderId="4" xfId="0" applyFont="1" applyFill="1" applyBorder="1"/>
    <xf numFmtId="0" fontId="33" fillId="4" borderId="4" xfId="0" applyFont="1" applyFill="1" applyBorder="1"/>
    <xf numFmtId="0" fontId="32" fillId="4" borderId="0" xfId="0" applyFont="1" applyFill="1"/>
    <xf numFmtId="15" fontId="32" fillId="4" borderId="0" xfId="0" applyNumberFormat="1" applyFont="1" applyFill="1"/>
    <xf numFmtId="0" fontId="32" fillId="4" borderId="0" xfId="0" applyFont="1" applyFill="1" applyBorder="1"/>
    <xf numFmtId="165" fontId="33" fillId="4" borderId="0" xfId="0" applyNumberFormat="1" applyFont="1" applyFill="1" applyBorder="1" applyAlignment="1">
      <alignment horizontal="center" vertical="center"/>
    </xf>
    <xf numFmtId="0" fontId="33" fillId="4" borderId="0" xfId="0" applyFont="1" applyFill="1" applyBorder="1" applyAlignment="1">
      <alignment horizontal="center" vertical="center"/>
    </xf>
    <xf numFmtId="0" fontId="35" fillId="2" borderId="0" xfId="36" applyFont="1" applyFill="1" applyBorder="1" applyAlignment="1" applyProtection="1"/>
    <xf numFmtId="0" fontId="5" fillId="0" borderId="7" xfId="0" applyFont="1" applyFill="1" applyBorder="1" applyAlignment="1" applyProtection="1">
      <alignment horizontal="center" vertical="top"/>
    </xf>
    <xf numFmtId="2" fontId="5" fillId="6" borderId="1" xfId="0" applyNumberFormat="1" applyFont="1" applyFill="1" applyBorder="1" applyAlignment="1" applyProtection="1">
      <alignment vertical="top"/>
    </xf>
    <xf numFmtId="165" fontId="32" fillId="0" borderId="1" xfId="0" applyNumberFormat="1" applyFont="1" applyBorder="1" applyAlignment="1">
      <alignment horizontal="center" vertical="center"/>
    </xf>
    <xf numFmtId="49" fontId="32" fillId="0" borderId="1" xfId="0" applyNumberFormat="1" applyFont="1" applyBorder="1" applyAlignment="1">
      <alignment horizontal="center" vertical="center"/>
    </xf>
    <xf numFmtId="0" fontId="32" fillId="0" borderId="1" xfId="0" applyFont="1" applyBorder="1" applyAlignment="1">
      <alignment horizontal="center" vertical="center"/>
    </xf>
    <xf numFmtId="15" fontId="32" fillId="0" borderId="1" xfId="0" applyNumberFormat="1" applyFont="1" applyBorder="1" applyAlignment="1">
      <alignment horizontal="left" vertical="center" wrapText="1"/>
    </xf>
    <xf numFmtId="0" fontId="32" fillId="0" borderId="1" xfId="0" applyFont="1" applyBorder="1" applyAlignment="1">
      <alignment horizontal="left" vertical="center" wrapText="1"/>
    </xf>
    <xf numFmtId="0" fontId="32" fillId="0" borderId="1" xfId="0" applyFont="1" applyBorder="1" applyAlignment="1">
      <alignment vertical="center" wrapText="1"/>
    </xf>
    <xf numFmtId="0" fontId="32" fillId="0" borderId="1" xfId="0" applyFont="1" applyBorder="1" applyAlignment="1">
      <alignment vertical="center"/>
    </xf>
    <xf numFmtId="49" fontId="32" fillId="0" borderId="1" xfId="0" quotePrefix="1" applyNumberFormat="1" applyFont="1" applyBorder="1" applyAlignment="1">
      <alignment horizontal="center" vertical="center"/>
    </xf>
    <xf numFmtId="0" fontId="32" fillId="0" borderId="1" xfId="0" quotePrefix="1" applyFont="1" applyBorder="1" applyAlignment="1">
      <alignment horizontal="center" vertical="center"/>
    </xf>
    <xf numFmtId="165" fontId="32" fillId="0" borderId="1" xfId="0" applyNumberFormat="1" applyFont="1" applyBorder="1" applyAlignment="1">
      <alignment vertical="center"/>
    </xf>
    <xf numFmtId="49" fontId="32" fillId="0" borderId="1" xfId="0" applyNumberFormat="1" applyFont="1" applyBorder="1" applyAlignment="1">
      <alignment vertical="center"/>
    </xf>
    <xf numFmtId="0" fontId="34" fillId="0" borderId="1" xfId="0" applyFont="1" applyBorder="1" applyAlignment="1">
      <alignment vertical="center"/>
    </xf>
    <xf numFmtId="0" fontId="37" fillId="0" borderId="1" xfId="0" applyFont="1" applyBorder="1" applyAlignment="1">
      <alignment horizontal="center" vertical="center" wrapText="1"/>
    </xf>
    <xf numFmtId="0" fontId="38" fillId="2" borderId="0" xfId="0" applyFont="1" applyFill="1" applyBorder="1" applyAlignment="1">
      <alignment horizontal="left"/>
    </xf>
    <xf numFmtId="0" fontId="14" fillId="2" borderId="0" xfId="0" applyFont="1" applyFill="1" applyBorder="1" applyAlignment="1">
      <alignment horizontal="left" vertical="center"/>
    </xf>
    <xf numFmtId="0" fontId="30" fillId="0" borderId="0" xfId="0" applyFont="1" applyFill="1" applyBorder="1"/>
    <xf numFmtId="0" fontId="0" fillId="0" borderId="0" xfId="0" applyFill="1" applyBorder="1"/>
    <xf numFmtId="2" fontId="4" fillId="0" borderId="1" xfId="0" applyNumberFormat="1" applyFont="1" applyFill="1" applyBorder="1" applyAlignment="1">
      <alignment horizontal="center" vertical="center" wrapText="1"/>
    </xf>
    <xf numFmtId="0" fontId="5" fillId="0" borderId="0" xfId="0" applyFont="1" applyFill="1" applyBorder="1" applyAlignment="1">
      <alignment horizontal="center" vertical="top" wrapText="1"/>
    </xf>
    <xf numFmtId="0" fontId="5" fillId="0" borderId="0" xfId="0" applyFont="1" applyFill="1" applyBorder="1" applyAlignment="1">
      <alignment horizontal="center" vertical="center" wrapText="1"/>
    </xf>
    <xf numFmtId="0" fontId="39" fillId="0" borderId="1" xfId="0" applyFont="1" applyBorder="1" applyAlignment="1">
      <alignment horizontal="left" vertical="center" wrapText="1"/>
    </xf>
    <xf numFmtId="0" fontId="17" fillId="2" borderId="1" xfId="0" applyFont="1" applyFill="1" applyBorder="1" applyProtection="1"/>
    <xf numFmtId="0" fontId="2" fillId="2" borderId="1" xfId="0" applyFont="1" applyFill="1" applyBorder="1" applyAlignment="1" applyProtection="1">
      <alignment horizontal="right"/>
    </xf>
    <xf numFmtId="0" fontId="40" fillId="0" borderId="7" xfId="0" applyFont="1" applyFill="1" applyBorder="1" applyAlignment="1" applyProtection="1">
      <alignment vertical="top" wrapText="1"/>
    </xf>
    <xf numFmtId="0" fontId="39" fillId="0" borderId="0" xfId="0" applyFont="1" applyFill="1" applyBorder="1" applyAlignment="1">
      <alignment horizontal="left" vertical="top" wrapText="1"/>
    </xf>
    <xf numFmtId="0" fontId="22" fillId="0" borderId="0" xfId="0" applyFont="1" applyFill="1" applyBorder="1" applyAlignment="1">
      <alignment vertical="center" wrapText="1"/>
    </xf>
    <xf numFmtId="0" fontId="2" fillId="2" borderId="1" xfId="0" applyFont="1" applyFill="1" applyBorder="1" applyAlignment="1">
      <alignment horizontal="left" vertical="center"/>
    </xf>
    <xf numFmtId="0" fontId="41" fillId="0" borderId="0" xfId="0" applyFont="1" applyBorder="1" applyAlignment="1">
      <alignment vertical="center" wrapText="1"/>
    </xf>
    <xf numFmtId="0" fontId="42" fillId="2" borderId="1" xfId="0" applyFont="1" applyFill="1" applyBorder="1" applyAlignment="1">
      <alignment horizontal="left" vertical="center" wrapText="1"/>
    </xf>
    <xf numFmtId="0" fontId="43" fillId="2" borderId="0" xfId="0" applyFont="1" applyFill="1"/>
    <xf numFmtId="0" fontId="43" fillId="2" borderId="0" xfId="0" applyFont="1" applyFill="1" applyBorder="1"/>
    <xf numFmtId="0" fontId="44" fillId="2" borderId="0" xfId="0" applyFont="1" applyFill="1" applyBorder="1"/>
    <xf numFmtId="0" fontId="43" fillId="2" borderId="0" xfId="0" applyFont="1" applyFill="1" applyAlignment="1" applyProtection="1">
      <alignment horizontal="center"/>
    </xf>
    <xf numFmtId="0" fontId="43" fillId="2" borderId="0" xfId="0" applyFont="1" applyFill="1" applyProtection="1"/>
    <xf numFmtId="0" fontId="44" fillId="2" borderId="0" xfId="0" applyFont="1" applyFill="1" applyBorder="1" applyProtection="1"/>
    <xf numFmtId="0" fontId="44" fillId="2" borderId="0" xfId="0" applyFont="1" applyFill="1" applyBorder="1" applyAlignment="1" applyProtection="1"/>
    <xf numFmtId="0" fontId="43" fillId="2" borderId="0" xfId="0" applyFont="1" applyFill="1" applyBorder="1" applyAlignment="1" applyProtection="1"/>
    <xf numFmtId="10" fontId="44" fillId="2" borderId="1" xfId="0" applyNumberFormat="1" applyFont="1" applyFill="1" applyBorder="1" applyProtection="1"/>
    <xf numFmtId="2" fontId="0" fillId="4" borderId="0" xfId="0" applyNumberFormat="1" applyFill="1" applyBorder="1" applyAlignment="1" applyProtection="1">
      <alignment horizontal="center" vertical="top"/>
    </xf>
    <xf numFmtId="2" fontId="2" fillId="2" borderId="0" xfId="0" applyNumberFormat="1" applyFont="1" applyFill="1" applyBorder="1" applyAlignment="1" applyProtection="1">
      <alignment horizontal="center"/>
    </xf>
    <xf numFmtId="2" fontId="3" fillId="2" borderId="1" xfId="0" applyNumberFormat="1" applyFont="1" applyFill="1" applyBorder="1" applyAlignment="1" applyProtection="1">
      <alignment horizontal="center"/>
    </xf>
    <xf numFmtId="0" fontId="16" fillId="2" borderId="0" xfId="0" applyFont="1" applyFill="1" applyBorder="1" applyAlignment="1" applyProtection="1">
      <alignment horizontal="center"/>
    </xf>
    <xf numFmtId="0" fontId="17" fillId="2" borderId="1" xfId="0" applyFont="1" applyFill="1" applyBorder="1" applyAlignment="1" applyProtection="1">
      <alignment horizontal="center"/>
    </xf>
    <xf numFmtId="0" fontId="5" fillId="0" borderId="1" xfId="0" applyFont="1" applyFill="1" applyBorder="1" applyAlignment="1" applyProtection="1">
      <alignment horizontal="center" vertical="top"/>
    </xf>
    <xf numFmtId="0" fontId="22" fillId="0" borderId="1" xfId="0" applyFont="1" applyFill="1" applyBorder="1" applyAlignment="1" applyProtection="1">
      <alignment horizontal="left" vertical="top" wrapText="1"/>
    </xf>
    <xf numFmtId="2" fontId="5" fillId="4" borderId="1" xfId="0" applyNumberFormat="1" applyFont="1" applyFill="1" applyBorder="1" applyAlignment="1" applyProtection="1">
      <alignment vertical="top"/>
    </xf>
    <xf numFmtId="10" fontId="5" fillId="0" borderId="1" xfId="0" applyNumberFormat="1" applyFont="1" applyFill="1" applyBorder="1" applyAlignment="1" applyProtection="1">
      <alignment vertical="top"/>
    </xf>
    <xf numFmtId="0" fontId="22" fillId="0" borderId="1" xfId="0" applyFont="1" applyFill="1" applyBorder="1" applyAlignment="1" applyProtection="1">
      <alignment horizontal="left" vertical="top"/>
    </xf>
    <xf numFmtId="2" fontId="3" fillId="4" borderId="1" xfId="0" applyNumberFormat="1" applyFont="1" applyFill="1" applyBorder="1" applyProtection="1"/>
    <xf numFmtId="0" fontId="5" fillId="2" borderId="0" xfId="0" applyFont="1" applyFill="1" applyAlignment="1" applyProtection="1">
      <alignment vertical="center"/>
    </xf>
    <xf numFmtId="0" fontId="0" fillId="2" borderId="0" xfId="0" applyFill="1" applyAlignment="1" applyProtection="1">
      <alignment vertical="center"/>
    </xf>
    <xf numFmtId="0" fontId="2" fillId="2" borderId="0" xfId="0" applyFont="1" applyFill="1" applyAlignment="1" applyProtection="1">
      <alignment horizontal="center"/>
    </xf>
    <xf numFmtId="0" fontId="16" fillId="2" borderId="1" xfId="0" applyFont="1" applyFill="1" applyBorder="1" applyAlignment="1" applyProtection="1">
      <alignment horizontal="center"/>
    </xf>
    <xf numFmtId="10" fontId="5" fillId="4" borderId="1" xfId="0" applyNumberFormat="1" applyFont="1" applyFill="1" applyBorder="1" applyAlignment="1" applyProtection="1">
      <alignment vertical="center"/>
    </xf>
    <xf numFmtId="0" fontId="5" fillId="0" borderId="1" xfId="0" applyFont="1" applyFill="1" applyBorder="1" applyAlignment="1" applyProtection="1">
      <alignment horizontal="left" vertical="top" wrapText="1"/>
    </xf>
    <xf numFmtId="0" fontId="5" fillId="0" borderId="1" xfId="0" applyFont="1" applyFill="1" applyBorder="1" applyAlignment="1" applyProtection="1">
      <alignment horizontal="center" vertical="center"/>
    </xf>
    <xf numFmtId="0" fontId="39" fillId="0" borderId="1" xfId="0" applyFont="1" applyFill="1" applyBorder="1" applyAlignment="1" applyProtection="1">
      <alignment horizontal="left" vertical="center"/>
    </xf>
    <xf numFmtId="2" fontId="5" fillId="4" borderId="1" xfId="0" applyNumberFormat="1" applyFont="1" applyFill="1" applyBorder="1" applyAlignment="1" applyProtection="1">
      <alignment vertical="center"/>
    </xf>
    <xf numFmtId="10" fontId="5" fillId="0" borderId="1" xfId="0" applyNumberFormat="1" applyFont="1" applyFill="1" applyBorder="1" applyAlignment="1" applyProtection="1">
      <alignment vertical="center"/>
    </xf>
    <xf numFmtId="0" fontId="43" fillId="2" borderId="13" xfId="0" applyFont="1" applyFill="1" applyBorder="1" applyProtection="1"/>
    <xf numFmtId="0" fontId="4" fillId="2" borderId="0" xfId="0" applyFont="1" applyFill="1" applyBorder="1" applyProtection="1"/>
    <xf numFmtId="0" fontId="2" fillId="2" borderId="4" xfId="0" applyFont="1" applyFill="1" applyBorder="1" applyProtection="1"/>
    <xf numFmtId="0" fontId="3" fillId="2" borderId="4" xfId="0" applyFont="1" applyFill="1" applyBorder="1" applyProtection="1"/>
    <xf numFmtId="0" fontId="17" fillId="2" borderId="4" xfId="0" applyFont="1" applyFill="1" applyBorder="1" applyAlignment="1" applyProtection="1"/>
    <xf numFmtId="0" fontId="4" fillId="2" borderId="4" xfId="0" applyFont="1" applyFill="1" applyBorder="1" applyProtection="1"/>
    <xf numFmtId="0" fontId="43" fillId="2" borderId="0" xfId="0" applyFont="1" applyFill="1" applyBorder="1" applyAlignment="1" applyProtection="1">
      <alignment horizontal="center"/>
    </xf>
    <xf numFmtId="0" fontId="4" fillId="2" borderId="0" xfId="0" applyFont="1" applyFill="1" applyBorder="1" applyAlignment="1" applyProtection="1">
      <alignment horizontal="left"/>
    </xf>
    <xf numFmtId="0" fontId="5" fillId="0" borderId="3" xfId="0" applyFont="1" applyFill="1" applyBorder="1" applyAlignment="1" applyProtection="1">
      <alignment horizontal="center" vertical="top"/>
    </xf>
    <xf numFmtId="0" fontId="22" fillId="0" borderId="8" xfId="0" applyFont="1" applyFill="1" applyBorder="1" applyAlignment="1" applyProtection="1">
      <alignment horizontal="left" indent="1"/>
    </xf>
    <xf numFmtId="0" fontId="0" fillId="4" borderId="9" xfId="0" applyFill="1" applyBorder="1" applyAlignment="1" applyProtection="1">
      <alignment horizontal="center" vertical="top"/>
    </xf>
    <xf numFmtId="0" fontId="0" fillId="4" borderId="14" xfId="0" applyFill="1" applyBorder="1" applyAlignment="1" applyProtection="1">
      <alignment horizontal="left"/>
    </xf>
    <xf numFmtId="0" fontId="5" fillId="2" borderId="15" xfId="0" applyFont="1" applyFill="1" applyBorder="1" applyProtection="1"/>
    <xf numFmtId="0" fontId="43" fillId="2" borderId="0" xfId="0" applyFont="1" applyFill="1" applyBorder="1" applyProtection="1"/>
    <xf numFmtId="49" fontId="0" fillId="0" borderId="0" xfId="0" applyNumberFormat="1" applyFill="1" applyBorder="1" applyAlignment="1">
      <alignment horizontal="center"/>
    </xf>
    <xf numFmtId="15" fontId="0" fillId="0" borderId="0" xfId="0" applyNumberFormat="1" applyFill="1" applyBorder="1" applyAlignment="1">
      <alignment horizontal="center"/>
    </xf>
    <xf numFmtId="164" fontId="5" fillId="0" borderId="0" xfId="0" applyNumberFormat="1" applyFont="1" applyFill="1" applyBorder="1" applyAlignment="1">
      <alignment horizontal="center"/>
    </xf>
    <xf numFmtId="164" fontId="5" fillId="0" borderId="0" xfId="0" applyNumberFormat="1" applyFont="1" applyFill="1" applyBorder="1" applyAlignment="1">
      <alignment horizontal="center" wrapText="1"/>
    </xf>
    <xf numFmtId="0" fontId="5" fillId="4" borderId="0" xfId="0" applyFont="1" applyFill="1" applyAlignment="1" applyProtection="1">
      <alignment vertical="top"/>
    </xf>
    <xf numFmtId="0" fontId="1" fillId="4" borderId="0" xfId="0" applyFont="1" applyFill="1" applyAlignment="1" applyProtection="1">
      <alignment vertical="top"/>
    </xf>
    <xf numFmtId="0" fontId="0" fillId="4" borderId="0" xfId="0" applyFill="1" applyAlignment="1" applyProtection="1">
      <alignment vertical="top"/>
    </xf>
    <xf numFmtId="0" fontId="5" fillId="4" borderId="0" xfId="0" applyFont="1" applyFill="1" applyProtection="1"/>
    <xf numFmtId="0" fontId="43" fillId="4" borderId="0" xfId="0" applyFont="1" applyFill="1" applyProtection="1"/>
    <xf numFmtId="0" fontId="0" fillId="4" borderId="0" xfId="0" applyFill="1" applyProtection="1"/>
    <xf numFmtId="0" fontId="4" fillId="4" borderId="0" xfId="0" applyFont="1" applyFill="1" applyProtection="1"/>
    <xf numFmtId="0" fontId="0" fillId="4" borderId="0" xfId="0" applyFill="1" applyAlignment="1" applyProtection="1">
      <alignment vertical="center"/>
    </xf>
    <xf numFmtId="0" fontId="2" fillId="4" borderId="4" xfId="41" applyFont="1" applyFill="1" applyBorder="1"/>
    <xf numFmtId="0" fontId="1" fillId="4" borderId="4" xfId="41" applyFont="1" applyFill="1" applyBorder="1"/>
    <xf numFmtId="0" fontId="2" fillId="4" borderId="0" xfId="41" applyFont="1" applyFill="1" applyBorder="1" applyAlignment="1">
      <alignment horizontal="center"/>
    </xf>
    <xf numFmtId="0" fontId="1" fillId="4" borderId="0" xfId="41" applyFont="1" applyFill="1" applyBorder="1"/>
    <xf numFmtId="0" fontId="1" fillId="0" borderId="16" xfId="41" applyFont="1" applyBorder="1" applyAlignment="1">
      <alignment horizontal="center" vertical="center"/>
    </xf>
    <xf numFmtId="0" fontId="1" fillId="0" borderId="17" xfId="41" applyFont="1" applyBorder="1" applyAlignment="1">
      <alignment vertical="center" wrapText="1"/>
    </xf>
    <xf numFmtId="0" fontId="1" fillId="0" borderId="0" xfId="41" applyFont="1" applyFill="1" applyAlignment="1">
      <alignment vertical="top" wrapText="1"/>
    </xf>
    <xf numFmtId="0" fontId="1" fillId="0" borderId="17" xfId="41" applyFont="1" applyBorder="1" applyAlignment="1">
      <alignment horizontal="center" vertical="center"/>
    </xf>
    <xf numFmtId="0" fontId="1" fillId="0" borderId="17" xfId="41" applyFont="1" applyBorder="1" applyAlignment="1">
      <alignment horizontal="center" vertical="center" wrapText="1"/>
    </xf>
    <xf numFmtId="0" fontId="1" fillId="4" borderId="0" xfId="41" applyFont="1" applyFill="1"/>
    <xf numFmtId="0" fontId="1" fillId="0" borderId="18" xfId="41" applyFont="1" applyBorder="1" applyAlignment="1">
      <alignment horizontal="center" vertical="center"/>
    </xf>
    <xf numFmtId="0" fontId="1" fillId="0" borderId="19" xfId="41" applyFont="1" applyBorder="1" applyAlignment="1">
      <alignment horizontal="center" vertical="center"/>
    </xf>
    <xf numFmtId="0" fontId="1" fillId="0" borderId="19" xfId="41" applyFont="1" applyBorder="1" applyAlignment="1">
      <alignment vertical="center" wrapText="1"/>
    </xf>
    <xf numFmtId="0" fontId="27" fillId="4" borderId="0" xfId="41" applyFont="1" applyFill="1"/>
    <xf numFmtId="0" fontId="38" fillId="4" borderId="0" xfId="41" applyFont="1" applyFill="1"/>
    <xf numFmtId="0" fontId="22" fillId="4" borderId="0" xfId="41" applyFont="1" applyFill="1"/>
    <xf numFmtId="0" fontId="6" fillId="4" borderId="0" xfId="36" applyFill="1" applyAlignment="1" applyProtection="1"/>
    <xf numFmtId="0" fontId="32" fillId="0" borderId="1" xfId="0" applyFont="1" applyBorder="1" applyAlignment="1">
      <alignment horizontal="center" vertical="center" wrapText="1"/>
    </xf>
    <xf numFmtId="0" fontId="2" fillId="4" borderId="20" xfId="42" applyFont="1" applyFill="1" applyBorder="1" applyProtection="1"/>
    <xf numFmtId="0" fontId="1" fillId="4" borderId="20" xfId="42" applyFont="1" applyFill="1" applyBorder="1" applyProtection="1"/>
    <xf numFmtId="0" fontId="1" fillId="4" borderId="20" xfId="42" applyFill="1" applyBorder="1" applyProtection="1"/>
    <xf numFmtId="0" fontId="1" fillId="4" borderId="0" xfId="42" applyFill="1" applyProtection="1"/>
    <xf numFmtId="0" fontId="1" fillId="4" borderId="0" xfId="42" applyFont="1" applyFill="1" applyProtection="1"/>
    <xf numFmtId="0" fontId="47" fillId="4" borderId="0" xfId="42" applyFont="1" applyFill="1" applyBorder="1" applyAlignment="1" applyProtection="1">
      <alignment horizontal="left"/>
    </xf>
    <xf numFmtId="0" fontId="1" fillId="7" borderId="9" xfId="42" applyFont="1" applyFill="1" applyBorder="1" applyAlignment="1" applyProtection="1">
      <alignment horizontal="center"/>
    </xf>
    <xf numFmtId="0" fontId="17" fillId="7" borderId="1" xfId="42" applyFont="1" applyFill="1" applyBorder="1" applyProtection="1"/>
    <xf numFmtId="0" fontId="2" fillId="7" borderId="1" xfId="42" applyFont="1" applyFill="1" applyBorder="1" applyAlignment="1" applyProtection="1">
      <alignment horizontal="center"/>
    </xf>
    <xf numFmtId="0" fontId="1" fillId="4" borderId="2" xfId="42" applyFill="1" applyBorder="1" applyAlignment="1" applyProtection="1">
      <alignment horizontal="center" vertical="top"/>
    </xf>
    <xf numFmtId="0" fontId="1" fillId="4" borderId="1" xfId="42" applyFont="1" applyFill="1" applyBorder="1" applyAlignment="1" applyProtection="1">
      <alignment horizontal="left" vertical="top"/>
    </xf>
    <xf numFmtId="2" fontId="1" fillId="4" borderId="1" xfId="42" applyNumberFormat="1" applyFont="1" applyFill="1" applyBorder="1" applyAlignment="1" applyProtection="1">
      <alignment horizontal="center" vertical="top"/>
    </xf>
    <xf numFmtId="0" fontId="1" fillId="4" borderId="3" xfId="42" applyFont="1" applyFill="1" applyBorder="1" applyAlignment="1" applyProtection="1">
      <alignment horizontal="left" vertical="top"/>
    </xf>
    <xf numFmtId="0" fontId="1" fillId="4" borderId="1" xfId="42" applyFill="1" applyBorder="1" applyAlignment="1" applyProtection="1">
      <alignment horizontal="center" vertical="top"/>
    </xf>
    <xf numFmtId="0" fontId="1" fillId="4" borderId="1" xfId="42" applyFont="1" applyFill="1" applyBorder="1" applyAlignment="1" applyProtection="1">
      <alignment vertical="top"/>
    </xf>
    <xf numFmtId="0" fontId="1" fillId="4" borderId="0" xfId="42" applyFill="1" applyAlignment="1" applyProtection="1">
      <alignment horizontal="center"/>
    </xf>
    <xf numFmtId="10" fontId="3" fillId="4" borderId="1" xfId="42" applyNumberFormat="1" applyFont="1" applyFill="1" applyBorder="1" applyProtection="1"/>
    <xf numFmtId="0" fontId="48" fillId="4" borderId="0" xfId="42" applyFont="1" applyFill="1" applyBorder="1" applyAlignment="1" applyProtection="1">
      <alignment horizontal="center"/>
    </xf>
    <xf numFmtId="164" fontId="48" fillId="4" borderId="0" xfId="42" applyNumberFormat="1" applyFont="1" applyFill="1" applyBorder="1" applyAlignment="1" applyProtection="1">
      <alignment horizontal="center"/>
    </xf>
    <xf numFmtId="0" fontId="48" fillId="4" borderId="0" xfId="42" applyFont="1" applyFill="1" applyBorder="1" applyProtection="1"/>
    <xf numFmtId="0" fontId="3" fillId="4" borderId="0" xfId="42" applyFont="1" applyFill="1" applyBorder="1" applyProtection="1"/>
    <xf numFmtId="0" fontId="1" fillId="4" borderId="0" xfId="42" applyFill="1" applyBorder="1" applyProtection="1"/>
    <xf numFmtId="0" fontId="1" fillId="7" borderId="1" xfId="42" applyFill="1" applyBorder="1" applyProtection="1"/>
    <xf numFmtId="0" fontId="49" fillId="7" borderId="1" xfId="42" applyFont="1" applyFill="1" applyBorder="1" applyAlignment="1" applyProtection="1">
      <alignment horizontal="left"/>
    </xf>
    <xf numFmtId="0" fontId="2" fillId="7" borderId="1" xfId="42" applyFont="1" applyFill="1" applyBorder="1" applyProtection="1"/>
    <xf numFmtId="0" fontId="1" fillId="4" borderId="1" xfId="42" applyFill="1" applyBorder="1" applyProtection="1"/>
    <xf numFmtId="0" fontId="2" fillId="4" borderId="1" xfId="42" applyFont="1" applyFill="1" applyBorder="1" applyProtection="1"/>
    <xf numFmtId="10" fontId="2" fillId="4" borderId="1" xfId="42" applyNumberFormat="1" applyFont="1" applyFill="1" applyBorder="1" applyProtection="1"/>
    <xf numFmtId="0" fontId="3" fillId="4" borderId="0" xfId="42" applyFont="1" applyFill="1" applyProtection="1"/>
    <xf numFmtId="0" fontId="2" fillId="4" borderId="0" xfId="42" applyFont="1" applyFill="1" applyProtection="1"/>
    <xf numFmtId="0" fontId="13" fillId="4" borderId="0" xfId="42" applyFont="1" applyFill="1" applyProtection="1"/>
    <xf numFmtId="0" fontId="2" fillId="7" borderId="1" xfId="42" applyFont="1" applyFill="1" applyBorder="1" applyAlignment="1" applyProtection="1">
      <alignment horizontal="center" vertical="center" wrapText="1"/>
    </xf>
    <xf numFmtId="0" fontId="16" fillId="7" borderId="1" xfId="42" applyFont="1" applyFill="1" applyBorder="1" applyAlignment="1" applyProtection="1">
      <alignment horizontal="center" vertical="center"/>
    </xf>
    <xf numFmtId="2" fontId="3" fillId="4" borderId="0" xfId="42" applyNumberFormat="1" applyFont="1" applyFill="1" applyProtection="1"/>
    <xf numFmtId="0" fontId="6" fillId="2" borderId="0" xfId="36" applyFill="1" applyBorder="1" applyAlignment="1" applyProtection="1"/>
    <xf numFmtId="0" fontId="6" fillId="2" borderId="0" xfId="36" applyFont="1" applyFill="1" applyBorder="1" applyAlignment="1" applyProtection="1"/>
    <xf numFmtId="0" fontId="2" fillId="7" borderId="1" xfId="0" applyFont="1" applyFill="1" applyBorder="1" applyAlignment="1">
      <alignment horizontal="center" vertical="top" wrapText="1"/>
    </xf>
    <xf numFmtId="0" fontId="36" fillId="7" borderId="1" xfId="0" applyFont="1" applyFill="1" applyBorder="1" applyAlignment="1">
      <alignment horizontal="center" vertical="top" wrapText="1"/>
    </xf>
    <xf numFmtId="0" fontId="36" fillId="7" borderId="1" xfId="0" applyFont="1" applyFill="1" applyBorder="1" applyAlignment="1">
      <alignment vertical="top" wrapText="1"/>
    </xf>
    <xf numFmtId="0" fontId="0" fillId="42" borderId="1" xfId="0" applyFill="1" applyBorder="1" applyAlignment="1" applyProtection="1">
      <alignment horizontal="center" vertical="top"/>
      <protection locked="0"/>
    </xf>
    <xf numFmtId="0" fontId="5" fillId="42" borderId="1" xfId="0" applyFont="1" applyFill="1" applyBorder="1" applyAlignment="1" applyProtection="1">
      <alignment vertical="top"/>
      <protection locked="0"/>
    </xf>
    <xf numFmtId="0" fontId="5" fillId="42" borderId="1" xfId="0" applyFont="1" applyFill="1" applyBorder="1" applyAlignment="1" applyProtection="1">
      <alignment horizontal="center" vertical="top"/>
      <protection locked="0"/>
    </xf>
    <xf numFmtId="0" fontId="1" fillId="0" borderId="1" xfId="0" applyFont="1" applyFill="1" applyBorder="1" applyAlignment="1" applyProtection="1">
      <alignment vertical="top"/>
      <protection locked="0"/>
    </xf>
    <xf numFmtId="0" fontId="1" fillId="4" borderId="2" xfId="42" applyFont="1" applyFill="1" applyBorder="1" applyAlignment="1" applyProtection="1">
      <alignment horizontal="center" vertical="top"/>
    </xf>
    <xf numFmtId="0" fontId="1" fillId="4" borderId="1" xfId="42" applyFont="1" applyFill="1" applyBorder="1" applyAlignment="1" applyProtection="1">
      <alignment horizontal="center" vertical="top"/>
    </xf>
    <xf numFmtId="10" fontId="2" fillId="4" borderId="1" xfId="50" applyNumberFormat="1" applyFont="1" applyFill="1" applyBorder="1" applyProtection="1"/>
    <xf numFmtId="10" fontId="1" fillId="4" borderId="1" xfId="50" applyNumberFormat="1" applyFont="1" applyFill="1" applyBorder="1" applyProtection="1"/>
    <xf numFmtId="10" fontId="3" fillId="4" borderId="1" xfId="50" applyNumberFormat="1" applyFont="1" applyFill="1" applyBorder="1" applyProtection="1"/>
    <xf numFmtId="0" fontId="2" fillId="7" borderId="1" xfId="42" applyFont="1" applyFill="1" applyBorder="1" applyAlignment="1" applyProtection="1">
      <alignment horizontal="left" vertical="center" wrapText="1"/>
    </xf>
    <xf numFmtId="1" fontId="2" fillId="43" borderId="1" xfId="42" applyNumberFormat="1" applyFont="1" applyFill="1" applyBorder="1" applyAlignment="1" applyProtection="1">
      <alignment horizontal="center" vertical="center"/>
    </xf>
    <xf numFmtId="0" fontId="17" fillId="7" borderId="1" xfId="42" applyFont="1" applyFill="1" applyBorder="1" applyAlignment="1" applyProtection="1">
      <alignment horizontal="left" vertical="center"/>
    </xf>
    <xf numFmtId="1" fontId="2" fillId="2" borderId="1" xfId="42" applyNumberFormat="1" applyFont="1" applyFill="1" applyBorder="1" applyAlignment="1" applyProtection="1">
      <alignment horizontal="center" vertical="center"/>
    </xf>
    <xf numFmtId="0" fontId="17" fillId="7" borderId="1" xfId="42" applyFont="1" applyFill="1" applyBorder="1" applyAlignment="1" applyProtection="1">
      <alignment horizontal="left" vertical="center" wrapText="1"/>
    </xf>
    <xf numFmtId="1" fontId="2" fillId="4" borderId="1" xfId="42" applyNumberFormat="1" applyFont="1" applyFill="1" applyBorder="1" applyAlignment="1" applyProtection="1">
      <alignment horizontal="center" vertical="center"/>
    </xf>
    <xf numFmtId="0" fontId="49" fillId="7" borderId="1" xfId="42" applyFont="1" applyFill="1" applyBorder="1" applyAlignment="1" applyProtection="1">
      <alignment horizontal="center" vertical="center"/>
    </xf>
    <xf numFmtId="0" fontId="2" fillId="7" borderId="1" xfId="42" applyFont="1" applyFill="1" applyBorder="1" applyAlignment="1" applyProtection="1">
      <alignment horizontal="center" vertical="center"/>
    </xf>
    <xf numFmtId="2" fontId="1" fillId="4" borderId="1" xfId="42" applyNumberFormat="1" applyFont="1" applyFill="1" applyBorder="1" applyAlignment="1" applyProtection="1">
      <alignment vertical="center" wrapText="1"/>
    </xf>
    <xf numFmtId="2" fontId="1" fillId="4" borderId="1" xfId="50" applyNumberFormat="1" applyFont="1" applyFill="1" applyBorder="1" applyAlignment="1" applyProtection="1">
      <alignment horizontal="center"/>
    </xf>
    <xf numFmtId="2" fontId="2" fillId="4" borderId="1" xfId="42" applyNumberFormat="1" applyFont="1" applyFill="1" applyBorder="1" applyAlignment="1" applyProtection="1">
      <alignment horizontal="center"/>
    </xf>
    <xf numFmtId="10" fontId="1" fillId="4" borderId="1" xfId="50" applyNumberFormat="1" applyFont="1" applyFill="1" applyBorder="1" applyAlignment="1" applyProtection="1">
      <alignment horizontal="center"/>
    </xf>
    <xf numFmtId="168" fontId="1" fillId="4" borderId="1" xfId="50" applyNumberFormat="1" applyFont="1" applyFill="1" applyBorder="1" applyAlignment="1" applyProtection="1">
      <alignment horizontal="center"/>
    </xf>
    <xf numFmtId="10" fontId="1" fillId="4" borderId="1" xfId="42" applyNumberFormat="1" applyFill="1" applyBorder="1" applyAlignment="1" applyProtection="1">
      <alignment horizontal="center"/>
    </xf>
    <xf numFmtId="10" fontId="2" fillId="4" borderId="1" xfId="42" applyNumberFormat="1" applyFont="1" applyFill="1" applyBorder="1" applyAlignment="1" applyProtection="1">
      <alignment horizontal="center"/>
    </xf>
    <xf numFmtId="9" fontId="5" fillId="6" borderId="1" xfId="45" applyFont="1" applyFill="1" applyBorder="1" applyAlignment="1" applyProtection="1">
      <alignment horizontal="center" vertical="top"/>
    </xf>
    <xf numFmtId="10" fontId="1" fillId="0" borderId="1" xfId="0" applyNumberFormat="1" applyFont="1" applyFill="1" applyBorder="1" applyAlignment="1" applyProtection="1">
      <alignment vertical="top"/>
      <protection locked="0"/>
    </xf>
    <xf numFmtId="10" fontId="1" fillId="0" borderId="3" xfId="0" applyNumberFormat="1" applyFont="1" applyFill="1" applyBorder="1" applyAlignment="1" applyProtection="1">
      <alignment vertical="top"/>
      <protection locked="0"/>
    </xf>
    <xf numFmtId="2" fontId="5" fillId="42" borderId="1" xfId="0" applyNumberFormat="1" applyFont="1" applyFill="1" applyBorder="1" applyAlignment="1" applyProtection="1">
      <alignment vertical="top"/>
    </xf>
    <xf numFmtId="0" fontId="39" fillId="0" borderId="0" xfId="0" applyFont="1" applyFill="1" applyBorder="1" applyAlignment="1">
      <alignment horizontal="left" vertical="top" wrapText="1"/>
    </xf>
    <xf numFmtId="0" fontId="1" fillId="0" borderId="7" xfId="0" applyFont="1" applyFill="1" applyBorder="1" applyAlignment="1" applyProtection="1">
      <alignment horizontal="left" vertical="top"/>
    </xf>
    <xf numFmtId="0" fontId="1" fillId="0" borderId="0" xfId="0" applyFont="1" applyAlignment="1" applyProtection="1">
      <alignment horizontal="left" indent="1"/>
    </xf>
    <xf numFmtId="0" fontId="1" fillId="0" borderId="1" xfId="0" applyFont="1" applyFill="1" applyBorder="1" applyAlignment="1" applyProtection="1">
      <alignment horizontal="left" vertical="top" wrapText="1"/>
    </xf>
    <xf numFmtId="0" fontId="1" fillId="0" borderId="0" xfId="0" applyFont="1" applyFill="1" applyBorder="1" applyAlignment="1">
      <alignment horizontal="center" vertical="center" wrapText="1"/>
    </xf>
    <xf numFmtId="0" fontId="1" fillId="0" borderId="0" xfId="0" applyFont="1" applyFill="1" applyBorder="1" applyAlignment="1">
      <alignment horizontal="center" vertical="top" wrapText="1"/>
    </xf>
    <xf numFmtId="0" fontId="1" fillId="0" borderId="0" xfId="0" applyFont="1" applyFill="1" applyBorder="1" applyAlignment="1">
      <alignment horizontal="left" vertical="top" wrapText="1"/>
    </xf>
    <xf numFmtId="0" fontId="1" fillId="0" borderId="0" xfId="0" applyFont="1" applyBorder="1" applyAlignment="1">
      <alignment vertical="top" wrapText="1"/>
    </xf>
    <xf numFmtId="0" fontId="1" fillId="0" borderId="0" xfId="0" applyFont="1" applyFill="1" applyBorder="1" applyAlignment="1">
      <alignment vertical="top" wrapText="1"/>
    </xf>
    <xf numFmtId="0" fontId="27" fillId="2" borderId="0" xfId="0" applyFont="1" applyFill="1" applyBorder="1"/>
    <xf numFmtId="14" fontId="1"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horizontal="center" vertical="center" wrapText="1"/>
    </xf>
    <xf numFmtId="0" fontId="39" fillId="0" borderId="0" xfId="0" applyFont="1" applyFill="1" applyBorder="1" applyAlignment="1">
      <alignment horizontal="left" vertical="top" wrapText="1"/>
    </xf>
    <xf numFmtId="0" fontId="2" fillId="0" borderId="7" xfId="0" quotePrefix="1" applyFont="1" applyFill="1" applyBorder="1" applyAlignment="1" applyProtection="1">
      <alignment horizontal="left" vertical="top"/>
    </xf>
    <xf numFmtId="0" fontId="2" fillId="0" borderId="7" xfId="0" applyFont="1" applyFill="1" applyBorder="1" applyAlignment="1" applyProtection="1">
      <alignment horizontal="left" vertical="top"/>
    </xf>
    <xf numFmtId="0" fontId="16" fillId="0" borderId="0" xfId="0" applyFont="1" applyAlignment="1" applyProtection="1">
      <alignment horizontal="left"/>
    </xf>
    <xf numFmtId="0" fontId="1" fillId="0" borderId="0" xfId="0" applyFont="1" applyFill="1" applyBorder="1" applyAlignment="1" applyProtection="1">
      <alignment horizontal="right" vertical="top"/>
    </xf>
    <xf numFmtId="0" fontId="16" fillId="0" borderId="0" xfId="0" applyFont="1" applyAlignment="1" applyProtection="1">
      <alignment horizontal="left" indent="1"/>
    </xf>
    <xf numFmtId="0" fontId="0" fillId="0" borderId="0" xfId="0" applyFill="1" applyAlignment="1" applyProtection="1">
      <alignment horizontal="left" vertical="top" indent="1"/>
    </xf>
    <xf numFmtId="2" fontId="30" fillId="2" borderId="0" xfId="0" applyNumberFormat="1" applyFont="1" applyFill="1" applyBorder="1" applyAlignment="1">
      <alignment horizontal="center"/>
    </xf>
    <xf numFmtId="0" fontId="0" fillId="0" borderId="0" xfId="0" applyAlignment="1">
      <alignment horizontal="center"/>
    </xf>
    <xf numFmtId="0" fontId="39" fillId="0" borderId="0" xfId="0" applyFont="1" applyFill="1" applyBorder="1" applyAlignment="1">
      <alignment horizontal="left" vertical="top" wrapText="1"/>
    </xf>
    <xf numFmtId="0" fontId="5" fillId="0" borderId="0" xfId="0" applyFont="1" applyFill="1" applyBorder="1" applyAlignment="1">
      <alignment horizontal="left" vertical="top" wrapText="1"/>
    </xf>
    <xf numFmtId="0" fontId="9" fillId="0" borderId="0" xfId="0" applyFont="1" applyFill="1" applyBorder="1" applyAlignment="1">
      <alignment horizontal="left" vertical="center" wrapText="1"/>
    </xf>
    <xf numFmtId="0" fontId="40" fillId="0" borderId="1" xfId="0" applyFont="1" applyFill="1" applyBorder="1" applyAlignment="1" applyProtection="1">
      <alignment horizontal="left" vertical="top" wrapText="1"/>
    </xf>
    <xf numFmtId="0" fontId="40" fillId="0" borderId="1" xfId="0" applyFont="1" applyBorder="1" applyAlignment="1" applyProtection="1">
      <alignment horizontal="left" wrapText="1"/>
    </xf>
    <xf numFmtId="0" fontId="45" fillId="0" borderId="1" xfId="0" applyFont="1" applyFill="1" applyBorder="1" applyAlignment="1" applyProtection="1">
      <alignment horizontal="left" vertical="top" wrapText="1"/>
    </xf>
    <xf numFmtId="0" fontId="45" fillId="0" borderId="1" xfId="0" applyFont="1" applyBorder="1" applyAlignment="1" applyProtection="1">
      <alignment horizontal="left" wrapText="1"/>
    </xf>
    <xf numFmtId="0" fontId="5" fillId="0" borderId="1" xfId="0" applyFont="1" applyFill="1" applyBorder="1" applyAlignment="1" applyProtection="1">
      <alignment horizontal="left" vertical="top" wrapText="1"/>
    </xf>
    <xf numFmtId="0" fontId="0" fillId="0" borderId="1" xfId="0" applyBorder="1" applyAlignment="1" applyProtection="1">
      <alignment horizontal="left" wrapText="1"/>
    </xf>
    <xf numFmtId="0" fontId="40" fillId="0" borderId="1" xfId="0" applyFont="1" applyFill="1" applyBorder="1" applyAlignment="1" applyProtection="1">
      <alignment horizontal="left" vertical="center" wrapText="1"/>
    </xf>
    <xf numFmtId="0" fontId="40" fillId="0" borderId="1" xfId="0" applyFont="1" applyBorder="1" applyAlignment="1" applyProtection="1">
      <alignment horizontal="left" vertical="center" wrapText="1"/>
    </xf>
    <xf numFmtId="0" fontId="0" fillId="2" borderId="2" xfId="0" applyFill="1" applyBorder="1" applyAlignment="1" applyProtection="1">
      <alignment horizontal="left" vertical="center" wrapText="1"/>
    </xf>
    <xf numFmtId="0" fontId="0" fillId="0" borderId="5" xfId="0" applyBorder="1" applyAlignment="1">
      <alignment wrapText="1"/>
    </xf>
    <xf numFmtId="0" fontId="0" fillId="0" borderId="10" xfId="0" applyBorder="1" applyAlignment="1">
      <alignment wrapText="1"/>
    </xf>
    <xf numFmtId="0" fontId="40" fillId="0" borderId="1" xfId="0" quotePrefix="1" applyFont="1" applyFill="1" applyBorder="1" applyAlignment="1" applyProtection="1">
      <alignment horizontal="left" vertical="top" wrapText="1"/>
    </xf>
    <xf numFmtId="0" fontId="0" fillId="0" borderId="1" xfId="0" applyBorder="1" applyAlignment="1">
      <alignment horizontal="left" vertical="center" wrapText="1"/>
    </xf>
    <xf numFmtId="0" fontId="4" fillId="2" borderId="1" xfId="0" applyFont="1" applyFill="1" applyBorder="1" applyAlignment="1" applyProtection="1">
      <alignment wrapText="1"/>
    </xf>
    <xf numFmtId="0" fontId="5" fillId="0" borderId="2" xfId="0" applyFont="1" applyFill="1" applyBorder="1" applyAlignment="1" applyProtection="1">
      <alignment horizontal="left" vertical="center" wrapText="1"/>
      <protection locked="0"/>
    </xf>
    <xf numFmtId="0" fontId="5" fillId="0" borderId="5" xfId="0" applyFont="1" applyFill="1" applyBorder="1" applyAlignment="1" applyProtection="1">
      <alignment horizontal="left" vertical="center" wrapText="1"/>
      <protection locked="0"/>
    </xf>
    <xf numFmtId="0" fontId="0" fillId="0" borderId="5" xfId="0" applyBorder="1" applyAlignment="1" applyProtection="1">
      <alignment horizontal="left" vertical="center" wrapText="1"/>
      <protection locked="0"/>
    </xf>
    <xf numFmtId="0" fontId="0" fillId="0" borderId="10" xfId="0" applyBorder="1" applyAlignment="1" applyProtection="1">
      <alignment horizontal="left" vertical="center" wrapText="1"/>
      <protection locked="0"/>
    </xf>
    <xf numFmtId="0" fontId="17" fillId="2" borderId="1" xfId="0" applyFont="1" applyFill="1" applyBorder="1" applyAlignment="1" applyProtection="1">
      <alignment horizontal="left" vertical="center" wrapText="1"/>
    </xf>
    <xf numFmtId="0" fontId="0" fillId="0" borderId="1" xfId="0" applyBorder="1" applyAlignment="1" applyProtection="1">
      <alignment horizontal="left" vertical="center" wrapText="1"/>
    </xf>
    <xf numFmtId="0" fontId="3" fillId="2" borderId="5" xfId="0" applyFont="1" applyFill="1" applyBorder="1" applyAlignment="1" applyProtection="1"/>
    <xf numFmtId="0" fontId="0" fillId="0" borderId="10" xfId="0" applyBorder="1" applyAlignment="1" applyProtection="1"/>
    <xf numFmtId="0" fontId="40" fillId="0" borderId="2" xfId="0" applyFont="1" applyFill="1" applyBorder="1" applyAlignment="1" applyProtection="1">
      <alignment horizontal="left" vertical="center" wrapText="1"/>
      <protection locked="0"/>
    </xf>
    <xf numFmtId="0" fontId="40" fillId="0" borderId="5" xfId="0" applyFont="1" applyFill="1" applyBorder="1" applyAlignment="1" applyProtection="1">
      <alignment horizontal="left" vertical="center" wrapText="1"/>
      <protection locked="0"/>
    </xf>
    <xf numFmtId="0" fontId="40" fillId="0" borderId="5" xfId="0" applyFont="1" applyBorder="1" applyAlignment="1" applyProtection="1">
      <alignment horizontal="left" vertical="center" wrapText="1"/>
      <protection locked="0"/>
    </xf>
    <xf numFmtId="0" fontId="40" fillId="0" borderId="10" xfId="0" applyFont="1" applyBorder="1" applyAlignment="1" applyProtection="1">
      <alignment horizontal="left" vertical="center" wrapText="1"/>
      <protection locked="0"/>
    </xf>
    <xf numFmtId="0" fontId="3" fillId="2" borderId="1" xfId="0" applyFont="1" applyFill="1" applyBorder="1" applyAlignment="1" applyProtection="1"/>
    <xf numFmtId="0" fontId="17" fillId="2" borderId="2" xfId="0" applyFont="1" applyFill="1" applyBorder="1" applyAlignment="1" applyProtection="1">
      <alignment horizontal="left" vertical="center" wrapText="1"/>
    </xf>
    <xf numFmtId="0" fontId="2" fillId="0" borderId="5" xfId="0" applyFont="1" applyBorder="1" applyAlignment="1" applyProtection="1">
      <alignment horizontal="left" vertical="center" wrapText="1"/>
    </xf>
    <xf numFmtId="0" fontId="2" fillId="0" borderId="10" xfId="0" applyFont="1" applyBorder="1" applyAlignment="1" applyProtection="1">
      <alignment horizontal="left" vertical="center" wrapText="1"/>
    </xf>
    <xf numFmtId="0" fontId="0" fillId="0" borderId="5" xfId="0" applyBorder="1" applyAlignment="1" applyProtection="1"/>
    <xf numFmtId="2" fontId="1" fillId="4" borderId="1" xfId="42" applyNumberFormat="1" applyFont="1" applyFill="1" applyBorder="1" applyAlignment="1" applyProtection="1">
      <alignment horizontal="left" vertical="top" wrapText="1"/>
    </xf>
    <xf numFmtId="0" fontId="16" fillId="7" borderId="1" xfId="42" applyFont="1" applyFill="1" applyBorder="1" applyAlignment="1" applyProtection="1">
      <alignment horizontal="left" vertical="center"/>
    </xf>
    <xf numFmtId="0" fontId="25" fillId="0" borderId="1" xfId="0" applyFont="1" applyFill="1" applyBorder="1" applyAlignment="1">
      <alignment horizontal="center" vertical="center" wrapText="1"/>
    </xf>
    <xf numFmtId="0" fontId="1" fillId="0" borderId="0" xfId="0" applyFont="1" applyFill="1" applyBorder="1" applyAlignment="1" applyProtection="1">
      <alignment horizontal="left" indent="1"/>
    </xf>
  </cellXfs>
  <cellStyles count="51">
    <cellStyle name="Accent1" xfId="1" builtinId="29" customBuiltin="1"/>
    <cellStyle name="Accent1 - 20%" xfId="2"/>
    <cellStyle name="Accent1 - 40%" xfId="3"/>
    <cellStyle name="Accent1 - 60%" xfId="4"/>
    <cellStyle name="Accent2" xfId="5" builtinId="33" customBuiltin="1"/>
    <cellStyle name="Accent2 - 20%" xfId="6"/>
    <cellStyle name="Accent2 - 40%" xfId="7"/>
    <cellStyle name="Accent2 - 60%" xfId="8"/>
    <cellStyle name="Accent3" xfId="9" builtinId="37" customBuiltin="1"/>
    <cellStyle name="Accent3 - 20%" xfId="10"/>
    <cellStyle name="Accent3 - 40%" xfId="11"/>
    <cellStyle name="Accent3 - 60%" xfId="12"/>
    <cellStyle name="Accent4" xfId="13" builtinId="41" customBuiltin="1"/>
    <cellStyle name="Accent4 - 20%" xfId="14"/>
    <cellStyle name="Accent4 - 40%" xfId="15"/>
    <cellStyle name="Accent4 - 60%" xfId="16"/>
    <cellStyle name="Accent5" xfId="17" builtinId="45" customBuiltin="1"/>
    <cellStyle name="Accent5 - 20%" xfId="18"/>
    <cellStyle name="Accent5 - 40%" xfId="19"/>
    <cellStyle name="Accent5 - 60%" xfId="20"/>
    <cellStyle name="Accent6" xfId="21" builtinId="49" customBuiltin="1"/>
    <cellStyle name="Accent6 - 20%" xfId="22"/>
    <cellStyle name="Accent6 - 40%" xfId="23"/>
    <cellStyle name="Accent6 - 60%" xfId="24"/>
    <cellStyle name="Bad" xfId="25" builtinId="27" customBuiltin="1"/>
    <cellStyle name="Calculation" xfId="26" builtinId="22" customBuiltin="1"/>
    <cellStyle name="Check Cell" xfId="27" builtinId="23" customBuiltin="1"/>
    <cellStyle name="Emphasis 1" xfId="28"/>
    <cellStyle name="Emphasis 2" xfId="29"/>
    <cellStyle name="Emphasis 3" xfId="30"/>
    <cellStyle name="Good" xfId="31" builtinId="26" customBuiltin="1"/>
    <cellStyle name="Heading 1" xfId="32" builtinId="16" customBuiltin="1"/>
    <cellStyle name="Heading 2" xfId="33" builtinId="17" customBuiltin="1"/>
    <cellStyle name="Heading 3" xfId="34" builtinId="18" customBuiltin="1"/>
    <cellStyle name="Heading 4" xfId="35" builtinId="19" customBuiltin="1"/>
    <cellStyle name="Hyperlink" xfId="36" builtinId="8"/>
    <cellStyle name="Input" xfId="37" builtinId="20" customBuiltin="1"/>
    <cellStyle name="Linked Cell" xfId="38" builtinId="24" customBuiltin="1"/>
    <cellStyle name="Neutral" xfId="39" builtinId="28" customBuiltin="1"/>
    <cellStyle name="Normal" xfId="0" builtinId="0"/>
    <cellStyle name="Normal 2" xfId="40"/>
    <cellStyle name="Normal_TEMPLATE_Client_Project_UCP_v11 - jc comments" xfId="41"/>
    <cellStyle name="Normal_TEMPLATE_Client_Project_UCP_v12" xfId="42"/>
    <cellStyle name="Note" xfId="43" builtinId="10" customBuiltin="1"/>
    <cellStyle name="Output" xfId="44" builtinId="21" customBuiltin="1"/>
    <cellStyle name="Percent" xfId="45" builtinId="5"/>
    <cellStyle name="Percent 2" xfId="50"/>
    <cellStyle name="Sheet Title" xfId="46"/>
    <cellStyle name="Title" xfId="47" builtinId="15" customBuiltin="1"/>
    <cellStyle name="Total" xfId="48" builtinId="25" customBuiltin="1"/>
    <cellStyle name="Warning Text" xfId="49"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1085850</xdr:colOff>
      <xdr:row>0</xdr:row>
      <xdr:rowOff>38100</xdr:rowOff>
    </xdr:from>
    <xdr:to>
      <xdr:col>6</xdr:col>
      <xdr:colOff>1990725</xdr:colOff>
      <xdr:row>2</xdr:row>
      <xdr:rowOff>209550</xdr:rowOff>
    </xdr:to>
    <xdr:pic>
      <xdr:nvPicPr>
        <xdr:cNvPr id="3093" name="Picture 3" descr="Harvey%20Nash"/>
        <xdr:cNvPicPr>
          <a:picLocks noChangeAspect="1" noChangeArrowheads="1"/>
        </xdr:cNvPicPr>
      </xdr:nvPicPr>
      <xdr:blipFill>
        <a:blip xmlns:r="http://schemas.openxmlformats.org/officeDocument/2006/relationships" r:embed="rId1" cstate="print"/>
        <a:srcRect/>
        <a:stretch>
          <a:fillRect/>
        </a:stretch>
      </xdr:blipFill>
      <xdr:spPr bwMode="auto">
        <a:xfrm>
          <a:off x="6353175" y="38100"/>
          <a:ext cx="904875" cy="6286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47625</xdr:colOff>
      <xdr:row>0</xdr:row>
      <xdr:rowOff>28575</xdr:rowOff>
    </xdr:from>
    <xdr:to>
      <xdr:col>2</xdr:col>
      <xdr:colOff>495300</xdr:colOff>
      <xdr:row>3</xdr:row>
      <xdr:rowOff>123825</xdr:rowOff>
    </xdr:to>
    <xdr:pic>
      <xdr:nvPicPr>
        <xdr:cNvPr id="11287" name="Picture 3" descr="Harvey%20Nash"/>
        <xdr:cNvPicPr>
          <a:picLocks noChangeAspect="1" noChangeArrowheads="1"/>
        </xdr:cNvPicPr>
      </xdr:nvPicPr>
      <xdr:blipFill>
        <a:blip xmlns:r="http://schemas.openxmlformats.org/officeDocument/2006/relationships" r:embed="rId1" cstate="print"/>
        <a:srcRect/>
        <a:stretch>
          <a:fillRect/>
        </a:stretch>
      </xdr:blipFill>
      <xdr:spPr bwMode="auto">
        <a:xfrm>
          <a:off x="123825" y="28575"/>
          <a:ext cx="838200" cy="5810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66675</xdr:colOff>
      <xdr:row>0</xdr:row>
      <xdr:rowOff>19050</xdr:rowOff>
    </xdr:from>
    <xdr:to>
      <xdr:col>2</xdr:col>
      <xdr:colOff>533400</xdr:colOff>
      <xdr:row>0</xdr:row>
      <xdr:rowOff>714375</xdr:rowOff>
    </xdr:to>
    <xdr:pic>
      <xdr:nvPicPr>
        <xdr:cNvPr id="13322" name="Picture 3" descr="Harvey%20Nash"/>
        <xdr:cNvPicPr>
          <a:picLocks noChangeAspect="1" noChangeArrowheads="1"/>
        </xdr:cNvPicPr>
      </xdr:nvPicPr>
      <xdr:blipFill>
        <a:blip xmlns:r="http://schemas.openxmlformats.org/officeDocument/2006/relationships" r:embed="rId1" cstate="print"/>
        <a:srcRect/>
        <a:stretch>
          <a:fillRect/>
        </a:stretch>
      </xdr:blipFill>
      <xdr:spPr bwMode="auto">
        <a:xfrm>
          <a:off x="381000" y="19050"/>
          <a:ext cx="1000125" cy="69532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quyennk\AppData\Local\Microsoft\Windows\Temporary%20Internet%20Files\Content.Outlook\FSJ7H8BC\Template%20-%20Client%20Project%20UCP%20v1.3%20(draft).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ummary"/>
      <sheetName val="Estimation Source"/>
      <sheetName val="UCP Estimation"/>
      <sheetName val="Effort Breakdown"/>
      <sheetName val="Risk Assessment"/>
      <sheetName val="Q&amp;A"/>
      <sheetName val="Record of change"/>
    </sheetNames>
    <sheetDataSet>
      <sheetData sheetId="0" refreshError="1"/>
      <sheetData sheetId="1" refreshError="1"/>
      <sheetData sheetId="2">
        <row r="120">
          <cell r="G120">
            <v>38.200000000000003</v>
          </cell>
        </row>
      </sheetData>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0000"/>
                <a:satMod val="155000"/>
              </a:schemeClr>
            </a:gs>
            <a:gs pos="65000">
              <a:schemeClr val="phClr">
                <a:shade val="85000"/>
                <a:satMod val="155000"/>
              </a:schemeClr>
            </a:gs>
            <a:gs pos="100000">
              <a:schemeClr val="phClr">
                <a:shade val="95000"/>
                <a:satMod val="155000"/>
              </a:schemeClr>
            </a:gs>
          </a:gsLst>
          <a:lin ang="16200000" scaled="0"/>
        </a:gradFill>
      </a:fillStyleLst>
      <a:lnStyleLst>
        <a:ln w="6350" cap="rnd" cmpd="sng" algn="ctr">
          <a:solidFill>
            <a:schemeClr val="phClr">
              <a:shade val="95000"/>
              <a:satMod val="105000"/>
            </a:schemeClr>
          </a:solidFill>
          <a:prstDash val="solid"/>
        </a:ln>
        <a:ln w="25400" cap="flat" cmpd="sng" algn="ctr">
          <a:solidFill>
            <a:schemeClr val="phClr"/>
          </a:solidFill>
          <a:prstDash val="solid"/>
        </a:ln>
        <a:ln w="34925" cap="rnd" cmpd="sng" algn="ctr">
          <a:solidFill>
            <a:schemeClr val="phClr"/>
          </a:solidFill>
          <a:prstDash val="solid"/>
        </a:ln>
      </a:lnStyleLst>
      <a:effectStyleLst>
        <a:effectStyle>
          <a:effectLst>
            <a:outerShdw blurRad="50800" algn="tl" rotWithShape="0">
              <a:srgbClr val="000000">
                <a:alpha val="64000"/>
              </a:srgbClr>
            </a:outerShdw>
          </a:effectLst>
        </a:effectStyle>
        <a:effectStyle>
          <a:effectLst>
            <a:outerShdw blurRad="39000" dist="25400" dir="5400000">
              <a:srgbClr val="000000">
                <a:alpha val="35000"/>
              </a:srgbClr>
            </a:outerShdw>
          </a:effectLst>
        </a:effectStyle>
        <a:effectStyle>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a:effectStyle>
      </a:effectStyleLst>
      <a:bgFillStyleLst>
        <a:solidFill>
          <a:schemeClr val="phClr"/>
        </a:solidFill>
        <a:gradFill rotWithShape="1">
          <a:gsLst>
            <a:gs pos="0">
              <a:schemeClr val="phClr">
                <a:shade val="50000"/>
                <a:satMod val="155000"/>
              </a:schemeClr>
            </a:gs>
            <a:gs pos="35000">
              <a:schemeClr val="phClr">
                <a:shade val="75000"/>
                <a:satMod val="155000"/>
              </a:schemeClr>
            </a:gs>
            <a:gs pos="100000">
              <a:schemeClr val="phClr">
                <a:tint val="80000"/>
                <a:satMod val="255000"/>
              </a:schemeClr>
            </a:gs>
          </a:gsLst>
          <a:lin ang="162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pageSetUpPr fitToPage="1"/>
  </sheetPr>
  <dimension ref="A1:K77"/>
  <sheetViews>
    <sheetView topLeftCell="A37" zoomScaleSheetLayoutView="100" workbookViewId="0">
      <selection activeCell="E70" sqref="E70"/>
    </sheetView>
  </sheetViews>
  <sheetFormatPr defaultRowHeight="12.75"/>
  <cols>
    <col min="1" max="1" width="2" style="1" customWidth="1"/>
    <col min="2" max="2" width="2.7109375" style="1" customWidth="1"/>
    <col min="3" max="3" width="5" style="1" customWidth="1"/>
    <col min="4" max="4" width="27.85546875" style="1" customWidth="1"/>
    <col min="5" max="5" width="21.28515625" style="1" customWidth="1"/>
    <col min="6" max="6" width="20.140625" style="1" customWidth="1"/>
    <col min="7" max="7" width="30.5703125" style="1" customWidth="1"/>
    <col min="8" max="8" width="5" style="1" customWidth="1"/>
    <col min="9" max="9" width="10.7109375" style="1" customWidth="1"/>
    <col min="10" max="16384" width="9.140625" style="1"/>
  </cols>
  <sheetData>
    <row r="1" spans="2:8">
      <c r="B1" s="116"/>
      <c r="C1" s="116"/>
      <c r="D1" s="116"/>
      <c r="E1" s="116"/>
      <c r="F1" s="116"/>
      <c r="G1" s="116"/>
      <c r="H1" s="116"/>
    </row>
    <row r="2" spans="2:8" ht="23.25" customHeight="1">
      <c r="B2" s="116"/>
      <c r="C2" s="130" t="s">
        <v>49</v>
      </c>
      <c r="E2" s="158" t="s">
        <v>218</v>
      </c>
      <c r="F2" s="159"/>
      <c r="G2" s="116"/>
      <c r="H2" s="116"/>
    </row>
    <row r="3" spans="2:8" ht="27" customHeight="1">
      <c r="B3" s="116"/>
      <c r="C3" s="117"/>
      <c r="D3" s="9"/>
      <c r="E3" s="118"/>
      <c r="F3" s="116"/>
      <c r="G3" s="116"/>
      <c r="H3" s="116"/>
    </row>
    <row r="4" spans="2:8">
      <c r="B4" s="116"/>
      <c r="C4" s="116" t="s">
        <v>8</v>
      </c>
      <c r="D4" s="116"/>
      <c r="E4" s="216" t="s">
        <v>211</v>
      </c>
      <c r="F4" s="116" t="s">
        <v>9</v>
      </c>
      <c r="G4" s="217">
        <v>41008</v>
      </c>
      <c r="H4" s="116"/>
    </row>
    <row r="5" spans="2:8">
      <c r="B5" s="116"/>
      <c r="C5" s="116" t="s">
        <v>10</v>
      </c>
      <c r="D5" s="116"/>
      <c r="E5" s="219"/>
      <c r="F5" s="116" t="s">
        <v>11</v>
      </c>
      <c r="G5" s="218"/>
      <c r="H5" s="116"/>
    </row>
    <row r="6" spans="2:8">
      <c r="B6" s="116"/>
      <c r="C6" s="116"/>
      <c r="D6" s="116"/>
      <c r="E6" s="125"/>
      <c r="F6" s="116"/>
      <c r="G6" s="218"/>
      <c r="H6" s="116"/>
    </row>
    <row r="7" spans="2:8">
      <c r="B7" s="116"/>
      <c r="C7" s="116" t="s">
        <v>134</v>
      </c>
      <c r="D7" s="116"/>
      <c r="E7" s="219"/>
      <c r="F7" s="116"/>
      <c r="G7" s="119"/>
      <c r="H7" s="116"/>
    </row>
    <row r="8" spans="2:8" s="5" customFormat="1">
      <c r="B8" s="119"/>
      <c r="C8" s="25" t="s">
        <v>3</v>
      </c>
      <c r="D8" s="3"/>
      <c r="E8" s="119"/>
      <c r="F8" s="119"/>
      <c r="G8" s="119"/>
      <c r="H8" s="119"/>
    </row>
    <row r="9" spans="2:8" s="5" customFormat="1">
      <c r="B9" s="119"/>
      <c r="C9" s="25"/>
      <c r="D9" s="3"/>
      <c r="E9" s="119"/>
      <c r="F9" s="119"/>
      <c r="G9" s="119"/>
      <c r="H9" s="119"/>
    </row>
    <row r="10" spans="2:8" s="4" customFormat="1" ht="15">
      <c r="B10" s="121"/>
      <c r="C10" s="120" t="s">
        <v>4</v>
      </c>
      <c r="D10" s="120"/>
      <c r="E10" s="121"/>
      <c r="F10" s="121"/>
      <c r="G10" s="121"/>
      <c r="H10" s="121"/>
    </row>
    <row r="11" spans="2:8" s="5" customFormat="1">
      <c r="B11" s="119"/>
      <c r="C11" s="122"/>
      <c r="D11" s="122"/>
      <c r="E11" s="119"/>
      <c r="F11" s="119"/>
      <c r="G11" s="119"/>
      <c r="H11" s="119"/>
    </row>
    <row r="12" spans="2:8" s="5" customFormat="1" ht="15.75">
      <c r="B12" s="119"/>
      <c r="C12" s="122" t="s">
        <v>105</v>
      </c>
      <c r="D12" s="122"/>
      <c r="E12" s="334">
        <f>'WBS Estimation'!D165</f>
        <v>316</v>
      </c>
      <c r="F12" s="335"/>
      <c r="G12" s="119"/>
      <c r="H12" s="119"/>
    </row>
    <row r="13" spans="2:8">
      <c r="B13" s="116"/>
      <c r="C13" s="3"/>
      <c r="D13" s="3"/>
      <c r="E13" s="3"/>
      <c r="F13" s="116"/>
      <c r="G13" s="116"/>
      <c r="H13" s="116"/>
    </row>
    <row r="14" spans="2:8" s="6" customFormat="1" ht="22.5">
      <c r="B14" s="123"/>
      <c r="C14" s="157" t="s">
        <v>5</v>
      </c>
      <c r="D14" s="157"/>
      <c r="E14" s="169" t="s">
        <v>133</v>
      </c>
      <c r="F14" s="160"/>
      <c r="G14" s="171" t="s">
        <v>116</v>
      </c>
      <c r="H14" s="123"/>
    </row>
    <row r="15" spans="2:8" s="6" customFormat="1" ht="22.5">
      <c r="B15" s="123"/>
      <c r="C15" s="157"/>
      <c r="D15" s="157"/>
      <c r="E15" s="169" t="s">
        <v>131</v>
      </c>
      <c r="F15" s="160"/>
      <c r="G15" s="171" t="s">
        <v>115</v>
      </c>
      <c r="H15" s="123"/>
    </row>
    <row r="16" spans="2:8" s="6" customFormat="1" ht="22.5">
      <c r="B16" s="123"/>
      <c r="C16" s="157"/>
      <c r="D16" s="157"/>
      <c r="E16" s="169" t="s">
        <v>132</v>
      </c>
      <c r="F16" s="160">
        <v>8</v>
      </c>
      <c r="G16" s="171" t="s">
        <v>114</v>
      </c>
      <c r="H16" s="123"/>
    </row>
    <row r="17" spans="2:8" s="172" customFormat="1">
      <c r="B17" s="173"/>
      <c r="C17" s="174"/>
      <c r="D17" s="174"/>
      <c r="E17" s="174"/>
      <c r="F17" s="173"/>
      <c r="G17" s="173"/>
      <c r="H17" s="173"/>
    </row>
    <row r="18" spans="2:8" s="7" customFormat="1" ht="15">
      <c r="B18" s="124"/>
      <c r="C18" s="120" t="s">
        <v>109</v>
      </c>
      <c r="D18" s="120"/>
      <c r="E18" s="124"/>
      <c r="F18" s="124"/>
      <c r="G18" s="124"/>
      <c r="H18" s="124"/>
    </row>
    <row r="19" spans="2:8" s="7" customFormat="1" ht="15">
      <c r="B19" s="124"/>
      <c r="C19" s="120"/>
      <c r="D19" s="120"/>
      <c r="E19" s="124"/>
      <c r="F19" s="124"/>
      <c r="G19" s="124"/>
      <c r="H19" s="124"/>
    </row>
    <row r="20" spans="2:8" s="7" customFormat="1" ht="14.25">
      <c r="B20" s="124"/>
      <c r="C20" s="123" t="s">
        <v>110</v>
      </c>
      <c r="D20" s="123"/>
      <c r="E20" s="123"/>
      <c r="F20" s="123"/>
      <c r="G20" s="123"/>
      <c r="H20" s="124"/>
    </row>
    <row r="21" spans="2:8" s="7" customFormat="1" ht="14.25">
      <c r="B21" s="124"/>
      <c r="C21" s="116" t="s">
        <v>111</v>
      </c>
      <c r="D21" s="116"/>
      <c r="E21" s="116"/>
      <c r="F21" s="116"/>
      <c r="G21" s="116"/>
      <c r="H21" s="124"/>
    </row>
    <row r="22" spans="2:8" s="7" customFormat="1" ht="14.25">
      <c r="B22" s="124"/>
      <c r="C22" s="156" t="s">
        <v>7</v>
      </c>
      <c r="D22" s="156"/>
      <c r="E22" s="156"/>
      <c r="F22" s="156"/>
      <c r="G22" s="156" t="s">
        <v>6</v>
      </c>
      <c r="H22" s="124"/>
    </row>
    <row r="23" spans="2:8" s="7" customFormat="1" ht="25.5" customHeight="1">
      <c r="B23" s="124"/>
      <c r="C23" s="317"/>
      <c r="D23" s="338" t="s">
        <v>219</v>
      </c>
      <c r="E23" s="338"/>
      <c r="F23" s="338"/>
      <c r="G23" s="338"/>
      <c r="H23" s="124"/>
    </row>
    <row r="24" spans="2:8" s="7" customFormat="1" ht="14.25">
      <c r="B24" s="124"/>
      <c r="C24" s="317">
        <v>1</v>
      </c>
      <c r="D24" s="168"/>
      <c r="E24" s="128"/>
      <c r="F24" s="129"/>
      <c r="G24" s="129"/>
      <c r="H24" s="124"/>
    </row>
    <row r="25" spans="2:8" s="7" customFormat="1" ht="14.25">
      <c r="B25" s="124"/>
      <c r="C25" s="317">
        <v>2</v>
      </c>
      <c r="D25" s="168"/>
      <c r="E25" s="128"/>
      <c r="F25" s="129"/>
      <c r="G25" s="129"/>
      <c r="H25" s="124"/>
    </row>
    <row r="26" spans="2:8" s="7" customFormat="1" ht="14.25">
      <c r="B26" s="124"/>
      <c r="C26" s="317">
        <v>3</v>
      </c>
      <c r="D26" s="168"/>
      <c r="E26" s="128"/>
      <c r="F26" s="129"/>
      <c r="G26" s="129"/>
      <c r="H26" s="124"/>
    </row>
    <row r="27" spans="2:8" s="7" customFormat="1" ht="14.25">
      <c r="B27" s="124"/>
      <c r="C27" s="317">
        <v>4</v>
      </c>
      <c r="D27" s="168"/>
      <c r="E27" s="128"/>
      <c r="F27" s="129"/>
      <c r="G27" s="129"/>
      <c r="H27" s="124"/>
    </row>
    <row r="28" spans="2:8" s="7" customFormat="1" ht="14.25">
      <c r="B28" s="124"/>
      <c r="C28" s="162"/>
      <c r="D28" s="128"/>
      <c r="E28" s="128"/>
      <c r="F28" s="129"/>
      <c r="G28" s="129"/>
      <c r="H28" s="124"/>
    </row>
    <row r="29" spans="2:8">
      <c r="B29" s="116"/>
      <c r="C29" s="140" t="s">
        <v>112</v>
      </c>
      <c r="D29" s="116"/>
      <c r="E29" s="116"/>
      <c r="F29" s="116"/>
      <c r="G29" s="116"/>
      <c r="H29" s="116"/>
    </row>
    <row r="30" spans="2:8">
      <c r="B30" s="116"/>
      <c r="C30" s="140"/>
      <c r="D30" s="116"/>
      <c r="E30" s="116"/>
      <c r="F30" s="116"/>
      <c r="G30" s="116"/>
      <c r="H30" s="116"/>
    </row>
    <row r="31" spans="2:8" s="6" customFormat="1">
      <c r="B31" s="123"/>
      <c r="C31" s="123" t="s">
        <v>117</v>
      </c>
      <c r="D31" s="123"/>
      <c r="E31" s="123"/>
      <c r="F31" s="123"/>
      <c r="G31" s="123"/>
      <c r="H31" s="123"/>
    </row>
    <row r="32" spans="2:8">
      <c r="B32" s="116"/>
      <c r="C32" s="116" t="s">
        <v>113</v>
      </c>
      <c r="D32" s="116"/>
      <c r="E32" s="116"/>
      <c r="F32" s="116"/>
      <c r="G32" s="116"/>
      <c r="H32" s="116"/>
    </row>
    <row r="33" spans="2:8" s="8" customFormat="1">
      <c r="B33" s="125"/>
      <c r="C33" s="156" t="s">
        <v>7</v>
      </c>
      <c r="D33" s="156"/>
      <c r="E33" s="156" t="s">
        <v>0</v>
      </c>
      <c r="F33" s="156"/>
      <c r="G33" s="156" t="s">
        <v>6</v>
      </c>
      <c r="H33" s="125"/>
    </row>
    <row r="34" spans="2:8" ht="54.75" customHeight="1">
      <c r="B34" s="116"/>
      <c r="C34" s="162">
        <v>1</v>
      </c>
      <c r="D34" s="128" t="s">
        <v>220</v>
      </c>
      <c r="E34" s="128"/>
      <c r="F34" s="129"/>
      <c r="G34" s="170"/>
      <c r="H34" s="116"/>
    </row>
    <row r="35" spans="2:8">
      <c r="B35" s="116"/>
      <c r="C35" s="162">
        <v>2</v>
      </c>
      <c r="D35" s="128"/>
      <c r="E35" s="128"/>
      <c r="F35" s="129"/>
      <c r="G35" s="129"/>
      <c r="H35" s="116"/>
    </row>
    <row r="36" spans="2:8">
      <c r="B36" s="116"/>
      <c r="C36" s="162">
        <v>3</v>
      </c>
      <c r="D36" s="128"/>
      <c r="E36" s="170"/>
      <c r="F36" s="129"/>
      <c r="G36" s="170"/>
      <c r="H36" s="116"/>
    </row>
    <row r="37" spans="2:8">
      <c r="B37" s="116"/>
      <c r="C37" s="3"/>
      <c r="D37" s="3"/>
      <c r="E37" s="3"/>
      <c r="F37" s="116"/>
      <c r="G37" s="116"/>
      <c r="H37" s="116"/>
    </row>
    <row r="38" spans="2:8" s="6" customFormat="1">
      <c r="B38" s="123"/>
      <c r="C38" s="123" t="s">
        <v>118</v>
      </c>
      <c r="D38" s="123"/>
      <c r="E38" s="123"/>
      <c r="F38" s="123"/>
      <c r="G38" s="123"/>
      <c r="H38" s="123"/>
    </row>
    <row r="39" spans="2:8">
      <c r="B39" s="116"/>
      <c r="C39" s="116" t="s">
        <v>25</v>
      </c>
      <c r="D39" s="116"/>
      <c r="E39" s="116"/>
      <c r="F39" s="116"/>
      <c r="G39" s="116"/>
      <c r="H39" s="116"/>
    </row>
    <row r="40" spans="2:8" s="8" customFormat="1">
      <c r="B40" s="125"/>
      <c r="C40" s="156" t="s">
        <v>7</v>
      </c>
      <c r="D40" s="127"/>
      <c r="E40" s="127"/>
      <c r="F40" s="156" t="s">
        <v>23</v>
      </c>
      <c r="G40" s="127"/>
      <c r="H40" s="125"/>
    </row>
    <row r="41" spans="2:8">
      <c r="B41" s="116"/>
      <c r="C41" s="161">
        <v>1</v>
      </c>
      <c r="D41" s="11"/>
      <c r="E41" s="11"/>
      <c r="F41" s="13"/>
      <c r="G41" s="126"/>
      <c r="H41" s="116"/>
    </row>
    <row r="42" spans="2:8">
      <c r="B42" s="116"/>
      <c r="C42" s="161">
        <v>2</v>
      </c>
      <c r="D42" s="11"/>
      <c r="E42" s="11"/>
      <c r="F42" s="13"/>
      <c r="G42" s="126"/>
      <c r="H42" s="116"/>
    </row>
    <row r="43" spans="2:8">
      <c r="B43" s="116"/>
      <c r="C43" s="3"/>
      <c r="D43" s="3"/>
      <c r="E43" s="3"/>
      <c r="F43" s="116"/>
      <c r="G43" s="116"/>
      <c r="H43" s="116"/>
    </row>
    <row r="44" spans="2:8" s="6" customFormat="1">
      <c r="B44" s="123"/>
      <c r="C44" s="123" t="s">
        <v>119</v>
      </c>
      <c r="D44" s="123"/>
      <c r="E44" s="123"/>
      <c r="F44" s="123"/>
      <c r="G44" s="123"/>
      <c r="H44" s="123"/>
    </row>
    <row r="45" spans="2:8" s="2" customFormat="1">
      <c r="B45" s="9"/>
      <c r="C45" s="281" t="s">
        <v>182</v>
      </c>
      <c r="D45" s="9"/>
      <c r="E45" s="9"/>
      <c r="F45" s="9"/>
      <c r="G45" s="9"/>
      <c r="H45" s="9"/>
    </row>
    <row r="46" spans="2:8" s="2" customFormat="1">
      <c r="B46" s="9"/>
      <c r="C46" s="280" t="s">
        <v>183</v>
      </c>
      <c r="D46" s="9"/>
      <c r="E46" s="9"/>
      <c r="F46" s="9"/>
      <c r="G46" s="9"/>
      <c r="H46" s="9"/>
    </row>
    <row r="47" spans="2:8" s="2" customFormat="1">
      <c r="B47" s="9"/>
      <c r="C47" s="140"/>
      <c r="D47" s="9"/>
      <c r="E47" s="9"/>
      <c r="F47" s="9"/>
      <c r="G47" s="9"/>
      <c r="H47" s="9"/>
    </row>
    <row r="48" spans="2:8" s="2" customFormat="1">
      <c r="B48" s="9"/>
      <c r="C48" s="123" t="s">
        <v>126</v>
      </c>
      <c r="D48" s="123"/>
      <c r="E48" s="123"/>
      <c r="F48" s="123"/>
      <c r="G48" s="123"/>
      <c r="H48" s="9"/>
    </row>
    <row r="49" spans="2:8" s="2" customFormat="1">
      <c r="B49" s="9"/>
      <c r="C49" s="116" t="s">
        <v>129</v>
      </c>
      <c r="D49" s="116"/>
      <c r="E49" s="116"/>
      <c r="F49" s="116"/>
      <c r="G49" s="116"/>
      <c r="H49" s="9"/>
    </row>
    <row r="50" spans="2:8" s="2" customFormat="1">
      <c r="B50" s="9"/>
      <c r="C50" s="156" t="s">
        <v>7</v>
      </c>
      <c r="D50" s="127"/>
      <c r="E50" s="127"/>
      <c r="F50" s="156" t="s">
        <v>127</v>
      </c>
      <c r="G50" s="127"/>
      <c r="H50" s="9"/>
    </row>
    <row r="51" spans="2:8" s="5" customFormat="1">
      <c r="B51" s="119"/>
      <c r="C51" s="318">
        <v>1</v>
      </c>
      <c r="D51" s="327"/>
      <c r="E51" s="319"/>
      <c r="F51" s="13"/>
      <c r="G51" s="320"/>
      <c r="H51" s="119"/>
    </row>
    <row r="52" spans="2:8" s="5" customFormat="1">
      <c r="B52" s="119"/>
      <c r="C52" s="318">
        <v>2</v>
      </c>
      <c r="D52" s="313"/>
      <c r="E52" s="319"/>
      <c r="F52" s="13"/>
      <c r="G52" s="320"/>
      <c r="H52" s="119"/>
    </row>
    <row r="53" spans="2:8" s="5" customFormat="1">
      <c r="B53" s="119"/>
      <c r="C53" s="318">
        <v>3</v>
      </c>
      <c r="D53" s="313"/>
      <c r="E53" s="319"/>
      <c r="F53" s="321"/>
      <c r="G53" s="320"/>
      <c r="H53" s="119"/>
    </row>
    <row r="54" spans="2:8" s="2" customFormat="1">
      <c r="B54" s="9"/>
      <c r="C54" s="161"/>
      <c r="D54" s="167"/>
      <c r="E54" s="11"/>
      <c r="F54" s="13"/>
      <c r="G54" s="126"/>
      <c r="H54" s="9"/>
    </row>
    <row r="55" spans="2:8" s="2" customFormat="1">
      <c r="B55" s="9"/>
      <c r="C55" s="161"/>
      <c r="D55" s="167"/>
      <c r="E55" s="11"/>
      <c r="F55" s="13"/>
      <c r="G55" s="126"/>
      <c r="H55" s="9"/>
    </row>
    <row r="56" spans="2:8" s="2" customFormat="1">
      <c r="B56" s="9"/>
      <c r="C56" s="161"/>
      <c r="D56" s="11"/>
      <c r="E56" s="11"/>
      <c r="F56" s="13"/>
      <c r="G56" s="126"/>
      <c r="H56" s="9"/>
    </row>
    <row r="57" spans="2:8" s="2" customFormat="1">
      <c r="B57" s="9"/>
      <c r="C57" s="123"/>
      <c r="D57" s="123"/>
      <c r="E57" s="116"/>
      <c r="F57" s="116"/>
      <c r="G57" s="116"/>
      <c r="H57" s="9"/>
    </row>
    <row r="58" spans="2:8">
      <c r="B58" s="116"/>
      <c r="C58" s="123" t="s">
        <v>128</v>
      </c>
      <c r="D58" s="123"/>
      <c r="E58" s="116"/>
      <c r="F58" s="116"/>
      <c r="G58" s="116"/>
      <c r="H58" s="116"/>
    </row>
    <row r="59" spans="2:8" s="5" customFormat="1">
      <c r="B59" s="119"/>
      <c r="C59" s="318">
        <v>1</v>
      </c>
      <c r="D59" s="336" t="s">
        <v>108</v>
      </c>
      <c r="E59" s="336"/>
      <c r="F59" s="336"/>
      <c r="G59" s="336"/>
      <c r="H59" s="322"/>
    </row>
    <row r="60" spans="2:8" s="5" customFormat="1">
      <c r="B60" s="119"/>
      <c r="C60" s="318">
        <v>2</v>
      </c>
      <c r="D60" s="336" t="s">
        <v>196</v>
      </c>
      <c r="E60" s="336"/>
      <c r="F60" s="336"/>
      <c r="G60" s="336"/>
      <c r="H60" s="119"/>
    </row>
    <row r="61" spans="2:8" s="5" customFormat="1" ht="27" customHeight="1">
      <c r="B61" s="119"/>
      <c r="C61" s="318">
        <v>3</v>
      </c>
      <c r="D61" s="336"/>
      <c r="E61" s="336"/>
      <c r="F61" s="336"/>
      <c r="G61" s="336"/>
      <c r="H61" s="119"/>
    </row>
    <row r="62" spans="2:8" ht="20.25" customHeight="1">
      <c r="B62" s="116"/>
      <c r="C62" s="161"/>
      <c r="D62" s="336"/>
      <c r="E62" s="336"/>
      <c r="F62" s="336"/>
      <c r="G62" s="336"/>
      <c r="H62" s="173"/>
    </row>
    <row r="63" spans="2:8" ht="15.75" customHeight="1">
      <c r="B63" s="116"/>
      <c r="C63" s="161"/>
      <c r="D63" s="337"/>
      <c r="E63" s="337"/>
      <c r="F63" s="337"/>
      <c r="G63" s="337"/>
      <c r="H63" s="116"/>
    </row>
    <row r="64" spans="2:8" ht="19.5" customHeight="1">
      <c r="B64" s="116"/>
      <c r="C64" s="161"/>
      <c r="D64" s="337"/>
      <c r="E64" s="337"/>
      <c r="F64" s="337"/>
      <c r="G64" s="337"/>
      <c r="H64" s="116"/>
    </row>
    <row r="65" spans="1:11">
      <c r="B65" s="116"/>
      <c r="C65" s="116"/>
      <c r="D65" s="116"/>
      <c r="E65" s="116"/>
      <c r="F65" s="116"/>
      <c r="G65" s="116"/>
      <c r="H65" s="116"/>
    </row>
    <row r="66" spans="1:11">
      <c r="B66" s="116"/>
      <c r="C66" s="116"/>
      <c r="D66" s="116"/>
      <c r="E66" s="116"/>
      <c r="F66" s="116"/>
      <c r="G66" s="116"/>
      <c r="H66" s="116"/>
      <c r="I66" s="116"/>
    </row>
    <row r="67" spans="1:11" ht="15">
      <c r="B67" s="116"/>
      <c r="C67" s="120" t="s">
        <v>98</v>
      </c>
      <c r="D67" s="116"/>
      <c r="E67" s="116"/>
      <c r="F67" s="116"/>
      <c r="G67" s="116"/>
      <c r="H67" s="116"/>
      <c r="I67" s="116"/>
    </row>
    <row r="68" spans="1:11">
      <c r="B68" s="116"/>
      <c r="C68" s="116"/>
      <c r="D68" s="116"/>
      <c r="E68" s="116"/>
      <c r="F68" s="116"/>
      <c r="G68" s="116"/>
      <c r="H68" s="116"/>
      <c r="I68" s="116"/>
    </row>
    <row r="69" spans="1:11" s="5" customFormat="1" ht="15.75">
      <c r="C69" s="282" t="s">
        <v>97</v>
      </c>
      <c r="D69" s="283" t="s">
        <v>93</v>
      </c>
      <c r="E69" s="283" t="s">
        <v>9</v>
      </c>
      <c r="F69" s="283" t="s">
        <v>99</v>
      </c>
      <c r="G69" s="284" t="s">
        <v>96</v>
      </c>
      <c r="I69" s="119"/>
    </row>
    <row r="70" spans="1:11" s="5" customFormat="1" ht="15">
      <c r="C70" s="155" t="s">
        <v>94</v>
      </c>
      <c r="D70" s="132" t="s">
        <v>121</v>
      </c>
      <c r="E70" s="323" t="s">
        <v>106</v>
      </c>
      <c r="F70" s="324" t="s">
        <v>107</v>
      </c>
      <c r="G70" s="163" t="s">
        <v>122</v>
      </c>
      <c r="I70" s="119"/>
    </row>
    <row r="71" spans="1:11" s="5" customFormat="1" ht="38.25">
      <c r="C71" s="155" t="s">
        <v>95</v>
      </c>
      <c r="D71" s="132" t="s">
        <v>120</v>
      </c>
      <c r="E71" s="325" t="s">
        <v>214</v>
      </c>
      <c r="F71" s="326" t="s">
        <v>197</v>
      </c>
      <c r="G71" s="132" t="s">
        <v>198</v>
      </c>
      <c r="I71" s="119"/>
    </row>
    <row r="72" spans="1:11" s="5" customFormat="1" ht="15">
      <c r="C72" s="155" t="s">
        <v>199</v>
      </c>
      <c r="D72" s="132" t="s">
        <v>200</v>
      </c>
      <c r="E72" s="325" t="s">
        <v>215</v>
      </c>
      <c r="F72" s="326" t="s">
        <v>201</v>
      </c>
      <c r="G72" s="132" t="s">
        <v>95</v>
      </c>
      <c r="I72" s="119"/>
    </row>
    <row r="73" spans="1:11" s="5" customFormat="1" ht="25.5">
      <c r="C73" s="155" t="s">
        <v>202</v>
      </c>
      <c r="D73" s="132" t="s">
        <v>203</v>
      </c>
      <c r="E73" s="325" t="s">
        <v>216</v>
      </c>
      <c r="F73" s="326" t="s">
        <v>204</v>
      </c>
      <c r="G73" s="132" t="s">
        <v>199</v>
      </c>
      <c r="I73" s="119"/>
    </row>
    <row r="74" spans="1:11" s="5" customFormat="1" ht="15">
      <c r="A74" s="119"/>
      <c r="C74" s="155" t="s">
        <v>205</v>
      </c>
      <c r="D74" s="132" t="s">
        <v>206</v>
      </c>
      <c r="E74" s="325" t="s">
        <v>217</v>
      </c>
      <c r="F74" s="326" t="s">
        <v>201</v>
      </c>
      <c r="G74" s="132" t="s">
        <v>202</v>
      </c>
      <c r="I74" s="119"/>
    </row>
    <row r="75" spans="1:11">
      <c r="A75" s="116"/>
      <c r="B75" s="116"/>
      <c r="C75" s="116"/>
      <c r="D75" s="116"/>
      <c r="E75" s="116"/>
      <c r="F75" s="116"/>
      <c r="G75" s="116"/>
      <c r="H75" s="116"/>
      <c r="I75" s="116"/>
      <c r="J75" s="116"/>
      <c r="K75" s="116"/>
    </row>
    <row r="76" spans="1:11" ht="15">
      <c r="A76" s="173"/>
      <c r="B76" s="116"/>
      <c r="C76" s="120"/>
      <c r="D76" s="116"/>
      <c r="E76" s="116"/>
      <c r="F76" s="116"/>
      <c r="G76" s="116"/>
      <c r="H76" s="116"/>
      <c r="I76" s="116"/>
      <c r="J76" s="116"/>
      <c r="K76" s="116"/>
    </row>
    <row r="77" spans="1:11">
      <c r="A77" s="116"/>
    </row>
  </sheetData>
  <mergeCells count="8">
    <mergeCell ref="E12:F12"/>
    <mergeCell ref="D62:G62"/>
    <mergeCell ref="D63:G63"/>
    <mergeCell ref="D64:G64"/>
    <mergeCell ref="D23:G23"/>
    <mergeCell ref="D59:G59"/>
    <mergeCell ref="D60:G60"/>
    <mergeCell ref="D61:G61"/>
  </mergeCells>
  <phoneticPr fontId="0" type="noConversion"/>
  <hyperlinks>
    <hyperlink ref="C45" location="'Risk Assessment'!A1" display="Please refer to risk assessment step in &quot;WBS Estimation&quot;"/>
    <hyperlink ref="C46" location="'WBS Estimation'!B52" display="For the breakdown of efforts for risk mitigation, please see in &quot;WBS Estimation&quot; sheet"/>
    <hyperlink ref="C29" location="'WBS Estimation'!A1" display="Please refer to risk assessment step in WBS Estimation"/>
  </hyperlinks>
  <pageMargins left="0.75" right="0.75" top="1" bottom="1" header="0.5" footer="0.5"/>
  <pageSetup paperSize="9" scale="61" orientation="portrait"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sheetPr>
    <pageSetUpPr fitToPage="1"/>
  </sheetPr>
  <dimension ref="A5:AS173"/>
  <sheetViews>
    <sheetView tabSelected="1" topLeftCell="A43" zoomScaleSheetLayoutView="100" workbookViewId="0">
      <selection activeCell="C114" sqref="C114"/>
    </sheetView>
  </sheetViews>
  <sheetFormatPr defaultRowHeight="12.75" outlineLevelRow="1"/>
  <cols>
    <col min="1" max="1" width="1.140625" style="26" customWidth="1"/>
    <col min="2" max="2" width="5.85546875" style="28" customWidth="1"/>
    <col min="3" max="3" width="62.42578125" style="26" bestFit="1" customWidth="1"/>
    <col min="4" max="4" width="9.140625" style="26" bestFit="1" customWidth="1"/>
    <col min="5" max="5" width="8" style="26" customWidth="1"/>
    <col min="6" max="6" width="9.5703125" style="26" customWidth="1"/>
    <col min="7" max="10" width="1.5703125" style="26" customWidth="1"/>
    <col min="11" max="12" width="1.5703125" style="27" customWidth="1"/>
    <col min="13" max="13" width="68.140625" style="26" customWidth="1"/>
    <col min="14" max="16384" width="9.140625" style="26"/>
  </cols>
  <sheetData>
    <row r="5" spans="1:45" s="23" customFormat="1">
      <c r="B5" s="94" t="str">
        <f>CONCATENATE("WBS Approach for Estimation for ",Summary!E2)</f>
        <v>WBS Approach for Estimation for Product and Channel Review</v>
      </c>
      <c r="C5" s="93"/>
      <c r="K5" s="24"/>
      <c r="L5" s="24"/>
    </row>
    <row r="6" spans="1:45">
      <c r="B6" s="25" t="s">
        <v>3</v>
      </c>
    </row>
    <row r="7" spans="1:45">
      <c r="C7" s="29"/>
    </row>
    <row r="8" spans="1:45" s="27" customFormat="1">
      <c r="B8" s="30" t="s">
        <v>47</v>
      </c>
    </row>
    <row r="9" spans="1:45" s="27" customFormat="1">
      <c r="B9" s="31"/>
      <c r="C9" s="71" t="s">
        <v>48</v>
      </c>
      <c r="D9" s="72">
        <f>SUM(D13:D116)</f>
        <v>109.25</v>
      </c>
      <c r="E9" s="57"/>
      <c r="F9" s="365" t="s">
        <v>14</v>
      </c>
      <c r="G9" s="365"/>
      <c r="H9" s="365"/>
      <c r="M9" s="36"/>
    </row>
    <row r="10" spans="1:45" s="27" customFormat="1">
      <c r="B10" s="31"/>
      <c r="C10" s="37"/>
      <c r="D10" s="38"/>
      <c r="E10" s="39"/>
      <c r="F10" s="40"/>
      <c r="G10" s="40"/>
      <c r="H10" s="40"/>
      <c r="M10" s="36"/>
    </row>
    <row r="11" spans="1:45" s="27" customFormat="1">
      <c r="B11" s="31"/>
      <c r="C11" s="41"/>
      <c r="D11" s="36"/>
      <c r="E11" s="36"/>
      <c r="F11" s="42"/>
      <c r="G11" s="42"/>
      <c r="H11" s="42"/>
      <c r="I11" s="42"/>
      <c r="J11" s="42"/>
      <c r="K11" s="42"/>
      <c r="L11" s="42"/>
    </row>
    <row r="12" spans="1:45" ht="63.75">
      <c r="B12" s="43" t="s">
        <v>31</v>
      </c>
      <c r="C12" s="44" t="s">
        <v>12</v>
      </c>
      <c r="D12" s="45" t="s">
        <v>38</v>
      </c>
      <c r="E12" s="46" t="s">
        <v>39</v>
      </c>
      <c r="F12" s="47" t="s">
        <v>28</v>
      </c>
      <c r="G12" s="47" t="s">
        <v>42</v>
      </c>
      <c r="H12" s="48" t="s">
        <v>45</v>
      </c>
      <c r="I12" s="47" t="s">
        <v>30</v>
      </c>
      <c r="J12" s="47" t="s">
        <v>37</v>
      </c>
      <c r="K12" s="47" t="s">
        <v>29</v>
      </c>
      <c r="L12" s="47" t="s">
        <v>40</v>
      </c>
      <c r="M12" s="44" t="s">
        <v>1</v>
      </c>
      <c r="N12" s="27"/>
      <c r="O12" s="27"/>
      <c r="P12" s="27"/>
      <c r="Q12" s="27"/>
      <c r="R12" s="27"/>
      <c r="S12" s="27"/>
      <c r="T12" s="27"/>
      <c r="U12" s="27"/>
      <c r="V12" s="27"/>
      <c r="W12" s="27"/>
      <c r="X12" s="27"/>
      <c r="Y12" s="27"/>
      <c r="Z12" s="27"/>
      <c r="AA12" s="27"/>
      <c r="AB12" s="27"/>
      <c r="AC12" s="27"/>
      <c r="AD12" s="27"/>
      <c r="AE12" s="27"/>
      <c r="AF12" s="27"/>
      <c r="AG12" s="27"/>
      <c r="AH12" s="27"/>
      <c r="AI12" s="27"/>
      <c r="AJ12" s="27"/>
      <c r="AK12" s="27"/>
      <c r="AL12" s="27"/>
      <c r="AM12" s="27"/>
      <c r="AN12" s="27"/>
      <c r="AO12" s="27"/>
      <c r="AP12" s="27"/>
      <c r="AQ12" s="27"/>
      <c r="AR12" s="27"/>
      <c r="AS12" s="27"/>
    </row>
    <row r="13" spans="1:45" s="52" customFormat="1" ht="12.75" customHeight="1">
      <c r="A13" s="222"/>
      <c r="B13" s="329">
        <v>1</v>
      </c>
      <c r="C13" s="49" t="s">
        <v>210</v>
      </c>
      <c r="D13" s="331"/>
      <c r="E13" s="51">
        <f t="shared" ref="E13:E21" si="0">SUM(F13:L13)</f>
        <v>0</v>
      </c>
      <c r="F13" s="181">
        <f>$D13/$D$9*F$117</f>
        <v>0</v>
      </c>
      <c r="G13" s="181">
        <f>$D13/$D$9*G$117</f>
        <v>0</v>
      </c>
      <c r="H13" s="181">
        <f>$D13/$D$9*H$117</f>
        <v>0</v>
      </c>
      <c r="I13" s="181">
        <f>$D13/$D$9*I$117</f>
        <v>0</v>
      </c>
      <c r="J13" s="181">
        <f>$D13/$D$9*J$117</f>
        <v>0</v>
      </c>
      <c r="K13" s="181">
        <f>$D13/$D$9*K$117</f>
        <v>0</v>
      </c>
      <c r="L13" s="181">
        <f>$D13/$D$9*L$117</f>
        <v>0</v>
      </c>
      <c r="M13" s="166"/>
      <c r="N13" s="27"/>
      <c r="O13" s="27"/>
      <c r="P13" s="27"/>
      <c r="Q13" s="27"/>
      <c r="R13" s="27"/>
      <c r="S13" s="27"/>
      <c r="T13" s="27"/>
      <c r="U13" s="27"/>
      <c r="V13" s="27"/>
      <c r="W13" s="27"/>
      <c r="X13" s="27"/>
      <c r="Y13" s="27"/>
      <c r="Z13" s="27"/>
      <c r="AA13" s="27"/>
      <c r="AB13" s="27"/>
      <c r="AC13" s="27"/>
      <c r="AD13" s="27"/>
      <c r="AE13" s="27"/>
      <c r="AF13" s="27"/>
      <c r="AG13" s="27"/>
      <c r="AH13" s="27"/>
      <c r="AI13" s="27"/>
      <c r="AJ13" s="27"/>
      <c r="AK13" s="27"/>
      <c r="AL13" s="27"/>
      <c r="AM13" s="27"/>
      <c r="AN13" s="27"/>
      <c r="AO13" s="27"/>
      <c r="AP13" s="27"/>
      <c r="AQ13" s="27"/>
      <c r="AR13" s="27"/>
      <c r="AS13" s="27"/>
    </row>
    <row r="14" spans="1:45" s="52" customFormat="1" ht="12.75" customHeight="1">
      <c r="A14" s="222"/>
      <c r="B14" s="314">
        <v>1.1000000000000001</v>
      </c>
      <c r="C14" s="330" t="s">
        <v>225</v>
      </c>
      <c r="D14" s="331"/>
      <c r="E14" s="51">
        <f t="shared" si="0"/>
        <v>0</v>
      </c>
      <c r="F14" s="181">
        <f>$D14/$D$9*F$117</f>
        <v>0</v>
      </c>
      <c r="G14" s="181">
        <f>$D14/$D$9*G$117</f>
        <v>0</v>
      </c>
      <c r="H14" s="181">
        <f>$D14/$D$9*H$117</f>
        <v>0</v>
      </c>
      <c r="I14" s="181">
        <f>$D14/$D$9*I$117</f>
        <v>0</v>
      </c>
      <c r="J14" s="181">
        <f>$D14/$D$9*J$117</f>
        <v>0</v>
      </c>
      <c r="K14" s="181">
        <f>$D14/$D$9*K$117</f>
        <v>0</v>
      </c>
      <c r="L14" s="181">
        <f>$D14/$D$9*L$117</f>
        <v>0</v>
      </c>
      <c r="M14" s="166"/>
      <c r="N14" s="27"/>
      <c r="O14" s="27"/>
      <c r="P14" s="27"/>
      <c r="Q14" s="27"/>
      <c r="R14" s="27"/>
      <c r="S14" s="27"/>
      <c r="T14" s="27"/>
      <c r="U14" s="27"/>
      <c r="V14" s="27"/>
      <c r="W14" s="27"/>
      <c r="X14" s="27"/>
      <c r="Y14" s="27"/>
      <c r="Z14" s="27"/>
      <c r="AA14" s="27"/>
      <c r="AB14" s="27"/>
      <c r="AC14" s="27"/>
      <c r="AD14" s="27"/>
      <c r="AE14" s="27"/>
      <c r="AF14" s="27"/>
      <c r="AG14" s="27"/>
      <c r="AH14" s="27"/>
      <c r="AI14" s="27"/>
      <c r="AJ14" s="27"/>
      <c r="AK14" s="27"/>
      <c r="AL14" s="27"/>
      <c r="AM14" s="27"/>
      <c r="AN14" s="27"/>
      <c r="AO14" s="27"/>
      <c r="AP14" s="27"/>
      <c r="AQ14" s="27"/>
      <c r="AR14" s="27"/>
      <c r="AS14" s="27"/>
    </row>
    <row r="15" spans="1:45" s="52" customFormat="1" ht="12.75" customHeight="1">
      <c r="A15" s="222"/>
      <c r="B15" s="314">
        <v>1.2</v>
      </c>
      <c r="C15" s="330" t="s">
        <v>222</v>
      </c>
      <c r="D15" s="331"/>
      <c r="E15" s="51">
        <f t="shared" si="0"/>
        <v>0</v>
      </c>
      <c r="F15" s="181">
        <f>$D15/$D$9*F$117</f>
        <v>0</v>
      </c>
      <c r="G15" s="181">
        <f>$D15/$D$9*G$117</f>
        <v>0</v>
      </c>
      <c r="H15" s="181">
        <f>$D15/$D$9*H$117</f>
        <v>0</v>
      </c>
      <c r="I15" s="181">
        <f>$D15/$D$9*I$117</f>
        <v>0</v>
      </c>
      <c r="J15" s="181">
        <f>$D15/$D$9*J$117</f>
        <v>0</v>
      </c>
      <c r="K15" s="181">
        <f>$D15/$D$9*K$117</f>
        <v>0</v>
      </c>
      <c r="L15" s="181">
        <f>$D15/$D$9*L$117</f>
        <v>0</v>
      </c>
      <c r="M15" s="166"/>
      <c r="N15" s="27"/>
      <c r="O15" s="27"/>
      <c r="P15" s="27"/>
      <c r="Q15" s="27"/>
      <c r="R15" s="27"/>
      <c r="S15" s="27"/>
      <c r="T15" s="27"/>
      <c r="U15" s="27"/>
      <c r="V15" s="27"/>
      <c r="W15" s="27"/>
      <c r="X15" s="27"/>
      <c r="Y15" s="27"/>
      <c r="Z15" s="27"/>
      <c r="AA15" s="27"/>
      <c r="AB15" s="27"/>
      <c r="AC15" s="27"/>
      <c r="AD15" s="27"/>
      <c r="AE15" s="27"/>
      <c r="AF15" s="27"/>
      <c r="AG15" s="27"/>
      <c r="AH15" s="27"/>
      <c r="AI15" s="27"/>
      <c r="AJ15" s="27"/>
      <c r="AK15" s="27"/>
      <c r="AL15" s="27"/>
      <c r="AM15" s="27"/>
      <c r="AN15" s="27"/>
      <c r="AO15" s="27"/>
      <c r="AP15" s="27"/>
      <c r="AQ15" s="27"/>
      <c r="AR15" s="27"/>
      <c r="AS15" s="27"/>
    </row>
    <row r="16" spans="1:45" s="52" customFormat="1" ht="12.75" customHeight="1">
      <c r="A16" s="222"/>
      <c r="B16" s="314">
        <v>1.3</v>
      </c>
      <c r="C16" s="330" t="s">
        <v>221</v>
      </c>
      <c r="D16" s="331"/>
      <c r="E16" s="51">
        <f t="shared" si="0"/>
        <v>0</v>
      </c>
      <c r="F16" s="181">
        <f>$D16/$D$9*F$117</f>
        <v>0</v>
      </c>
      <c r="G16" s="181">
        <f>$D16/$D$9*G$117</f>
        <v>0</v>
      </c>
      <c r="H16" s="181">
        <f>$D16/$D$9*H$117</f>
        <v>0</v>
      </c>
      <c r="I16" s="181">
        <f>$D16/$D$9*I$117</f>
        <v>0</v>
      </c>
      <c r="J16" s="181">
        <f>$D16/$D$9*J$117</f>
        <v>0</v>
      </c>
      <c r="K16" s="181">
        <f>$D16/$D$9*K$117</f>
        <v>0</v>
      </c>
      <c r="L16" s="181">
        <f>$D16/$D$9*L$117</f>
        <v>0</v>
      </c>
      <c r="M16" s="166"/>
      <c r="N16" s="27"/>
      <c r="O16" s="27"/>
      <c r="P16" s="27"/>
      <c r="Q16" s="27"/>
      <c r="R16" s="27"/>
      <c r="S16" s="27"/>
      <c r="T16" s="27"/>
      <c r="U16" s="27"/>
      <c r="V16" s="27"/>
      <c r="W16" s="27"/>
      <c r="X16" s="27"/>
      <c r="Y16" s="27"/>
      <c r="Z16" s="27"/>
      <c r="AA16" s="27"/>
      <c r="AB16" s="27"/>
      <c r="AC16" s="27"/>
      <c r="AD16" s="27"/>
      <c r="AE16" s="27"/>
      <c r="AF16" s="27"/>
      <c r="AG16" s="27"/>
      <c r="AH16" s="27"/>
      <c r="AI16" s="27"/>
      <c r="AJ16" s="27"/>
      <c r="AK16" s="27"/>
      <c r="AL16" s="27"/>
      <c r="AM16" s="27"/>
      <c r="AN16" s="27"/>
      <c r="AO16" s="27"/>
      <c r="AP16" s="27"/>
      <c r="AQ16" s="27"/>
      <c r="AR16" s="27"/>
      <c r="AS16" s="27"/>
    </row>
    <row r="17" spans="1:45" s="52" customFormat="1" ht="12.75" customHeight="1">
      <c r="A17" s="222"/>
      <c r="B17" s="314">
        <v>1.4</v>
      </c>
      <c r="C17" s="330" t="s">
        <v>223</v>
      </c>
      <c r="D17" s="331"/>
      <c r="E17" s="51">
        <f t="shared" si="0"/>
        <v>0</v>
      </c>
      <c r="F17" s="181">
        <f>$D17/$D$9*F$117</f>
        <v>0</v>
      </c>
      <c r="G17" s="181">
        <f>$D17/$D$9*G$117</f>
        <v>0</v>
      </c>
      <c r="H17" s="181">
        <f>$D17/$D$9*H$117</f>
        <v>0</v>
      </c>
      <c r="I17" s="181">
        <f>$D17/$D$9*I$117</f>
        <v>0</v>
      </c>
      <c r="J17" s="181">
        <f>$D17/$D$9*J$117</f>
        <v>0</v>
      </c>
      <c r="K17" s="181">
        <f>$D17/$D$9*K$117</f>
        <v>0</v>
      </c>
      <c r="L17" s="181">
        <f>$D17/$D$9*L$117</f>
        <v>0</v>
      </c>
      <c r="M17" s="166"/>
      <c r="N17" s="27"/>
      <c r="O17" s="27"/>
      <c r="P17" s="27"/>
      <c r="Q17" s="27"/>
      <c r="R17" s="27"/>
      <c r="S17" s="27"/>
      <c r="T17" s="27"/>
      <c r="U17" s="27"/>
      <c r="V17" s="27"/>
      <c r="W17" s="27"/>
      <c r="X17" s="27"/>
      <c r="Y17" s="27"/>
      <c r="Z17" s="27"/>
      <c r="AA17" s="27"/>
      <c r="AB17" s="27"/>
      <c r="AC17" s="27"/>
      <c r="AD17" s="27"/>
      <c r="AE17" s="27"/>
      <c r="AF17" s="27"/>
      <c r="AG17" s="27"/>
      <c r="AH17" s="27"/>
      <c r="AI17" s="27"/>
      <c r="AJ17" s="27"/>
      <c r="AK17" s="27"/>
      <c r="AL17" s="27"/>
      <c r="AM17" s="27"/>
      <c r="AN17" s="27"/>
      <c r="AO17" s="27"/>
      <c r="AP17" s="27"/>
      <c r="AQ17" s="27"/>
      <c r="AR17" s="27"/>
      <c r="AS17" s="27"/>
    </row>
    <row r="18" spans="1:45" s="52" customFormat="1" ht="12.75" customHeight="1">
      <c r="A18" s="222"/>
      <c r="B18" s="314">
        <v>1.5</v>
      </c>
      <c r="C18" s="330"/>
      <c r="D18" s="331"/>
      <c r="E18" s="51">
        <f t="shared" si="0"/>
        <v>0</v>
      </c>
      <c r="F18" s="181">
        <f>$D18/$D$9*F$117</f>
        <v>0</v>
      </c>
      <c r="G18" s="181">
        <f>$D18/$D$9*G$117</f>
        <v>0</v>
      </c>
      <c r="H18" s="181">
        <f>$D18/$D$9*H$117</f>
        <v>0</v>
      </c>
      <c r="I18" s="181">
        <f>$D18/$D$9*I$117</f>
        <v>0</v>
      </c>
      <c r="J18" s="181">
        <f>$D18/$D$9*J$117</f>
        <v>0</v>
      </c>
      <c r="K18" s="181">
        <f>$D18/$D$9*K$117</f>
        <v>0</v>
      </c>
      <c r="L18" s="181">
        <f>$D18/$D$9*L$117</f>
        <v>0</v>
      </c>
      <c r="M18" s="166"/>
      <c r="N18" s="27"/>
      <c r="O18" s="27"/>
      <c r="P18" s="27"/>
      <c r="Q18" s="27"/>
      <c r="R18" s="27"/>
      <c r="S18" s="27"/>
      <c r="T18" s="27"/>
      <c r="U18" s="27"/>
      <c r="V18" s="27"/>
      <c r="W18" s="27"/>
      <c r="X18" s="27"/>
      <c r="Y18" s="27"/>
      <c r="Z18" s="27"/>
      <c r="AA18" s="27"/>
      <c r="AB18" s="27"/>
      <c r="AC18" s="27"/>
      <c r="AD18" s="27"/>
      <c r="AE18" s="27"/>
      <c r="AF18" s="27"/>
      <c r="AG18" s="27"/>
      <c r="AH18" s="27"/>
      <c r="AI18" s="27"/>
      <c r="AJ18" s="27"/>
      <c r="AK18" s="27"/>
      <c r="AL18" s="27"/>
      <c r="AM18" s="27"/>
      <c r="AN18" s="27"/>
      <c r="AO18" s="27"/>
      <c r="AP18" s="27"/>
      <c r="AQ18" s="27"/>
      <c r="AR18" s="27"/>
      <c r="AS18" s="27"/>
    </row>
    <row r="19" spans="1:45" s="52" customFormat="1" ht="12.75" customHeight="1">
      <c r="A19" s="222"/>
      <c r="B19" s="314"/>
      <c r="D19" s="331"/>
      <c r="E19" s="51">
        <f t="shared" si="0"/>
        <v>0</v>
      </c>
      <c r="F19" s="181">
        <f>$D19/$D$9*F$117</f>
        <v>0</v>
      </c>
      <c r="G19" s="181">
        <f>$D19/$D$9*G$117</f>
        <v>0</v>
      </c>
      <c r="H19" s="181">
        <f>$D19/$D$9*H$117</f>
        <v>0</v>
      </c>
      <c r="I19" s="181">
        <f>$D19/$D$9*I$117</f>
        <v>0</v>
      </c>
      <c r="J19" s="181">
        <f>$D19/$D$9*J$117</f>
        <v>0</v>
      </c>
      <c r="K19" s="181">
        <f>$D19/$D$9*K$117</f>
        <v>0</v>
      </c>
      <c r="L19" s="181">
        <f>$D19/$D$9*L$117</f>
        <v>0</v>
      </c>
      <c r="M19" s="166"/>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row>
    <row r="20" spans="1:45" s="52" customFormat="1" ht="12.75" customHeight="1">
      <c r="A20" s="222"/>
      <c r="B20" s="329">
        <v>2</v>
      </c>
      <c r="C20" s="49" t="s">
        <v>224</v>
      </c>
      <c r="D20" s="331"/>
      <c r="E20" s="51">
        <f t="shared" si="0"/>
        <v>0</v>
      </c>
      <c r="F20" s="181">
        <f>$D20/$D$9*F$117</f>
        <v>0</v>
      </c>
      <c r="G20" s="181">
        <f>$D20/$D$9*G$117</f>
        <v>0</v>
      </c>
      <c r="H20" s="181">
        <f>$D20/$D$9*H$117</f>
        <v>0</v>
      </c>
      <c r="I20" s="181">
        <f>$D20/$D$9*I$117</f>
        <v>0</v>
      </c>
      <c r="J20" s="181">
        <f>$D20/$D$9*J$117</f>
        <v>0</v>
      </c>
      <c r="K20" s="181">
        <f>$D20/$D$9*K$117</f>
        <v>0</v>
      </c>
      <c r="L20" s="181">
        <f>$D20/$D$9*L$117</f>
        <v>0</v>
      </c>
      <c r="M20" s="166"/>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row>
    <row r="21" spans="1:45" s="52" customFormat="1" ht="12.75" customHeight="1">
      <c r="A21" s="222"/>
      <c r="B21" s="314">
        <v>2.1</v>
      </c>
      <c r="C21" s="330" t="s">
        <v>228</v>
      </c>
      <c r="D21" s="331">
        <v>0.25</v>
      </c>
      <c r="E21" s="51">
        <f t="shared" si="0"/>
        <v>0.72311212814645309</v>
      </c>
      <c r="F21" s="181">
        <f>$D21/$D$9*F$117</f>
        <v>7.2311212814645309E-2</v>
      </c>
      <c r="G21" s="181">
        <f>$D21/$D$9*G$117</f>
        <v>7.2311212814645309E-2</v>
      </c>
      <c r="H21" s="181">
        <f>$D21/$D$9*H$117</f>
        <v>7.9542334096109835E-2</v>
      </c>
      <c r="I21" s="181">
        <f>$D21/$D$9*I$117</f>
        <v>0</v>
      </c>
      <c r="J21" s="181">
        <f>$D21/$D$9*J$117</f>
        <v>0.27478260869565219</v>
      </c>
      <c r="K21" s="181">
        <f>$D21/$D$9*K$117</f>
        <v>0.16631578947368422</v>
      </c>
      <c r="L21" s="181">
        <f>$D21/$D$9*L$117</f>
        <v>5.7848970251716182E-2</v>
      </c>
      <c r="M21" s="166"/>
      <c r="N21" s="27"/>
      <c r="O21" s="27"/>
      <c r="P21" s="27"/>
      <c r="Q21" s="27"/>
      <c r="R21" s="27"/>
      <c r="S21" s="27"/>
      <c r="T21" s="27"/>
      <c r="U21" s="27"/>
      <c r="V21" s="27"/>
      <c r="W21" s="27"/>
      <c r="X21" s="27"/>
      <c r="Y21" s="27"/>
      <c r="Z21" s="27"/>
      <c r="AA21" s="27"/>
      <c r="AB21" s="27"/>
      <c r="AC21" s="27"/>
      <c r="AD21" s="27"/>
      <c r="AE21" s="27"/>
      <c r="AF21" s="27"/>
      <c r="AG21" s="27"/>
      <c r="AH21" s="27"/>
      <c r="AI21" s="27"/>
      <c r="AJ21" s="27"/>
      <c r="AK21" s="27"/>
      <c r="AL21" s="27"/>
      <c r="AM21" s="27"/>
      <c r="AN21" s="27"/>
      <c r="AO21" s="27"/>
      <c r="AP21" s="27"/>
      <c r="AQ21" s="27"/>
      <c r="AR21" s="27"/>
      <c r="AS21" s="27"/>
    </row>
    <row r="22" spans="1:45" s="52" customFormat="1" ht="12.75" customHeight="1">
      <c r="A22" s="222"/>
      <c r="B22" s="314">
        <v>2.2000000000000002</v>
      </c>
      <c r="C22" s="330" t="s">
        <v>229</v>
      </c>
      <c r="D22" s="331">
        <v>0.5</v>
      </c>
      <c r="E22" s="51">
        <f t="shared" ref="E22:E24" si="1">SUM(F22:L22)</f>
        <v>1.4462242562929062</v>
      </c>
      <c r="F22" s="181">
        <f>$D22/$D$9*F$117</f>
        <v>0.14462242562929062</v>
      </c>
      <c r="G22" s="181">
        <f>$D22/$D$9*G$117</f>
        <v>0.14462242562929062</v>
      </c>
      <c r="H22" s="181">
        <f>$D22/$D$9*H$117</f>
        <v>0.15908466819221967</v>
      </c>
      <c r="I22" s="181">
        <f>$D22/$D$9*I$117</f>
        <v>0</v>
      </c>
      <c r="J22" s="181">
        <f>$D22/$D$9*J$117</f>
        <v>0.54956521739130437</v>
      </c>
      <c r="K22" s="181">
        <f>$D22/$D$9*K$117</f>
        <v>0.33263157894736844</v>
      </c>
      <c r="L22" s="181">
        <f>$D22/$D$9*L$117</f>
        <v>0.11569794050343236</v>
      </c>
      <c r="M22" s="166"/>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row>
    <row r="23" spans="1:45" s="52" customFormat="1" ht="12.75" customHeight="1">
      <c r="A23" s="222"/>
      <c r="B23" s="314">
        <v>2.2999999999999998</v>
      </c>
      <c r="C23" s="330" t="s">
        <v>227</v>
      </c>
      <c r="D23" s="331">
        <v>0.5</v>
      </c>
      <c r="E23" s="51">
        <f t="shared" si="1"/>
        <v>1.4462242562929062</v>
      </c>
      <c r="F23" s="181">
        <f>$D23/$D$9*F$117</f>
        <v>0.14462242562929062</v>
      </c>
      <c r="G23" s="181">
        <f>$D23/$D$9*G$117</f>
        <v>0.14462242562929062</v>
      </c>
      <c r="H23" s="181">
        <f>$D23/$D$9*H$117</f>
        <v>0.15908466819221967</v>
      </c>
      <c r="I23" s="181">
        <f>$D23/$D$9*I$117</f>
        <v>0</v>
      </c>
      <c r="J23" s="181">
        <f>$D23/$D$9*J$117</f>
        <v>0.54956521739130437</v>
      </c>
      <c r="K23" s="181">
        <f>$D23/$D$9*K$117</f>
        <v>0.33263157894736844</v>
      </c>
      <c r="L23" s="181">
        <f>$D23/$D$9*L$117</f>
        <v>0.11569794050343236</v>
      </c>
      <c r="M23" s="166"/>
      <c r="N23" s="27"/>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row>
    <row r="24" spans="1:45" s="52" customFormat="1" ht="12.75" customHeight="1">
      <c r="A24" s="222"/>
      <c r="B24" s="314">
        <v>2.4</v>
      </c>
      <c r="C24" s="330" t="s">
        <v>231</v>
      </c>
      <c r="D24" s="331">
        <v>2</v>
      </c>
      <c r="E24" s="51">
        <f t="shared" si="1"/>
        <v>5.7848970251716247</v>
      </c>
      <c r="F24" s="181">
        <f>$D24/$D$9*F$117</f>
        <v>0.57848970251716247</v>
      </c>
      <c r="G24" s="181">
        <f>$D24/$D$9*G$117</f>
        <v>0.57848970251716247</v>
      </c>
      <c r="H24" s="181">
        <f>$D24/$D$9*H$117</f>
        <v>0.63633867276887868</v>
      </c>
      <c r="I24" s="181">
        <f>$D24/$D$9*I$117</f>
        <v>0</v>
      </c>
      <c r="J24" s="181">
        <f>$D24/$D$9*J$117</f>
        <v>2.1982608695652175</v>
      </c>
      <c r="K24" s="181">
        <f>$D24/$D$9*K$117</f>
        <v>1.3305263157894738</v>
      </c>
      <c r="L24" s="181">
        <f>$D24/$D$9*L$117</f>
        <v>0.46279176201372946</v>
      </c>
      <c r="M24" s="166"/>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row>
    <row r="25" spans="1:45" s="52" customFormat="1" ht="12.75" customHeight="1">
      <c r="A25" s="222"/>
      <c r="B25" s="314">
        <v>2.5</v>
      </c>
      <c r="C25" s="330" t="s">
        <v>230</v>
      </c>
      <c r="D25" s="331">
        <v>2</v>
      </c>
      <c r="E25" s="51">
        <f t="shared" ref="E25:E38" si="2">SUM(F25:L25)</f>
        <v>5.7848970251716247</v>
      </c>
      <c r="F25" s="181">
        <f>$D25/$D$9*F$117</f>
        <v>0.57848970251716247</v>
      </c>
      <c r="G25" s="181">
        <f>$D25/$D$9*G$117</f>
        <v>0.57848970251716247</v>
      </c>
      <c r="H25" s="181">
        <f>$D25/$D$9*H$117</f>
        <v>0.63633867276887868</v>
      </c>
      <c r="I25" s="181">
        <f>$D25/$D$9*I$117</f>
        <v>0</v>
      </c>
      <c r="J25" s="181">
        <f>$D25/$D$9*J$117</f>
        <v>2.1982608695652175</v>
      </c>
      <c r="K25" s="181">
        <f>$D25/$D$9*K$117</f>
        <v>1.3305263157894738</v>
      </c>
      <c r="L25" s="181">
        <f>$D25/$D$9*L$117</f>
        <v>0.46279176201372946</v>
      </c>
      <c r="M25" s="166"/>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row>
    <row r="26" spans="1:45" s="52" customFormat="1" ht="12.75" customHeight="1">
      <c r="A26" s="222"/>
      <c r="B26" s="314">
        <v>2.6</v>
      </c>
      <c r="C26" s="330" t="s">
        <v>226</v>
      </c>
      <c r="D26" s="331"/>
      <c r="E26" s="51">
        <f t="shared" si="2"/>
        <v>0</v>
      </c>
      <c r="F26" s="181">
        <f>$D26/$D$9*F$117</f>
        <v>0</v>
      </c>
      <c r="G26" s="181">
        <f>$D26/$D$9*G$117</f>
        <v>0</v>
      </c>
      <c r="H26" s="181">
        <f>$D26/$D$9*H$117</f>
        <v>0</v>
      </c>
      <c r="I26" s="181">
        <f>$D26/$D$9*I$117</f>
        <v>0</v>
      </c>
      <c r="J26" s="181">
        <f>$D26/$D$9*J$117</f>
        <v>0</v>
      </c>
      <c r="K26" s="181">
        <f>$D26/$D$9*K$117</f>
        <v>0</v>
      </c>
      <c r="L26" s="181">
        <f>$D26/$D$9*L$117</f>
        <v>0</v>
      </c>
      <c r="M26" s="166"/>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row>
    <row r="27" spans="1:45" s="52" customFormat="1" ht="12.75" customHeight="1">
      <c r="A27" s="222"/>
      <c r="B27" s="314"/>
      <c r="C27" s="332" t="s">
        <v>239</v>
      </c>
      <c r="D27" s="331">
        <v>2</v>
      </c>
      <c r="E27" s="51">
        <f t="shared" ref="E27:E30" si="3">SUM(F27:L27)</f>
        <v>5.7848970251716247</v>
      </c>
      <c r="F27" s="181">
        <f>$D27/$D$9*F$117</f>
        <v>0.57848970251716247</v>
      </c>
      <c r="G27" s="181">
        <f>$D27/$D$9*G$117</f>
        <v>0.57848970251716247</v>
      </c>
      <c r="H27" s="181">
        <f>$D27/$D$9*H$117</f>
        <v>0.63633867276887868</v>
      </c>
      <c r="I27" s="181">
        <f>$D27/$D$9*I$117</f>
        <v>0</v>
      </c>
      <c r="J27" s="181">
        <f>$D27/$D$9*J$117</f>
        <v>2.1982608695652175</v>
      </c>
      <c r="K27" s="181">
        <f>$D27/$D$9*K$117</f>
        <v>1.3305263157894738</v>
      </c>
      <c r="L27" s="181">
        <f>$D27/$D$9*L$117</f>
        <v>0.46279176201372946</v>
      </c>
      <c r="M27" s="166"/>
      <c r="N27" s="27"/>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row>
    <row r="28" spans="1:45" s="52" customFormat="1" ht="12.75" customHeight="1">
      <c r="A28" s="222"/>
      <c r="B28" s="314"/>
      <c r="C28" s="332" t="s">
        <v>241</v>
      </c>
      <c r="D28" s="331">
        <v>1</v>
      </c>
      <c r="E28" s="51">
        <f t="shared" si="3"/>
        <v>2.8924485125858124</v>
      </c>
      <c r="F28" s="181">
        <f>$D28/$D$9*F$117</f>
        <v>0.28924485125858124</v>
      </c>
      <c r="G28" s="181">
        <f>$D28/$D$9*G$117</f>
        <v>0.28924485125858124</v>
      </c>
      <c r="H28" s="181">
        <f>$D28/$D$9*H$117</f>
        <v>0.31816933638443934</v>
      </c>
      <c r="I28" s="181">
        <f>$D28/$D$9*I$117</f>
        <v>0</v>
      </c>
      <c r="J28" s="181">
        <f>$D28/$D$9*J$117</f>
        <v>1.0991304347826087</v>
      </c>
      <c r="K28" s="181">
        <f>$D28/$D$9*K$117</f>
        <v>0.66526315789473689</v>
      </c>
      <c r="L28" s="181">
        <f>$D28/$D$9*L$117</f>
        <v>0.23139588100686473</v>
      </c>
      <c r="M28" s="166"/>
      <c r="N28" s="27"/>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row>
    <row r="29" spans="1:45" s="52" customFormat="1" ht="12.75" customHeight="1">
      <c r="A29" s="222"/>
      <c r="B29" s="314"/>
      <c r="C29" s="333" t="s">
        <v>240</v>
      </c>
      <c r="D29" s="331">
        <v>1</v>
      </c>
      <c r="E29" s="51">
        <f t="shared" si="3"/>
        <v>2.8924485125858124</v>
      </c>
      <c r="F29" s="181">
        <f>$D29/$D$9*F$117</f>
        <v>0.28924485125858124</v>
      </c>
      <c r="G29" s="181">
        <f>$D29/$D$9*G$117</f>
        <v>0.28924485125858124</v>
      </c>
      <c r="H29" s="181">
        <f>$D29/$D$9*H$117</f>
        <v>0.31816933638443934</v>
      </c>
      <c r="I29" s="181">
        <f>$D29/$D$9*I$117</f>
        <v>0</v>
      </c>
      <c r="J29" s="181">
        <f>$D29/$D$9*J$117</f>
        <v>1.0991304347826087</v>
      </c>
      <c r="K29" s="181">
        <f>$D29/$D$9*K$117</f>
        <v>0.66526315789473689</v>
      </c>
      <c r="L29" s="181">
        <f>$D29/$D$9*L$117</f>
        <v>0.23139588100686473</v>
      </c>
      <c r="M29" s="166"/>
      <c r="N29" s="27"/>
      <c r="O29" s="27"/>
      <c r="P29" s="27"/>
      <c r="Q29" s="27"/>
      <c r="R29" s="27"/>
      <c r="S29" s="27"/>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row>
    <row r="30" spans="1:45" s="52" customFormat="1" ht="12.75" customHeight="1">
      <c r="A30" s="222"/>
      <c r="B30" s="314"/>
      <c r="D30" s="331"/>
      <c r="E30" s="51">
        <f t="shared" si="3"/>
        <v>0</v>
      </c>
      <c r="F30" s="181">
        <f>$D30/$D$9*F$117</f>
        <v>0</v>
      </c>
      <c r="G30" s="181">
        <f>$D30/$D$9*G$117</f>
        <v>0</v>
      </c>
      <c r="H30" s="181">
        <f>$D30/$D$9*H$117</f>
        <v>0</v>
      </c>
      <c r="I30" s="181">
        <f>$D30/$D$9*I$117</f>
        <v>0</v>
      </c>
      <c r="J30" s="181">
        <f>$D30/$D$9*J$117</f>
        <v>0</v>
      </c>
      <c r="K30" s="181">
        <f>$D30/$D$9*K$117</f>
        <v>0</v>
      </c>
      <c r="L30" s="181">
        <f>$D30/$D$9*L$117</f>
        <v>0</v>
      </c>
      <c r="M30" s="166"/>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row>
    <row r="31" spans="1:45" s="52" customFormat="1" ht="12.75" customHeight="1">
      <c r="A31" s="222"/>
      <c r="B31" s="329">
        <v>3</v>
      </c>
      <c r="C31" s="49" t="s">
        <v>232</v>
      </c>
      <c r="D31" s="331"/>
      <c r="E31" s="51">
        <f t="shared" si="2"/>
        <v>0</v>
      </c>
      <c r="F31" s="181">
        <f>$D31/$D$9*F$117</f>
        <v>0</v>
      </c>
      <c r="G31" s="181">
        <f>$D31/$D$9*G$117</f>
        <v>0</v>
      </c>
      <c r="H31" s="181">
        <f>$D31/$D$9*H$117</f>
        <v>0</v>
      </c>
      <c r="I31" s="181">
        <f>$D31/$D$9*I$117</f>
        <v>0</v>
      </c>
      <c r="J31" s="181">
        <f>$D31/$D$9*J$117</f>
        <v>0</v>
      </c>
      <c r="K31" s="181">
        <f>$D31/$D$9*K$117</f>
        <v>0</v>
      </c>
      <c r="L31" s="181">
        <f>$D31/$D$9*L$117</f>
        <v>0</v>
      </c>
      <c r="M31" s="166"/>
      <c r="N31" s="27"/>
      <c r="O31" s="27"/>
      <c r="P31" s="27"/>
      <c r="Q31" s="27"/>
      <c r="R31" s="27"/>
      <c r="S31" s="27"/>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row>
    <row r="32" spans="1:45" s="52" customFormat="1" ht="12.75" customHeight="1">
      <c r="A32" s="222"/>
      <c r="B32" s="314">
        <v>3.1</v>
      </c>
      <c r="C32" s="330"/>
      <c r="D32" s="331">
        <v>5</v>
      </c>
      <c r="E32" s="51">
        <f t="shared" si="2"/>
        <v>14.46224256292906</v>
      </c>
      <c r="F32" s="181">
        <f>$D32/$D$9*F$117</f>
        <v>1.4462242562929062</v>
      </c>
      <c r="G32" s="181">
        <f>$D32/$D$9*G$117</f>
        <v>1.4462242562929062</v>
      </c>
      <c r="H32" s="181">
        <f>$D32/$D$9*H$117</f>
        <v>1.5908466819221967</v>
      </c>
      <c r="I32" s="181">
        <f>$D32/$D$9*I$117</f>
        <v>0</v>
      </c>
      <c r="J32" s="181">
        <f>$D32/$D$9*J$117</f>
        <v>5.4956521739130428</v>
      </c>
      <c r="K32" s="181">
        <f>$D32/$D$9*K$117</f>
        <v>3.3263157894736843</v>
      </c>
      <c r="L32" s="181">
        <f>$D32/$D$9*L$117</f>
        <v>1.1569794050343236</v>
      </c>
      <c r="M32" s="166"/>
      <c r="N32" s="27"/>
      <c r="O32" s="27"/>
      <c r="P32" s="27"/>
      <c r="Q32" s="27"/>
      <c r="R32" s="27"/>
      <c r="S32" s="27"/>
      <c r="T32" s="27"/>
      <c r="U32" s="27"/>
      <c r="V32" s="27"/>
      <c r="W32" s="27"/>
      <c r="X32" s="27"/>
      <c r="Y32" s="27"/>
      <c r="Z32" s="27"/>
      <c r="AA32" s="27"/>
      <c r="AB32" s="27"/>
      <c r="AC32" s="27"/>
      <c r="AD32" s="27"/>
      <c r="AE32" s="27"/>
      <c r="AF32" s="27"/>
      <c r="AG32" s="27"/>
      <c r="AH32" s="27"/>
      <c r="AI32" s="27"/>
      <c r="AJ32" s="27"/>
      <c r="AK32" s="27"/>
      <c r="AL32" s="27"/>
      <c r="AM32" s="27"/>
      <c r="AN32" s="27"/>
      <c r="AO32" s="27"/>
      <c r="AP32" s="27"/>
      <c r="AQ32" s="27"/>
      <c r="AR32" s="27"/>
      <c r="AS32" s="27"/>
    </row>
    <row r="33" spans="1:45" s="52" customFormat="1" ht="12.75" customHeight="1">
      <c r="A33" s="222"/>
      <c r="B33" s="314">
        <v>3.2</v>
      </c>
      <c r="C33" s="330"/>
      <c r="D33" s="331">
        <v>10</v>
      </c>
      <c r="E33" s="51">
        <f t="shared" si="2"/>
        <v>28.924485125858119</v>
      </c>
      <c r="F33" s="181">
        <f>$D33/$D$9*F$117</f>
        <v>2.8924485125858124</v>
      </c>
      <c r="G33" s="181">
        <f>$D33/$D$9*G$117</f>
        <v>2.8924485125858124</v>
      </c>
      <c r="H33" s="181">
        <f>$D33/$D$9*H$117</f>
        <v>3.1816933638443934</v>
      </c>
      <c r="I33" s="181">
        <f>$D33/$D$9*I$117</f>
        <v>0</v>
      </c>
      <c r="J33" s="181">
        <f>$D33/$D$9*J$117</f>
        <v>10.991304347826086</v>
      </c>
      <c r="K33" s="181">
        <f>$D33/$D$9*K$117</f>
        <v>6.6526315789473687</v>
      </c>
      <c r="L33" s="181">
        <f>$D33/$D$9*L$117</f>
        <v>2.3139588100686472</v>
      </c>
      <c r="M33" s="166"/>
      <c r="N33" s="27"/>
      <c r="O33" s="27"/>
      <c r="P33" s="27"/>
      <c r="Q33" s="27"/>
      <c r="R33" s="27"/>
      <c r="S33" s="27"/>
      <c r="T33" s="27"/>
      <c r="U33" s="27"/>
      <c r="V33" s="27"/>
      <c r="W33" s="27"/>
      <c r="X33" s="27"/>
      <c r="Y33" s="27"/>
      <c r="Z33" s="27"/>
      <c r="AA33" s="27"/>
      <c r="AB33" s="27"/>
      <c r="AC33" s="27"/>
      <c r="AD33" s="27"/>
      <c r="AE33" s="27"/>
      <c r="AF33" s="27"/>
      <c r="AG33" s="27"/>
      <c r="AH33" s="27"/>
      <c r="AI33" s="27"/>
      <c r="AJ33" s="27"/>
      <c r="AK33" s="27"/>
      <c r="AL33" s="27"/>
      <c r="AM33" s="27"/>
      <c r="AN33" s="27"/>
      <c r="AO33" s="27"/>
      <c r="AP33" s="27"/>
      <c r="AQ33" s="27"/>
      <c r="AR33" s="27"/>
      <c r="AS33" s="27"/>
    </row>
    <row r="34" spans="1:45" s="52" customFormat="1" ht="12.75" customHeight="1">
      <c r="A34" s="222"/>
      <c r="B34" s="314">
        <v>3.3</v>
      </c>
      <c r="C34" s="330"/>
      <c r="D34" s="331">
        <v>5</v>
      </c>
      <c r="E34" s="51">
        <f t="shared" si="2"/>
        <v>14.46224256292906</v>
      </c>
      <c r="F34" s="181">
        <f>$D34/$D$9*F$117</f>
        <v>1.4462242562929062</v>
      </c>
      <c r="G34" s="181">
        <f>$D34/$D$9*G$117</f>
        <v>1.4462242562929062</v>
      </c>
      <c r="H34" s="181">
        <f>$D34/$D$9*H$117</f>
        <v>1.5908466819221967</v>
      </c>
      <c r="I34" s="181">
        <f>$D34/$D$9*I$117</f>
        <v>0</v>
      </c>
      <c r="J34" s="181">
        <f>$D34/$D$9*J$117</f>
        <v>5.4956521739130428</v>
      </c>
      <c r="K34" s="181">
        <f>$D34/$D$9*K$117</f>
        <v>3.3263157894736843</v>
      </c>
      <c r="L34" s="181">
        <f>$D34/$D$9*L$117</f>
        <v>1.1569794050343236</v>
      </c>
      <c r="M34" s="166"/>
      <c r="N34" s="27"/>
      <c r="O34" s="27"/>
      <c r="P34" s="27"/>
      <c r="Q34" s="27"/>
      <c r="R34" s="27"/>
      <c r="S34" s="27"/>
      <c r="T34" s="27"/>
      <c r="U34" s="27"/>
      <c r="V34" s="27"/>
      <c r="W34" s="27"/>
      <c r="X34" s="27"/>
      <c r="Y34" s="27"/>
      <c r="Z34" s="27"/>
      <c r="AA34" s="27"/>
      <c r="AB34" s="27"/>
      <c r="AC34" s="27"/>
      <c r="AD34" s="27"/>
      <c r="AE34" s="27"/>
      <c r="AF34" s="27"/>
      <c r="AG34" s="27"/>
      <c r="AH34" s="27"/>
      <c r="AI34" s="27"/>
      <c r="AJ34" s="27"/>
      <c r="AK34" s="27"/>
      <c r="AL34" s="27"/>
      <c r="AM34" s="27"/>
      <c r="AN34" s="27"/>
      <c r="AO34" s="27"/>
      <c r="AP34" s="27"/>
      <c r="AQ34" s="27"/>
      <c r="AR34" s="27"/>
      <c r="AS34" s="27"/>
    </row>
    <row r="35" spans="1:45" s="52" customFormat="1" ht="12.75" customHeight="1">
      <c r="A35" s="222"/>
      <c r="B35" s="314">
        <v>3.4</v>
      </c>
      <c r="C35" s="330"/>
      <c r="D35" s="331">
        <v>5</v>
      </c>
      <c r="E35" s="51">
        <f t="shared" si="2"/>
        <v>14.46224256292906</v>
      </c>
      <c r="F35" s="181">
        <f>$D35/$D$9*F$117</f>
        <v>1.4462242562929062</v>
      </c>
      <c r="G35" s="181">
        <f>$D35/$D$9*G$117</f>
        <v>1.4462242562929062</v>
      </c>
      <c r="H35" s="181">
        <f>$D35/$D$9*H$117</f>
        <v>1.5908466819221967</v>
      </c>
      <c r="I35" s="181">
        <f>$D35/$D$9*I$117</f>
        <v>0</v>
      </c>
      <c r="J35" s="181">
        <f>$D35/$D$9*J$117</f>
        <v>5.4956521739130428</v>
      </c>
      <c r="K35" s="181">
        <f>$D35/$D$9*K$117</f>
        <v>3.3263157894736843</v>
      </c>
      <c r="L35" s="181">
        <f>$D35/$D$9*L$117</f>
        <v>1.1569794050343236</v>
      </c>
      <c r="M35" s="166"/>
      <c r="N35" s="27"/>
      <c r="O35" s="27"/>
      <c r="P35" s="27"/>
      <c r="Q35" s="27"/>
      <c r="R35" s="27"/>
      <c r="S35" s="27"/>
      <c r="T35" s="27"/>
      <c r="U35" s="27"/>
      <c r="V35" s="27"/>
      <c r="W35" s="27"/>
      <c r="X35" s="27"/>
      <c r="Y35" s="27"/>
      <c r="Z35" s="27"/>
      <c r="AA35" s="27"/>
      <c r="AB35" s="27"/>
      <c r="AC35" s="27"/>
      <c r="AD35" s="27"/>
      <c r="AE35" s="27"/>
      <c r="AF35" s="27"/>
      <c r="AG35" s="27"/>
      <c r="AH35" s="27"/>
      <c r="AI35" s="27"/>
      <c r="AJ35" s="27"/>
      <c r="AK35" s="27"/>
      <c r="AL35" s="27"/>
      <c r="AM35" s="27"/>
      <c r="AN35" s="27"/>
      <c r="AO35" s="27"/>
      <c r="AP35" s="27"/>
      <c r="AQ35" s="27"/>
      <c r="AR35" s="27"/>
      <c r="AS35" s="27"/>
    </row>
    <row r="36" spans="1:45" s="52" customFormat="1" ht="12.75" customHeight="1">
      <c r="A36" s="222"/>
      <c r="B36" s="314">
        <v>3.5</v>
      </c>
      <c r="C36" s="330"/>
      <c r="D36" s="331">
        <v>5</v>
      </c>
      <c r="E36" s="51">
        <f t="shared" si="2"/>
        <v>14.46224256292906</v>
      </c>
      <c r="F36" s="181">
        <f>$D36/$D$9*F$117</f>
        <v>1.4462242562929062</v>
      </c>
      <c r="G36" s="181">
        <f>$D36/$D$9*G$117</f>
        <v>1.4462242562929062</v>
      </c>
      <c r="H36" s="181">
        <f>$D36/$D$9*H$117</f>
        <v>1.5908466819221967</v>
      </c>
      <c r="I36" s="181">
        <f>$D36/$D$9*I$117</f>
        <v>0</v>
      </c>
      <c r="J36" s="181">
        <f>$D36/$D$9*J$117</f>
        <v>5.4956521739130428</v>
      </c>
      <c r="K36" s="181">
        <f>$D36/$D$9*K$117</f>
        <v>3.3263157894736843</v>
      </c>
      <c r="L36" s="181">
        <f>$D36/$D$9*L$117</f>
        <v>1.1569794050343236</v>
      </c>
      <c r="M36" s="166"/>
      <c r="N36" s="27"/>
      <c r="O36" s="27"/>
      <c r="P36" s="27"/>
      <c r="Q36" s="27"/>
      <c r="R36" s="27"/>
      <c r="S36" s="27"/>
      <c r="T36" s="27"/>
      <c r="U36" s="27"/>
      <c r="V36" s="27"/>
      <c r="W36" s="27"/>
      <c r="X36" s="27"/>
      <c r="Y36" s="27"/>
      <c r="Z36" s="27"/>
      <c r="AA36" s="27"/>
      <c r="AB36" s="27"/>
      <c r="AC36" s="27"/>
      <c r="AD36" s="27"/>
      <c r="AE36" s="27"/>
      <c r="AF36" s="27"/>
      <c r="AG36" s="27"/>
      <c r="AH36" s="27"/>
      <c r="AI36" s="27"/>
      <c r="AJ36" s="27"/>
      <c r="AK36" s="27"/>
      <c r="AL36" s="27"/>
      <c r="AM36" s="27"/>
      <c r="AN36" s="27"/>
      <c r="AO36" s="27"/>
      <c r="AP36" s="27"/>
      <c r="AQ36" s="27"/>
      <c r="AR36" s="27"/>
      <c r="AS36" s="27"/>
    </row>
    <row r="37" spans="1:45" s="52" customFormat="1" ht="12.75" customHeight="1">
      <c r="A37" s="222"/>
      <c r="B37" s="314">
        <v>3.6</v>
      </c>
      <c r="C37" s="330"/>
      <c r="D37" s="331">
        <v>5</v>
      </c>
      <c r="E37" s="51">
        <f t="shared" si="2"/>
        <v>14.46224256292906</v>
      </c>
      <c r="F37" s="181">
        <f>$D37/$D$9*F$117</f>
        <v>1.4462242562929062</v>
      </c>
      <c r="G37" s="181">
        <f>$D37/$D$9*G$117</f>
        <v>1.4462242562929062</v>
      </c>
      <c r="H37" s="181">
        <f>$D37/$D$9*H$117</f>
        <v>1.5908466819221967</v>
      </c>
      <c r="I37" s="181">
        <f>$D37/$D$9*I$117</f>
        <v>0</v>
      </c>
      <c r="J37" s="181">
        <f>$D37/$D$9*J$117</f>
        <v>5.4956521739130428</v>
      </c>
      <c r="K37" s="181">
        <f>$D37/$D$9*K$117</f>
        <v>3.3263157894736843</v>
      </c>
      <c r="L37" s="181">
        <f>$D37/$D$9*L$117</f>
        <v>1.1569794050343236</v>
      </c>
      <c r="M37" s="166"/>
      <c r="N37" s="27"/>
      <c r="O37" s="27"/>
      <c r="P37" s="27"/>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row>
    <row r="38" spans="1:45" s="52" customFormat="1" ht="12.75" customHeight="1">
      <c r="A38" s="222"/>
      <c r="B38" s="314">
        <v>3.7</v>
      </c>
      <c r="C38" s="330"/>
      <c r="D38" s="331">
        <v>3</v>
      </c>
      <c r="E38" s="51">
        <f t="shared" si="2"/>
        <v>8.6773455377574358</v>
      </c>
      <c r="F38" s="181">
        <f>$D38/$D$9*F$117</f>
        <v>0.86773455377574371</v>
      </c>
      <c r="G38" s="181">
        <f>$D38/$D$9*G$117</f>
        <v>0.86773455377574371</v>
      </c>
      <c r="H38" s="181">
        <f>$D38/$D$9*H$117</f>
        <v>0.95450800915331802</v>
      </c>
      <c r="I38" s="181">
        <f>$D38/$D$9*I$117</f>
        <v>0</v>
      </c>
      <c r="J38" s="181">
        <f>$D38/$D$9*J$117</f>
        <v>3.2973913043478258</v>
      </c>
      <c r="K38" s="181">
        <f>$D38/$D$9*K$117</f>
        <v>1.9957894736842106</v>
      </c>
      <c r="L38" s="181">
        <f>$D38/$D$9*L$117</f>
        <v>0.69418764302059421</v>
      </c>
      <c r="M38" s="166"/>
      <c r="N38" s="27"/>
      <c r="O38" s="27"/>
      <c r="P38" s="27"/>
      <c r="Q38" s="27"/>
      <c r="R38" s="27"/>
      <c r="S38" s="27"/>
      <c r="T38" s="27"/>
      <c r="U38" s="27"/>
      <c r="V38" s="27"/>
      <c r="W38" s="27"/>
      <c r="X38" s="27"/>
      <c r="Y38" s="27"/>
      <c r="Z38" s="27"/>
      <c r="AA38" s="27"/>
      <c r="AB38" s="27"/>
      <c r="AC38" s="27"/>
      <c r="AD38" s="27"/>
      <c r="AE38" s="27"/>
      <c r="AF38" s="27"/>
      <c r="AG38" s="27"/>
      <c r="AH38" s="27"/>
      <c r="AI38" s="27"/>
      <c r="AJ38" s="27"/>
      <c r="AK38" s="27"/>
      <c r="AL38" s="27"/>
      <c r="AM38" s="27"/>
      <c r="AN38" s="27"/>
      <c r="AO38" s="27"/>
      <c r="AP38" s="27"/>
      <c r="AQ38" s="27"/>
      <c r="AR38" s="27"/>
      <c r="AS38" s="27"/>
    </row>
    <row r="39" spans="1:45" s="52" customFormat="1" ht="12.75" customHeight="1">
      <c r="A39" s="222"/>
      <c r="B39" s="314">
        <v>3.8</v>
      </c>
      <c r="C39" s="330"/>
      <c r="D39" s="331">
        <v>3</v>
      </c>
      <c r="E39" s="51">
        <f t="shared" ref="E39:E46" si="4">SUM(F39:L39)</f>
        <v>8.6773455377574358</v>
      </c>
      <c r="F39" s="181">
        <f>$D39/$D$9*F$117</f>
        <v>0.86773455377574371</v>
      </c>
      <c r="G39" s="181">
        <f>$D39/$D$9*G$117</f>
        <v>0.86773455377574371</v>
      </c>
      <c r="H39" s="181">
        <f>$D39/$D$9*H$117</f>
        <v>0.95450800915331802</v>
      </c>
      <c r="I39" s="181">
        <f>$D39/$D$9*I$117</f>
        <v>0</v>
      </c>
      <c r="J39" s="181">
        <f>$D39/$D$9*J$117</f>
        <v>3.2973913043478258</v>
      </c>
      <c r="K39" s="181">
        <f>$D39/$D$9*K$117</f>
        <v>1.9957894736842106</v>
      </c>
      <c r="L39" s="181">
        <f>$D39/$D$9*L$117</f>
        <v>0.69418764302059421</v>
      </c>
      <c r="M39" s="166"/>
      <c r="N39" s="27"/>
      <c r="O39" s="27"/>
      <c r="P39" s="27"/>
      <c r="Q39" s="27"/>
      <c r="R39" s="27"/>
      <c r="S39" s="27"/>
      <c r="T39" s="27"/>
      <c r="U39" s="27"/>
      <c r="V39" s="27"/>
      <c r="W39" s="27"/>
      <c r="X39" s="27"/>
      <c r="Y39" s="27"/>
      <c r="Z39" s="27"/>
      <c r="AA39" s="27"/>
      <c r="AB39" s="27"/>
      <c r="AC39" s="27"/>
      <c r="AD39" s="27"/>
      <c r="AE39" s="27"/>
      <c r="AF39" s="27"/>
      <c r="AG39" s="27"/>
      <c r="AH39" s="27"/>
      <c r="AI39" s="27"/>
      <c r="AJ39" s="27"/>
      <c r="AK39" s="27"/>
      <c r="AL39" s="27"/>
      <c r="AM39" s="27"/>
      <c r="AN39" s="27"/>
      <c r="AO39" s="27"/>
      <c r="AP39" s="27"/>
      <c r="AQ39" s="27"/>
      <c r="AR39" s="27"/>
      <c r="AS39" s="27"/>
    </row>
    <row r="40" spans="1:45" s="52" customFormat="1" ht="12.75" customHeight="1">
      <c r="A40" s="222"/>
      <c r="B40" s="314">
        <v>3.9</v>
      </c>
      <c r="C40" s="330"/>
      <c r="D40" s="331">
        <v>3</v>
      </c>
      <c r="E40" s="51">
        <f t="shared" si="4"/>
        <v>8.6773455377574358</v>
      </c>
      <c r="F40" s="181">
        <f>$D40/$D$9*F$117</f>
        <v>0.86773455377574371</v>
      </c>
      <c r="G40" s="181">
        <f>$D40/$D$9*G$117</f>
        <v>0.86773455377574371</v>
      </c>
      <c r="H40" s="181">
        <f>$D40/$D$9*H$117</f>
        <v>0.95450800915331802</v>
      </c>
      <c r="I40" s="181">
        <f>$D40/$D$9*I$117</f>
        <v>0</v>
      </c>
      <c r="J40" s="181">
        <f>$D40/$D$9*J$117</f>
        <v>3.2973913043478258</v>
      </c>
      <c r="K40" s="181">
        <f>$D40/$D$9*K$117</f>
        <v>1.9957894736842106</v>
      </c>
      <c r="L40" s="181">
        <f>$D40/$D$9*L$117</f>
        <v>0.69418764302059421</v>
      </c>
      <c r="M40" s="166"/>
      <c r="N40" s="27"/>
      <c r="O40" s="27"/>
      <c r="P40" s="27"/>
      <c r="Q40" s="27"/>
      <c r="R40" s="27"/>
      <c r="S40" s="27"/>
      <c r="T40" s="27"/>
      <c r="U40" s="27"/>
      <c r="V40" s="27"/>
      <c r="W40" s="27"/>
      <c r="X40" s="27"/>
      <c r="Y40" s="27"/>
      <c r="Z40" s="27"/>
      <c r="AA40" s="27"/>
      <c r="AB40" s="27"/>
      <c r="AC40" s="27"/>
      <c r="AD40" s="27"/>
      <c r="AE40" s="27"/>
      <c r="AF40" s="27"/>
      <c r="AG40" s="27"/>
      <c r="AH40" s="27"/>
      <c r="AI40" s="27"/>
      <c r="AJ40" s="27"/>
      <c r="AK40" s="27"/>
      <c r="AL40" s="27"/>
      <c r="AM40" s="27"/>
      <c r="AN40" s="27"/>
      <c r="AO40" s="27"/>
      <c r="AP40" s="27"/>
      <c r="AQ40" s="27"/>
      <c r="AR40" s="27"/>
      <c r="AS40" s="27"/>
    </row>
    <row r="41" spans="1:45" s="52" customFormat="1" ht="12.75" customHeight="1">
      <c r="A41" s="222"/>
      <c r="B41" s="314"/>
      <c r="D41" s="331"/>
      <c r="E41" s="51">
        <f t="shared" si="4"/>
        <v>0</v>
      </c>
      <c r="F41" s="181">
        <f>$D41/$D$9*F$117</f>
        <v>0</v>
      </c>
      <c r="G41" s="181">
        <f>$D41/$D$9*G$117</f>
        <v>0</v>
      </c>
      <c r="H41" s="181">
        <f>$D41/$D$9*H$117</f>
        <v>0</v>
      </c>
      <c r="I41" s="181">
        <f>$D41/$D$9*I$117</f>
        <v>0</v>
      </c>
      <c r="J41" s="181">
        <f>$D41/$D$9*J$117</f>
        <v>0</v>
      </c>
      <c r="K41" s="181">
        <f>$D41/$D$9*K$117</f>
        <v>0</v>
      </c>
      <c r="L41" s="181">
        <f>$D41/$D$9*L$117</f>
        <v>0</v>
      </c>
      <c r="M41" s="166"/>
      <c r="N41" s="27"/>
      <c r="O41" s="27"/>
      <c r="P41" s="27"/>
      <c r="Q41" s="27"/>
      <c r="R41" s="27"/>
      <c r="S41" s="27"/>
      <c r="T41" s="27"/>
      <c r="U41" s="27"/>
      <c r="V41" s="27"/>
      <c r="W41" s="27"/>
      <c r="X41" s="27"/>
      <c r="Y41" s="27"/>
      <c r="Z41" s="27"/>
      <c r="AA41" s="27"/>
      <c r="AB41" s="27"/>
      <c r="AC41" s="27"/>
      <c r="AD41" s="27"/>
      <c r="AE41" s="27"/>
      <c r="AF41" s="27"/>
      <c r="AG41" s="27"/>
      <c r="AH41" s="27"/>
      <c r="AI41" s="27"/>
      <c r="AJ41" s="27"/>
      <c r="AK41" s="27"/>
      <c r="AL41" s="27"/>
      <c r="AM41" s="27"/>
      <c r="AN41" s="27"/>
      <c r="AO41" s="27"/>
      <c r="AP41" s="27"/>
      <c r="AQ41" s="27"/>
      <c r="AR41" s="27"/>
      <c r="AS41" s="27"/>
    </row>
    <row r="42" spans="1:45" s="52" customFormat="1" ht="12.75" customHeight="1">
      <c r="A42" s="222"/>
      <c r="B42" s="329">
        <v>4</v>
      </c>
      <c r="C42" s="49" t="s">
        <v>233</v>
      </c>
      <c r="D42" s="331"/>
      <c r="E42" s="51">
        <f t="shared" si="4"/>
        <v>0</v>
      </c>
      <c r="F42" s="181">
        <f>$D42/$D$9*F$117</f>
        <v>0</v>
      </c>
      <c r="G42" s="181">
        <f>$D42/$D$9*G$117</f>
        <v>0</v>
      </c>
      <c r="H42" s="181">
        <f>$D42/$D$9*H$117</f>
        <v>0</v>
      </c>
      <c r="I42" s="181">
        <f>$D42/$D$9*I$117</f>
        <v>0</v>
      </c>
      <c r="J42" s="181">
        <f>$D42/$D$9*J$117</f>
        <v>0</v>
      </c>
      <c r="K42" s="181">
        <f>$D42/$D$9*K$117</f>
        <v>0</v>
      </c>
      <c r="L42" s="181">
        <f>$D42/$D$9*L$117</f>
        <v>0</v>
      </c>
      <c r="M42" s="166"/>
      <c r="N42" s="27"/>
      <c r="O42" s="27"/>
      <c r="P42" s="27"/>
      <c r="Q42" s="27"/>
      <c r="R42" s="27"/>
      <c r="S42" s="27"/>
      <c r="T42" s="27"/>
      <c r="U42" s="27"/>
      <c r="V42" s="27"/>
      <c r="W42" s="27"/>
      <c r="X42" s="27"/>
      <c r="Y42" s="27"/>
      <c r="Z42" s="27"/>
      <c r="AA42" s="27"/>
      <c r="AB42" s="27"/>
      <c r="AC42" s="27"/>
      <c r="AD42" s="27"/>
      <c r="AE42" s="27"/>
      <c r="AF42" s="27"/>
      <c r="AG42" s="27"/>
      <c r="AH42" s="27"/>
      <c r="AI42" s="27"/>
      <c r="AJ42" s="27"/>
      <c r="AK42" s="27"/>
      <c r="AL42" s="27"/>
      <c r="AM42" s="27"/>
      <c r="AN42" s="27"/>
      <c r="AO42" s="27"/>
      <c r="AP42" s="27"/>
      <c r="AQ42" s="27"/>
      <c r="AR42" s="27"/>
      <c r="AS42" s="27"/>
    </row>
    <row r="43" spans="1:45" s="52" customFormat="1" ht="12.75" customHeight="1">
      <c r="A43" s="222"/>
      <c r="B43" s="314">
        <v>4.0999999999999996</v>
      </c>
      <c r="C43" s="330"/>
      <c r="D43" s="331">
        <v>10</v>
      </c>
      <c r="E43" s="51">
        <f t="shared" si="4"/>
        <v>28.924485125858119</v>
      </c>
      <c r="F43" s="181">
        <f>$D43/$D$9*F$117</f>
        <v>2.8924485125858124</v>
      </c>
      <c r="G43" s="181">
        <f>$D43/$D$9*G$117</f>
        <v>2.8924485125858124</v>
      </c>
      <c r="H43" s="181">
        <f>$D43/$D$9*H$117</f>
        <v>3.1816933638443934</v>
      </c>
      <c r="I43" s="181">
        <f>$D43/$D$9*I$117</f>
        <v>0</v>
      </c>
      <c r="J43" s="181">
        <f>$D43/$D$9*J$117</f>
        <v>10.991304347826086</v>
      </c>
      <c r="K43" s="181">
        <f>$D43/$D$9*K$117</f>
        <v>6.6526315789473687</v>
      </c>
      <c r="L43" s="181">
        <f>$D43/$D$9*L$117</f>
        <v>2.3139588100686472</v>
      </c>
      <c r="M43" s="166"/>
      <c r="N43" s="27"/>
      <c r="O43" s="27"/>
      <c r="P43" s="27"/>
      <c r="Q43" s="27"/>
      <c r="R43" s="27"/>
      <c r="S43" s="27"/>
      <c r="T43" s="27"/>
      <c r="U43" s="27"/>
      <c r="V43" s="27"/>
      <c r="W43" s="27"/>
      <c r="X43" s="27"/>
      <c r="Y43" s="27"/>
      <c r="Z43" s="27"/>
      <c r="AA43" s="27"/>
      <c r="AB43" s="27"/>
      <c r="AC43" s="27"/>
      <c r="AD43" s="27"/>
      <c r="AE43" s="27"/>
      <c r="AF43" s="27"/>
      <c r="AG43" s="27"/>
      <c r="AH43" s="27"/>
      <c r="AI43" s="27"/>
      <c r="AJ43" s="27"/>
      <c r="AK43" s="27"/>
      <c r="AL43" s="27"/>
      <c r="AM43" s="27"/>
      <c r="AN43" s="27"/>
      <c r="AO43" s="27"/>
      <c r="AP43" s="27"/>
      <c r="AQ43" s="27"/>
      <c r="AR43" s="27"/>
      <c r="AS43" s="27"/>
    </row>
    <row r="44" spans="1:45" s="52" customFormat="1" ht="12.75" customHeight="1">
      <c r="A44" s="222"/>
      <c r="B44" s="314">
        <v>4.2</v>
      </c>
      <c r="C44" s="330"/>
      <c r="D44" s="331">
        <v>5</v>
      </c>
      <c r="E44" s="51">
        <f t="shared" si="4"/>
        <v>14.46224256292906</v>
      </c>
      <c r="F44" s="181">
        <f>$D44/$D$9*F$117</f>
        <v>1.4462242562929062</v>
      </c>
      <c r="G44" s="181">
        <f>$D44/$D$9*G$117</f>
        <v>1.4462242562929062</v>
      </c>
      <c r="H44" s="181">
        <f>$D44/$D$9*H$117</f>
        <v>1.5908466819221967</v>
      </c>
      <c r="I44" s="181">
        <f>$D44/$D$9*I$117</f>
        <v>0</v>
      </c>
      <c r="J44" s="181">
        <f>$D44/$D$9*J$117</f>
        <v>5.4956521739130428</v>
      </c>
      <c r="K44" s="181">
        <f>$D44/$D$9*K$117</f>
        <v>3.3263157894736843</v>
      </c>
      <c r="L44" s="181">
        <f>$D44/$D$9*L$117</f>
        <v>1.1569794050343236</v>
      </c>
      <c r="M44" s="166"/>
      <c r="N44" s="27"/>
      <c r="O44" s="27"/>
      <c r="P44" s="27"/>
      <c r="Q44" s="27"/>
      <c r="R44" s="27"/>
      <c r="S44" s="27"/>
      <c r="T44" s="27"/>
      <c r="U44" s="27"/>
      <c r="V44" s="27"/>
      <c r="W44" s="27"/>
      <c r="X44" s="27"/>
      <c r="Y44" s="27"/>
      <c r="Z44" s="27"/>
      <c r="AA44" s="27"/>
      <c r="AB44" s="27"/>
      <c r="AC44" s="27"/>
      <c r="AD44" s="27"/>
      <c r="AE44" s="27"/>
      <c r="AF44" s="27"/>
      <c r="AG44" s="27"/>
      <c r="AH44" s="27"/>
      <c r="AI44" s="27"/>
      <c r="AJ44" s="27"/>
      <c r="AK44" s="27"/>
      <c r="AL44" s="27"/>
      <c r="AM44" s="27"/>
      <c r="AN44" s="27"/>
      <c r="AO44" s="27"/>
      <c r="AP44" s="27"/>
      <c r="AQ44" s="27"/>
      <c r="AR44" s="27"/>
      <c r="AS44" s="27"/>
    </row>
    <row r="45" spans="1:45" s="52" customFormat="1" ht="12.75" customHeight="1">
      <c r="A45" s="222"/>
      <c r="B45" s="314">
        <v>4.3</v>
      </c>
      <c r="C45" s="330"/>
      <c r="D45" s="331">
        <v>3</v>
      </c>
      <c r="E45" s="51">
        <f t="shared" si="4"/>
        <v>8.6773455377574358</v>
      </c>
      <c r="F45" s="181">
        <f>$D45/$D$9*F$117</f>
        <v>0.86773455377574371</v>
      </c>
      <c r="G45" s="181">
        <f>$D45/$D$9*G$117</f>
        <v>0.86773455377574371</v>
      </c>
      <c r="H45" s="181">
        <f>$D45/$D$9*H$117</f>
        <v>0.95450800915331802</v>
      </c>
      <c r="I45" s="181">
        <f>$D45/$D$9*I$117</f>
        <v>0</v>
      </c>
      <c r="J45" s="181">
        <f>$D45/$D$9*J$117</f>
        <v>3.2973913043478258</v>
      </c>
      <c r="K45" s="181">
        <f>$D45/$D$9*K$117</f>
        <v>1.9957894736842106</v>
      </c>
      <c r="L45" s="181">
        <f>$D45/$D$9*L$117</f>
        <v>0.69418764302059421</v>
      </c>
      <c r="M45" s="166"/>
      <c r="N45" s="27"/>
      <c r="O45" s="27"/>
      <c r="P45" s="27"/>
      <c r="Q45" s="27"/>
      <c r="R45" s="27"/>
      <c r="S45" s="27"/>
      <c r="T45" s="27"/>
      <c r="U45" s="27"/>
      <c r="V45" s="27"/>
      <c r="W45" s="27"/>
      <c r="X45" s="27"/>
      <c r="Y45" s="27"/>
      <c r="Z45" s="27"/>
      <c r="AA45" s="27"/>
      <c r="AB45" s="27"/>
      <c r="AC45" s="27"/>
      <c r="AD45" s="27"/>
      <c r="AE45" s="27"/>
      <c r="AF45" s="27"/>
      <c r="AG45" s="27"/>
      <c r="AH45" s="27"/>
      <c r="AI45" s="27"/>
      <c r="AJ45" s="27"/>
      <c r="AK45" s="27"/>
      <c r="AL45" s="27"/>
      <c r="AM45" s="27"/>
      <c r="AN45" s="27"/>
      <c r="AO45" s="27"/>
      <c r="AP45" s="27"/>
      <c r="AQ45" s="27"/>
      <c r="AR45" s="27"/>
      <c r="AS45" s="27"/>
    </row>
    <row r="46" spans="1:45" s="52" customFormat="1" ht="12.75" customHeight="1">
      <c r="A46" s="222"/>
      <c r="B46" s="314"/>
      <c r="D46" s="331"/>
      <c r="E46" s="51">
        <f t="shared" si="4"/>
        <v>0</v>
      </c>
      <c r="F46" s="181">
        <f>$D46/$D$9*F$117</f>
        <v>0</v>
      </c>
      <c r="G46" s="181">
        <f>$D46/$D$9*G$117</f>
        <v>0</v>
      </c>
      <c r="H46" s="181">
        <f>$D46/$D$9*H$117</f>
        <v>0</v>
      </c>
      <c r="I46" s="181">
        <f>$D46/$D$9*I$117</f>
        <v>0</v>
      </c>
      <c r="J46" s="181">
        <f>$D46/$D$9*J$117</f>
        <v>0</v>
      </c>
      <c r="K46" s="181">
        <f>$D46/$D$9*K$117</f>
        <v>0</v>
      </c>
      <c r="L46" s="181">
        <f>$D46/$D$9*L$117</f>
        <v>0</v>
      </c>
      <c r="M46" s="166"/>
      <c r="N46" s="27"/>
      <c r="O46" s="27"/>
      <c r="P46" s="27"/>
      <c r="Q46" s="27"/>
      <c r="R46" s="27"/>
      <c r="S46" s="27"/>
      <c r="T46" s="27"/>
      <c r="U46" s="27"/>
      <c r="V46" s="27"/>
      <c r="W46" s="27"/>
      <c r="X46" s="27"/>
      <c r="Y46" s="27"/>
      <c r="Z46" s="27"/>
      <c r="AA46" s="27"/>
      <c r="AB46" s="27"/>
      <c r="AC46" s="27"/>
      <c r="AD46" s="27"/>
      <c r="AE46" s="27"/>
      <c r="AF46" s="27"/>
      <c r="AG46" s="27"/>
      <c r="AH46" s="27"/>
      <c r="AI46" s="27"/>
      <c r="AJ46" s="27"/>
      <c r="AK46" s="27"/>
      <c r="AL46" s="27"/>
      <c r="AM46" s="27"/>
      <c r="AN46" s="27"/>
      <c r="AO46" s="27"/>
      <c r="AP46" s="27"/>
      <c r="AQ46" s="27"/>
      <c r="AR46" s="27"/>
      <c r="AS46" s="27"/>
    </row>
    <row r="47" spans="1:45" s="52" customFormat="1" ht="12.75" customHeight="1">
      <c r="A47" s="222"/>
      <c r="B47" s="329">
        <v>5</v>
      </c>
      <c r="C47" s="49" t="s">
        <v>234</v>
      </c>
      <c r="D47" s="331"/>
      <c r="E47" s="51">
        <f t="shared" ref="E47:E49" si="5">SUM(F47:L47)</f>
        <v>0</v>
      </c>
      <c r="F47" s="181">
        <f>$D47/$D$9*F$117</f>
        <v>0</v>
      </c>
      <c r="G47" s="181">
        <f>$D47/$D$9*G$117</f>
        <v>0</v>
      </c>
      <c r="H47" s="181">
        <f>$D47/$D$9*H$117</f>
        <v>0</v>
      </c>
      <c r="I47" s="181">
        <f>$D47/$D$9*I$117</f>
        <v>0</v>
      </c>
      <c r="J47" s="181">
        <f>$D47/$D$9*J$117</f>
        <v>0</v>
      </c>
      <c r="K47" s="181">
        <f>$D47/$D$9*K$117</f>
        <v>0</v>
      </c>
      <c r="L47" s="181">
        <f>$D47/$D$9*L$117</f>
        <v>0</v>
      </c>
      <c r="M47" s="166"/>
      <c r="N47" s="27"/>
      <c r="O47" s="27"/>
      <c r="P47" s="27"/>
      <c r="Q47" s="27"/>
      <c r="R47" s="27"/>
      <c r="S47" s="27"/>
      <c r="T47" s="27"/>
      <c r="U47" s="27"/>
      <c r="V47" s="27"/>
      <c r="W47" s="27"/>
      <c r="X47" s="27"/>
      <c r="Y47" s="27"/>
      <c r="Z47" s="27"/>
      <c r="AA47" s="27"/>
      <c r="AB47" s="27"/>
      <c r="AC47" s="27"/>
      <c r="AD47" s="27"/>
      <c r="AE47" s="27"/>
      <c r="AF47" s="27"/>
      <c r="AG47" s="27"/>
      <c r="AH47" s="27"/>
      <c r="AI47" s="27"/>
      <c r="AJ47" s="27"/>
      <c r="AK47" s="27"/>
      <c r="AL47" s="27"/>
      <c r="AM47" s="27"/>
      <c r="AN47" s="27"/>
      <c r="AO47" s="27"/>
      <c r="AP47" s="27"/>
      <c r="AQ47" s="27"/>
      <c r="AR47" s="27"/>
      <c r="AS47" s="27"/>
    </row>
    <row r="48" spans="1:45" s="52" customFormat="1" ht="12.75" customHeight="1">
      <c r="A48" s="222"/>
      <c r="B48" s="314">
        <v>5.0999999999999996</v>
      </c>
      <c r="C48" s="330"/>
      <c r="D48" s="331">
        <v>5</v>
      </c>
      <c r="E48" s="51">
        <f t="shared" si="5"/>
        <v>14.46224256292906</v>
      </c>
      <c r="F48" s="181">
        <f>$D48/$D$9*F$117</f>
        <v>1.4462242562929062</v>
      </c>
      <c r="G48" s="181">
        <f>$D48/$D$9*G$117</f>
        <v>1.4462242562929062</v>
      </c>
      <c r="H48" s="181">
        <f>$D48/$D$9*H$117</f>
        <v>1.5908466819221967</v>
      </c>
      <c r="I48" s="181">
        <f>$D48/$D$9*I$117</f>
        <v>0</v>
      </c>
      <c r="J48" s="181">
        <f>$D48/$D$9*J$117</f>
        <v>5.4956521739130428</v>
      </c>
      <c r="K48" s="181">
        <f>$D48/$D$9*K$117</f>
        <v>3.3263157894736843</v>
      </c>
      <c r="L48" s="181">
        <f>$D48/$D$9*L$117</f>
        <v>1.1569794050343236</v>
      </c>
      <c r="M48" s="166"/>
      <c r="N48" s="27"/>
      <c r="O48" s="27"/>
      <c r="P48" s="27"/>
      <c r="Q48" s="27"/>
      <c r="R48" s="27"/>
      <c r="S48" s="27"/>
      <c r="T48" s="27"/>
      <c r="U48" s="27"/>
      <c r="V48" s="27"/>
      <c r="W48" s="27"/>
      <c r="X48" s="27"/>
      <c r="Y48" s="27"/>
      <c r="Z48" s="27"/>
      <c r="AA48" s="27"/>
      <c r="AB48" s="27"/>
      <c r="AC48" s="27"/>
      <c r="AD48" s="27"/>
      <c r="AE48" s="27"/>
      <c r="AF48" s="27"/>
      <c r="AG48" s="27"/>
      <c r="AH48" s="27"/>
      <c r="AI48" s="27"/>
      <c r="AJ48" s="27"/>
      <c r="AK48" s="27"/>
      <c r="AL48" s="27"/>
      <c r="AM48" s="27"/>
      <c r="AN48" s="27"/>
      <c r="AO48" s="27"/>
      <c r="AP48" s="27"/>
      <c r="AQ48" s="27"/>
      <c r="AR48" s="27"/>
      <c r="AS48" s="27"/>
    </row>
    <row r="49" spans="1:45" s="52" customFormat="1" ht="12.75" customHeight="1">
      <c r="A49" s="222"/>
      <c r="B49" s="314">
        <v>5.2</v>
      </c>
      <c r="C49" s="330"/>
      <c r="D49" s="331">
        <v>3</v>
      </c>
      <c r="E49" s="51">
        <f t="shared" si="5"/>
        <v>8.6773455377574358</v>
      </c>
      <c r="F49" s="181">
        <f>$D49/$D$9*F$117</f>
        <v>0.86773455377574371</v>
      </c>
      <c r="G49" s="181">
        <f>$D49/$D$9*G$117</f>
        <v>0.86773455377574371</v>
      </c>
      <c r="H49" s="181">
        <f>$D49/$D$9*H$117</f>
        <v>0.95450800915331802</v>
      </c>
      <c r="I49" s="181">
        <f>$D49/$D$9*I$117</f>
        <v>0</v>
      </c>
      <c r="J49" s="181">
        <f>$D49/$D$9*J$117</f>
        <v>3.2973913043478258</v>
      </c>
      <c r="K49" s="181">
        <f>$D49/$D$9*K$117</f>
        <v>1.9957894736842106</v>
      </c>
      <c r="L49" s="181">
        <f>$D49/$D$9*L$117</f>
        <v>0.69418764302059421</v>
      </c>
      <c r="M49" s="166"/>
      <c r="N49" s="27"/>
      <c r="O49" s="27"/>
      <c r="P49" s="27"/>
      <c r="Q49" s="27"/>
      <c r="R49" s="27"/>
      <c r="S49" s="27"/>
      <c r="T49" s="27"/>
      <c r="U49" s="27"/>
      <c r="V49" s="27"/>
      <c r="W49" s="27"/>
      <c r="X49" s="27"/>
      <c r="Y49" s="27"/>
      <c r="Z49" s="27"/>
      <c r="AA49" s="27"/>
      <c r="AB49" s="27"/>
      <c r="AC49" s="27"/>
      <c r="AD49" s="27"/>
      <c r="AE49" s="27"/>
      <c r="AF49" s="27"/>
      <c r="AG49" s="27"/>
      <c r="AH49" s="27"/>
      <c r="AI49" s="27"/>
      <c r="AJ49" s="27"/>
      <c r="AK49" s="27"/>
      <c r="AL49" s="27"/>
      <c r="AM49" s="27"/>
      <c r="AN49" s="27"/>
      <c r="AO49" s="27"/>
      <c r="AP49" s="27"/>
      <c r="AQ49" s="27"/>
      <c r="AR49" s="27"/>
      <c r="AS49" s="27"/>
    </row>
    <row r="50" spans="1:45" s="52" customFormat="1" ht="12.75" customHeight="1">
      <c r="A50" s="222"/>
      <c r="B50" s="314">
        <v>5.3</v>
      </c>
      <c r="C50" s="330"/>
      <c r="D50" s="331">
        <v>3</v>
      </c>
      <c r="E50" s="51">
        <f t="shared" ref="E50:E60" si="6">SUM(F50:L50)</f>
        <v>8.6773455377574358</v>
      </c>
      <c r="F50" s="181">
        <f>$D50/$D$9*F$117</f>
        <v>0.86773455377574371</v>
      </c>
      <c r="G50" s="181">
        <f>$D50/$D$9*G$117</f>
        <v>0.86773455377574371</v>
      </c>
      <c r="H50" s="181">
        <f>$D50/$D$9*H$117</f>
        <v>0.95450800915331802</v>
      </c>
      <c r="I50" s="181">
        <f>$D50/$D$9*I$117</f>
        <v>0</v>
      </c>
      <c r="J50" s="181">
        <f>$D50/$D$9*J$117</f>
        <v>3.2973913043478258</v>
      </c>
      <c r="K50" s="181">
        <f>$D50/$D$9*K$117</f>
        <v>1.9957894736842106</v>
      </c>
      <c r="L50" s="181">
        <f>$D50/$D$9*L$117</f>
        <v>0.69418764302059421</v>
      </c>
      <c r="M50" s="166"/>
      <c r="N50" s="27"/>
      <c r="O50" s="27"/>
      <c r="P50" s="27"/>
      <c r="Q50" s="27"/>
      <c r="R50" s="27"/>
      <c r="S50" s="27"/>
      <c r="T50" s="27"/>
      <c r="U50" s="27"/>
      <c r="V50" s="27"/>
      <c r="W50" s="27"/>
      <c r="X50" s="27"/>
      <c r="Y50" s="27"/>
      <c r="Z50" s="27"/>
      <c r="AA50" s="27"/>
      <c r="AB50" s="27"/>
      <c r="AC50" s="27"/>
      <c r="AD50" s="27"/>
      <c r="AE50" s="27"/>
      <c r="AF50" s="27"/>
      <c r="AG50" s="27"/>
      <c r="AH50" s="27"/>
      <c r="AI50" s="27"/>
      <c r="AJ50" s="27"/>
      <c r="AK50" s="27"/>
      <c r="AL50" s="27"/>
      <c r="AM50" s="27"/>
      <c r="AN50" s="27"/>
      <c r="AO50" s="27"/>
      <c r="AP50" s="27"/>
      <c r="AQ50" s="27"/>
      <c r="AR50" s="27"/>
      <c r="AS50" s="27"/>
    </row>
    <row r="51" spans="1:45" s="52" customFormat="1" ht="12.75" customHeight="1">
      <c r="A51" s="222"/>
      <c r="B51" s="314">
        <v>5.4</v>
      </c>
      <c r="C51" s="330"/>
      <c r="D51" s="331">
        <v>10</v>
      </c>
      <c r="E51" s="51">
        <f t="shared" si="6"/>
        <v>28.924485125858119</v>
      </c>
      <c r="F51" s="181">
        <f>$D51/$D$9*F$117</f>
        <v>2.8924485125858124</v>
      </c>
      <c r="G51" s="181">
        <f>$D51/$D$9*G$117</f>
        <v>2.8924485125858124</v>
      </c>
      <c r="H51" s="181">
        <f>$D51/$D$9*H$117</f>
        <v>3.1816933638443934</v>
      </c>
      <c r="I51" s="181">
        <f>$D51/$D$9*I$117</f>
        <v>0</v>
      </c>
      <c r="J51" s="181">
        <f>$D51/$D$9*J$117</f>
        <v>10.991304347826086</v>
      </c>
      <c r="K51" s="181">
        <f>$D51/$D$9*K$117</f>
        <v>6.6526315789473687</v>
      </c>
      <c r="L51" s="181">
        <f>$D51/$D$9*L$117</f>
        <v>2.3139588100686472</v>
      </c>
      <c r="M51" s="166"/>
      <c r="N51" s="27"/>
      <c r="O51" s="27"/>
      <c r="P51" s="27"/>
      <c r="Q51" s="27"/>
      <c r="R51" s="27"/>
      <c r="S51" s="27"/>
      <c r="T51" s="27"/>
      <c r="U51" s="27"/>
      <c r="V51" s="27"/>
      <c r="W51" s="27"/>
      <c r="X51" s="27"/>
      <c r="Y51" s="27"/>
      <c r="Z51" s="27"/>
      <c r="AA51" s="27"/>
      <c r="AB51" s="27"/>
      <c r="AC51" s="27"/>
      <c r="AD51" s="27"/>
      <c r="AE51" s="27"/>
      <c r="AF51" s="27"/>
      <c r="AG51" s="27"/>
      <c r="AH51" s="27"/>
      <c r="AI51" s="27"/>
      <c r="AJ51" s="27"/>
      <c r="AK51" s="27"/>
      <c r="AL51" s="27"/>
      <c r="AM51" s="27"/>
      <c r="AN51" s="27"/>
      <c r="AO51" s="27"/>
      <c r="AP51" s="27"/>
      <c r="AQ51" s="27"/>
      <c r="AR51" s="27"/>
      <c r="AS51" s="27"/>
    </row>
    <row r="52" spans="1:45" s="52" customFormat="1" ht="12.75" customHeight="1">
      <c r="A52" s="222"/>
      <c r="B52" s="314"/>
      <c r="D52" s="331"/>
      <c r="E52" s="51">
        <f t="shared" si="6"/>
        <v>0</v>
      </c>
      <c r="F52" s="181">
        <f>$D52/$D$9*F$117</f>
        <v>0</v>
      </c>
      <c r="G52" s="181">
        <f>$D52/$D$9*G$117</f>
        <v>0</v>
      </c>
      <c r="H52" s="181">
        <f>$D52/$D$9*H$117</f>
        <v>0</v>
      </c>
      <c r="I52" s="181">
        <f>$D52/$D$9*I$117</f>
        <v>0</v>
      </c>
      <c r="J52" s="181">
        <f>$D52/$D$9*J$117</f>
        <v>0</v>
      </c>
      <c r="K52" s="181">
        <f>$D52/$D$9*K$117</f>
        <v>0</v>
      </c>
      <c r="L52" s="181">
        <f>$D52/$D$9*L$117</f>
        <v>0</v>
      </c>
      <c r="M52" s="166"/>
      <c r="N52" s="27"/>
      <c r="O52" s="27"/>
      <c r="P52" s="27"/>
      <c r="Q52" s="27"/>
      <c r="R52" s="27"/>
      <c r="S52" s="27"/>
      <c r="T52" s="27"/>
      <c r="U52" s="27"/>
      <c r="V52" s="27"/>
      <c r="W52" s="27"/>
      <c r="X52" s="27"/>
      <c r="Y52" s="27"/>
      <c r="Z52" s="27"/>
      <c r="AA52" s="27"/>
      <c r="AB52" s="27"/>
      <c r="AC52" s="27"/>
      <c r="AD52" s="27"/>
      <c r="AE52" s="27"/>
      <c r="AF52" s="27"/>
      <c r="AG52" s="27"/>
      <c r="AH52" s="27"/>
      <c r="AI52" s="27"/>
      <c r="AJ52" s="27"/>
      <c r="AK52" s="27"/>
      <c r="AL52" s="27"/>
      <c r="AM52" s="27"/>
      <c r="AN52" s="27"/>
      <c r="AO52" s="27"/>
      <c r="AP52" s="27"/>
      <c r="AQ52" s="27"/>
      <c r="AR52" s="27"/>
      <c r="AS52" s="27"/>
    </row>
    <row r="53" spans="1:45" s="52" customFormat="1" ht="12.75" customHeight="1">
      <c r="A53" s="222"/>
      <c r="B53" s="328">
        <v>6</v>
      </c>
      <c r="C53" s="49" t="s">
        <v>235</v>
      </c>
      <c r="D53" s="331"/>
      <c r="E53" s="51">
        <f t="shared" si="6"/>
        <v>0</v>
      </c>
      <c r="F53" s="181">
        <f>$D53/$D$9*F$117</f>
        <v>0</v>
      </c>
      <c r="G53" s="181">
        <f>$D53/$D$9*G$117</f>
        <v>0</v>
      </c>
      <c r="H53" s="181">
        <f>$D53/$D$9*H$117</f>
        <v>0</v>
      </c>
      <c r="I53" s="181">
        <f>$D53/$D$9*I$117</f>
        <v>0</v>
      </c>
      <c r="J53" s="181">
        <f>$D53/$D$9*J$117</f>
        <v>0</v>
      </c>
      <c r="K53" s="181">
        <f>$D53/$D$9*K$117</f>
        <v>0</v>
      </c>
      <c r="L53" s="181">
        <f>$D53/$D$9*L$117</f>
        <v>0</v>
      </c>
      <c r="M53" s="166"/>
      <c r="N53" s="27"/>
      <c r="O53" s="27"/>
      <c r="P53" s="27"/>
      <c r="Q53" s="27"/>
      <c r="R53" s="27"/>
      <c r="S53" s="27"/>
      <c r="T53" s="27"/>
      <c r="U53" s="27"/>
      <c r="V53" s="27"/>
      <c r="W53" s="27"/>
      <c r="X53" s="27"/>
      <c r="Y53" s="27"/>
      <c r="Z53" s="27"/>
      <c r="AA53" s="27"/>
      <c r="AB53" s="27"/>
      <c r="AC53" s="27"/>
      <c r="AD53" s="27"/>
      <c r="AE53" s="27"/>
      <c r="AF53" s="27"/>
      <c r="AG53" s="27"/>
      <c r="AH53" s="27"/>
      <c r="AI53" s="27"/>
      <c r="AJ53" s="27"/>
      <c r="AK53" s="27"/>
      <c r="AL53" s="27"/>
      <c r="AM53" s="27"/>
      <c r="AN53" s="27"/>
      <c r="AO53" s="27"/>
      <c r="AP53" s="27"/>
      <c r="AQ53" s="27"/>
      <c r="AR53" s="27"/>
      <c r="AS53" s="27"/>
    </row>
    <row r="54" spans="1:45" s="52" customFormat="1" ht="12.75" customHeight="1">
      <c r="A54" s="222"/>
      <c r="B54" s="314">
        <v>6.1</v>
      </c>
      <c r="C54" s="330"/>
      <c r="D54" s="331">
        <v>5</v>
      </c>
      <c r="E54" s="51">
        <f t="shared" si="6"/>
        <v>14.46224256292906</v>
      </c>
      <c r="F54" s="181">
        <f>$D54/$D$9*F$117</f>
        <v>1.4462242562929062</v>
      </c>
      <c r="G54" s="181">
        <f>$D54/$D$9*G$117</f>
        <v>1.4462242562929062</v>
      </c>
      <c r="H54" s="181">
        <f>$D54/$D$9*H$117</f>
        <v>1.5908466819221967</v>
      </c>
      <c r="I54" s="181">
        <f>$D54/$D$9*I$117</f>
        <v>0</v>
      </c>
      <c r="J54" s="181">
        <f>$D54/$D$9*J$117</f>
        <v>5.4956521739130428</v>
      </c>
      <c r="K54" s="181">
        <f>$D54/$D$9*K$117</f>
        <v>3.3263157894736843</v>
      </c>
      <c r="L54" s="181">
        <f>$D54/$D$9*L$117</f>
        <v>1.1569794050343236</v>
      </c>
      <c r="M54" s="166"/>
      <c r="N54" s="27"/>
      <c r="O54" s="27"/>
      <c r="P54" s="27"/>
      <c r="Q54" s="27"/>
      <c r="R54" s="27"/>
      <c r="S54" s="27"/>
      <c r="T54" s="27"/>
      <c r="U54" s="27"/>
      <c r="V54" s="27"/>
      <c r="W54" s="27"/>
      <c r="X54" s="27"/>
      <c r="Y54" s="27"/>
      <c r="Z54" s="27"/>
      <c r="AA54" s="27"/>
      <c r="AB54" s="27"/>
      <c r="AC54" s="27"/>
      <c r="AD54" s="27"/>
      <c r="AE54" s="27"/>
      <c r="AF54" s="27"/>
      <c r="AG54" s="27"/>
      <c r="AH54" s="27"/>
      <c r="AI54" s="27"/>
      <c r="AJ54" s="27"/>
      <c r="AK54" s="27"/>
      <c r="AL54" s="27"/>
      <c r="AM54" s="27"/>
      <c r="AN54" s="27"/>
      <c r="AO54" s="27"/>
      <c r="AP54" s="27"/>
      <c r="AQ54" s="27"/>
      <c r="AR54" s="27"/>
      <c r="AS54" s="27"/>
    </row>
    <row r="55" spans="1:45" s="52" customFormat="1" ht="12.75" customHeight="1">
      <c r="A55" s="222"/>
      <c r="B55" s="314">
        <v>6.2</v>
      </c>
      <c r="C55" s="330"/>
      <c r="D55" s="331">
        <v>3</v>
      </c>
      <c r="E55" s="51">
        <f t="shared" si="6"/>
        <v>8.6773455377574358</v>
      </c>
      <c r="F55" s="181">
        <f>$D55/$D$9*F$117</f>
        <v>0.86773455377574371</v>
      </c>
      <c r="G55" s="181">
        <f>$D55/$D$9*G$117</f>
        <v>0.86773455377574371</v>
      </c>
      <c r="H55" s="181">
        <f>$D55/$D$9*H$117</f>
        <v>0.95450800915331802</v>
      </c>
      <c r="I55" s="181">
        <f>$D55/$D$9*I$117</f>
        <v>0</v>
      </c>
      <c r="J55" s="181">
        <f>$D55/$D$9*J$117</f>
        <v>3.2973913043478258</v>
      </c>
      <c r="K55" s="181">
        <f>$D55/$D$9*K$117</f>
        <v>1.9957894736842106</v>
      </c>
      <c r="L55" s="181">
        <f>$D55/$D$9*L$117</f>
        <v>0.69418764302059421</v>
      </c>
      <c r="M55" s="166"/>
      <c r="N55" s="27"/>
      <c r="O55" s="27"/>
      <c r="P55" s="27"/>
      <c r="Q55" s="27"/>
      <c r="R55" s="27"/>
      <c r="S55" s="27"/>
      <c r="T55" s="27"/>
      <c r="U55" s="27"/>
      <c r="V55" s="27"/>
      <c r="W55" s="27"/>
      <c r="X55" s="27"/>
      <c r="Y55" s="27"/>
      <c r="Z55" s="27"/>
      <c r="AA55" s="27"/>
      <c r="AB55" s="27"/>
      <c r="AC55" s="27"/>
      <c r="AD55" s="27"/>
      <c r="AE55" s="27"/>
      <c r="AF55" s="27"/>
      <c r="AG55" s="27"/>
      <c r="AH55" s="27"/>
      <c r="AI55" s="27"/>
      <c r="AJ55" s="27"/>
      <c r="AK55" s="27"/>
      <c r="AL55" s="27"/>
      <c r="AM55" s="27"/>
      <c r="AN55" s="27"/>
      <c r="AO55" s="27"/>
      <c r="AP55" s="27"/>
      <c r="AQ55" s="27"/>
      <c r="AR55" s="27"/>
      <c r="AS55" s="27"/>
    </row>
    <row r="56" spans="1:45" s="52" customFormat="1" ht="12.75" customHeight="1">
      <c r="A56" s="222"/>
      <c r="B56" s="314"/>
      <c r="C56" s="315"/>
      <c r="D56" s="331"/>
      <c r="E56" s="51">
        <f t="shared" si="6"/>
        <v>0</v>
      </c>
      <c r="F56" s="181">
        <f>$D56/$D$9*F$117</f>
        <v>0</v>
      </c>
      <c r="G56" s="181">
        <f>$D56/$D$9*G$117</f>
        <v>0</v>
      </c>
      <c r="H56" s="181">
        <f>$D56/$D$9*H$117</f>
        <v>0</v>
      </c>
      <c r="I56" s="181">
        <f>$D56/$D$9*I$117</f>
        <v>0</v>
      </c>
      <c r="J56" s="181">
        <f>$D56/$D$9*J$117</f>
        <v>0</v>
      </c>
      <c r="K56" s="181">
        <f>$D56/$D$9*K$117</f>
        <v>0</v>
      </c>
      <c r="L56" s="181">
        <f>$D56/$D$9*L$117</f>
        <v>0</v>
      </c>
      <c r="M56" s="166"/>
      <c r="N56" s="27"/>
      <c r="O56" s="27"/>
      <c r="P56" s="27"/>
      <c r="Q56" s="27"/>
      <c r="R56" s="27"/>
      <c r="S56" s="27"/>
      <c r="T56" s="27"/>
      <c r="U56" s="27"/>
      <c r="V56" s="27"/>
      <c r="W56" s="27"/>
      <c r="X56" s="27"/>
      <c r="Y56" s="27"/>
      <c r="Z56" s="27"/>
      <c r="AA56" s="27"/>
      <c r="AB56" s="27"/>
      <c r="AC56" s="27"/>
      <c r="AD56" s="27"/>
      <c r="AE56" s="27"/>
      <c r="AF56" s="27"/>
      <c r="AG56" s="27"/>
      <c r="AH56" s="27"/>
      <c r="AI56" s="27"/>
      <c r="AJ56" s="27"/>
      <c r="AK56" s="27"/>
      <c r="AL56" s="27"/>
      <c r="AM56" s="27"/>
      <c r="AN56" s="27"/>
      <c r="AO56" s="27"/>
      <c r="AP56" s="27"/>
      <c r="AQ56" s="27"/>
      <c r="AR56" s="27"/>
      <c r="AS56" s="27"/>
    </row>
    <row r="57" spans="1:45" s="52" customFormat="1" ht="12.75" customHeight="1">
      <c r="A57" s="222"/>
      <c r="B57" s="328">
        <v>7</v>
      </c>
      <c r="C57" s="49" t="s">
        <v>236</v>
      </c>
      <c r="D57" s="331"/>
      <c r="E57" s="51">
        <f t="shared" si="6"/>
        <v>0</v>
      </c>
      <c r="F57" s="181">
        <f>$D57/$D$9*F$117</f>
        <v>0</v>
      </c>
      <c r="G57" s="181">
        <f>$D57/$D$9*G$117</f>
        <v>0</v>
      </c>
      <c r="H57" s="181">
        <f>$D57/$D$9*H$117</f>
        <v>0</v>
      </c>
      <c r="I57" s="181">
        <f>$D57/$D$9*I$117</f>
        <v>0</v>
      </c>
      <c r="J57" s="181">
        <f>$D57/$D$9*J$117</f>
        <v>0</v>
      </c>
      <c r="K57" s="181">
        <f>$D57/$D$9*K$117</f>
        <v>0</v>
      </c>
      <c r="L57" s="181">
        <f>$D57/$D$9*L$117</f>
        <v>0</v>
      </c>
      <c r="M57" s="166"/>
      <c r="N57" s="27"/>
      <c r="O57" s="27"/>
      <c r="P57" s="27"/>
      <c r="Q57" s="27"/>
      <c r="R57" s="27"/>
      <c r="S57" s="27"/>
      <c r="T57" s="27"/>
      <c r="U57" s="27"/>
      <c r="V57" s="27"/>
      <c r="W57" s="27"/>
      <c r="X57" s="27"/>
      <c r="Y57" s="27"/>
      <c r="Z57" s="27"/>
      <c r="AA57" s="27"/>
      <c r="AB57" s="27"/>
      <c r="AC57" s="27"/>
      <c r="AD57" s="27"/>
      <c r="AE57" s="27"/>
      <c r="AF57" s="27"/>
      <c r="AG57" s="27"/>
      <c r="AH57" s="27"/>
      <c r="AI57" s="27"/>
      <c r="AJ57" s="27"/>
      <c r="AK57" s="27"/>
      <c r="AL57" s="27"/>
      <c r="AM57" s="27"/>
      <c r="AN57" s="27"/>
      <c r="AO57" s="27"/>
      <c r="AP57" s="27"/>
      <c r="AQ57" s="27"/>
      <c r="AR57" s="27"/>
      <c r="AS57" s="27"/>
    </row>
    <row r="58" spans="1:45" s="52" customFormat="1" ht="12.75" customHeight="1">
      <c r="A58" s="222"/>
      <c r="B58" s="314">
        <v>7.1</v>
      </c>
      <c r="C58" s="330"/>
      <c r="D58" s="331">
        <v>3</v>
      </c>
      <c r="E58" s="51">
        <f t="shared" si="6"/>
        <v>8.6773455377574358</v>
      </c>
      <c r="F58" s="181">
        <f>$D58/$D$9*F$117</f>
        <v>0.86773455377574371</v>
      </c>
      <c r="G58" s="181">
        <f>$D58/$D$9*G$117</f>
        <v>0.86773455377574371</v>
      </c>
      <c r="H58" s="181">
        <f>$D58/$D$9*H$117</f>
        <v>0.95450800915331802</v>
      </c>
      <c r="I58" s="181">
        <f>$D58/$D$9*I$117</f>
        <v>0</v>
      </c>
      <c r="J58" s="181">
        <f>$D58/$D$9*J$117</f>
        <v>3.2973913043478258</v>
      </c>
      <c r="K58" s="181">
        <f>$D58/$D$9*K$117</f>
        <v>1.9957894736842106</v>
      </c>
      <c r="L58" s="181">
        <f>$D58/$D$9*L$117</f>
        <v>0.69418764302059421</v>
      </c>
      <c r="M58" s="166"/>
      <c r="N58" s="27"/>
      <c r="O58" s="27"/>
      <c r="P58" s="27"/>
      <c r="Q58" s="27"/>
      <c r="R58" s="27"/>
      <c r="S58" s="27"/>
      <c r="T58" s="27"/>
      <c r="U58" s="27"/>
      <c r="V58" s="27"/>
      <c r="W58" s="27"/>
      <c r="X58" s="27"/>
      <c r="Y58" s="27"/>
      <c r="Z58" s="27"/>
      <c r="AA58" s="27"/>
      <c r="AB58" s="27"/>
      <c r="AC58" s="27"/>
      <c r="AD58" s="27"/>
      <c r="AE58" s="27"/>
      <c r="AF58" s="27"/>
      <c r="AG58" s="27"/>
      <c r="AH58" s="27"/>
      <c r="AI58" s="27"/>
      <c r="AJ58" s="27"/>
      <c r="AK58" s="27"/>
      <c r="AL58" s="27"/>
      <c r="AM58" s="27"/>
      <c r="AN58" s="27"/>
      <c r="AO58" s="27"/>
      <c r="AP58" s="27"/>
      <c r="AQ58" s="27"/>
      <c r="AR58" s="27"/>
      <c r="AS58" s="27"/>
    </row>
    <row r="59" spans="1:45" s="52" customFormat="1" ht="12.75" customHeight="1">
      <c r="A59" s="222"/>
      <c r="B59" s="314">
        <v>7.2</v>
      </c>
      <c r="C59" s="330"/>
      <c r="D59" s="331">
        <v>3</v>
      </c>
      <c r="E59" s="51">
        <f t="shared" si="6"/>
        <v>8.6773455377574358</v>
      </c>
      <c r="F59" s="181">
        <f>$D59/$D$9*F$117</f>
        <v>0.86773455377574371</v>
      </c>
      <c r="G59" s="181">
        <f>$D59/$D$9*G$117</f>
        <v>0.86773455377574371</v>
      </c>
      <c r="H59" s="181">
        <f>$D59/$D$9*H$117</f>
        <v>0.95450800915331802</v>
      </c>
      <c r="I59" s="181">
        <f>$D59/$D$9*I$117</f>
        <v>0</v>
      </c>
      <c r="J59" s="181">
        <f>$D59/$D$9*J$117</f>
        <v>3.2973913043478258</v>
      </c>
      <c r="K59" s="181">
        <f>$D59/$D$9*K$117</f>
        <v>1.9957894736842106</v>
      </c>
      <c r="L59" s="181">
        <f>$D59/$D$9*L$117</f>
        <v>0.69418764302059421</v>
      </c>
      <c r="M59" s="166"/>
      <c r="N59" s="27"/>
      <c r="O59" s="27"/>
      <c r="P59" s="27"/>
      <c r="Q59" s="27"/>
      <c r="R59" s="27"/>
      <c r="S59" s="27"/>
      <c r="T59" s="27"/>
      <c r="U59" s="27"/>
      <c r="V59" s="27"/>
      <c r="W59" s="27"/>
      <c r="X59" s="27"/>
      <c r="Y59" s="27"/>
      <c r="Z59" s="27"/>
      <c r="AA59" s="27"/>
      <c r="AB59" s="27"/>
      <c r="AC59" s="27"/>
      <c r="AD59" s="27"/>
      <c r="AE59" s="27"/>
      <c r="AF59" s="27"/>
      <c r="AG59" s="27"/>
      <c r="AH59" s="27"/>
      <c r="AI59" s="27"/>
      <c r="AJ59" s="27"/>
      <c r="AK59" s="27"/>
      <c r="AL59" s="27"/>
      <c r="AM59" s="27"/>
      <c r="AN59" s="27"/>
      <c r="AO59" s="27"/>
      <c r="AP59" s="27"/>
      <c r="AQ59" s="27"/>
      <c r="AR59" s="27"/>
      <c r="AS59" s="27"/>
    </row>
    <row r="60" spans="1:45" s="52" customFormat="1" ht="12.75" customHeight="1">
      <c r="A60" s="222"/>
      <c r="B60" s="314"/>
      <c r="C60" s="315"/>
      <c r="D60" s="331"/>
      <c r="E60" s="51">
        <f t="shared" si="6"/>
        <v>0</v>
      </c>
      <c r="F60" s="181">
        <f>$D60/$D$9*F$117</f>
        <v>0</v>
      </c>
      <c r="G60" s="181">
        <f>$D60/$D$9*G$117</f>
        <v>0</v>
      </c>
      <c r="H60" s="181">
        <f>$D60/$D$9*H$117</f>
        <v>0</v>
      </c>
      <c r="I60" s="181">
        <f>$D60/$D$9*I$117</f>
        <v>0</v>
      </c>
      <c r="J60" s="181">
        <f>$D60/$D$9*J$117</f>
        <v>0</v>
      </c>
      <c r="K60" s="181">
        <f>$D60/$D$9*K$117</f>
        <v>0</v>
      </c>
      <c r="L60" s="181">
        <f>$D60/$D$9*L$117</f>
        <v>0</v>
      </c>
      <c r="M60" s="166"/>
      <c r="N60" s="27"/>
      <c r="O60" s="27"/>
      <c r="P60" s="27"/>
      <c r="Q60" s="27"/>
      <c r="R60" s="27"/>
      <c r="S60" s="27"/>
      <c r="T60" s="27"/>
      <c r="U60" s="27"/>
      <c r="V60" s="27"/>
      <c r="W60" s="27"/>
      <c r="X60" s="27"/>
      <c r="Y60" s="27"/>
      <c r="Z60" s="27"/>
      <c r="AA60" s="27"/>
      <c r="AB60" s="27"/>
      <c r="AC60" s="27"/>
      <c r="AD60" s="27"/>
      <c r="AE60" s="27"/>
      <c r="AF60" s="27"/>
      <c r="AG60" s="27"/>
      <c r="AH60" s="27"/>
      <c r="AI60" s="27"/>
      <c r="AJ60" s="27"/>
      <c r="AK60" s="27"/>
      <c r="AL60" s="27"/>
      <c r="AM60" s="27"/>
      <c r="AN60" s="27"/>
      <c r="AO60" s="27"/>
      <c r="AP60" s="27"/>
      <c r="AQ60" s="27"/>
      <c r="AR60" s="27"/>
      <c r="AS60" s="27"/>
    </row>
    <row r="61" spans="1:45" s="52" customFormat="1" ht="12.75" customHeight="1">
      <c r="A61" s="222"/>
      <c r="B61" s="328">
        <v>8</v>
      </c>
      <c r="C61" s="49" t="s">
        <v>237</v>
      </c>
      <c r="D61" s="331"/>
      <c r="E61" s="51">
        <f t="shared" ref="E61:E68" si="7">SUM(F61:L61)</f>
        <v>0</v>
      </c>
      <c r="F61" s="181">
        <f>$D61/$D$9*F$117</f>
        <v>0</v>
      </c>
      <c r="G61" s="181">
        <f>$D61/$D$9*G$117</f>
        <v>0</v>
      </c>
      <c r="H61" s="181">
        <f>$D61/$D$9*H$117</f>
        <v>0</v>
      </c>
      <c r="I61" s="181">
        <f>$D61/$D$9*I$117</f>
        <v>0</v>
      </c>
      <c r="J61" s="181">
        <f>$D61/$D$9*J$117</f>
        <v>0</v>
      </c>
      <c r="K61" s="181">
        <f>$D61/$D$9*K$117</f>
        <v>0</v>
      </c>
      <c r="L61" s="181">
        <f>$D61/$D$9*L$117</f>
        <v>0</v>
      </c>
      <c r="M61" s="166"/>
      <c r="N61" s="27"/>
      <c r="O61" s="27"/>
      <c r="P61" s="27"/>
      <c r="Q61" s="27"/>
      <c r="R61" s="27"/>
      <c r="S61" s="27"/>
      <c r="T61" s="27"/>
      <c r="U61" s="27"/>
      <c r="V61" s="27"/>
      <c r="W61" s="27"/>
      <c r="X61" s="27"/>
      <c r="Y61" s="27"/>
      <c r="Z61" s="27"/>
      <c r="AA61" s="27"/>
      <c r="AB61" s="27"/>
      <c r="AC61" s="27"/>
      <c r="AD61" s="27"/>
      <c r="AE61" s="27"/>
      <c r="AF61" s="27"/>
      <c r="AG61" s="27"/>
      <c r="AH61" s="27"/>
      <c r="AI61" s="27"/>
      <c r="AJ61" s="27"/>
      <c r="AK61" s="27"/>
      <c r="AL61" s="27"/>
      <c r="AM61" s="27"/>
      <c r="AN61" s="27"/>
      <c r="AO61" s="27"/>
      <c r="AP61" s="27"/>
      <c r="AQ61" s="27"/>
      <c r="AR61" s="27"/>
      <c r="AS61" s="27"/>
    </row>
    <row r="62" spans="1:45" s="52" customFormat="1" ht="12.75" customHeight="1">
      <c r="A62" s="222"/>
      <c r="B62" s="314">
        <v>8.1</v>
      </c>
      <c r="C62" s="330"/>
      <c r="D62" s="331">
        <v>3</v>
      </c>
      <c r="E62" s="51">
        <f t="shared" si="7"/>
        <v>8.6773455377574358</v>
      </c>
      <c r="F62" s="181">
        <f>$D62/$D$9*F$117</f>
        <v>0.86773455377574371</v>
      </c>
      <c r="G62" s="181">
        <f>$D62/$D$9*G$117</f>
        <v>0.86773455377574371</v>
      </c>
      <c r="H62" s="181">
        <f>$D62/$D$9*H$117</f>
        <v>0.95450800915331802</v>
      </c>
      <c r="I62" s="181">
        <f>$D62/$D$9*I$117</f>
        <v>0</v>
      </c>
      <c r="J62" s="181">
        <f>$D62/$D$9*J$117</f>
        <v>3.2973913043478258</v>
      </c>
      <c r="K62" s="181">
        <f>$D62/$D$9*K$117</f>
        <v>1.9957894736842106</v>
      </c>
      <c r="L62" s="181">
        <f>$D62/$D$9*L$117</f>
        <v>0.69418764302059421</v>
      </c>
      <c r="M62" s="166"/>
      <c r="N62" s="27"/>
      <c r="O62" s="27"/>
      <c r="P62" s="27"/>
      <c r="Q62" s="27"/>
      <c r="R62" s="27"/>
      <c r="S62" s="27"/>
      <c r="T62" s="27"/>
      <c r="U62" s="27"/>
      <c r="V62" s="27"/>
      <c r="W62" s="27"/>
      <c r="X62" s="27"/>
      <c r="Y62" s="27"/>
      <c r="Z62" s="27"/>
      <c r="AA62" s="27"/>
      <c r="AB62" s="27"/>
      <c r="AC62" s="27"/>
      <c r="AD62" s="27"/>
      <c r="AE62" s="27"/>
      <c r="AF62" s="27"/>
      <c r="AG62" s="27"/>
      <c r="AH62" s="27"/>
      <c r="AI62" s="27"/>
      <c r="AJ62" s="27"/>
      <c r="AK62" s="27"/>
      <c r="AL62" s="27"/>
      <c r="AM62" s="27"/>
      <c r="AN62" s="27"/>
      <c r="AO62" s="27"/>
      <c r="AP62" s="27"/>
      <c r="AQ62" s="27"/>
      <c r="AR62" s="27"/>
      <c r="AS62" s="27"/>
    </row>
    <row r="63" spans="1:45" s="52" customFormat="1" ht="12.75" customHeight="1">
      <c r="A63" s="222"/>
      <c r="B63" s="314"/>
      <c r="C63" s="315"/>
      <c r="D63" s="331"/>
      <c r="E63" s="51">
        <f t="shared" si="7"/>
        <v>0</v>
      </c>
      <c r="F63" s="181">
        <f>$D63/$D$9*F$117</f>
        <v>0</v>
      </c>
      <c r="G63" s="181">
        <f>$D63/$D$9*G$117</f>
        <v>0</v>
      </c>
      <c r="H63" s="181">
        <f>$D63/$D$9*H$117</f>
        <v>0</v>
      </c>
      <c r="I63" s="181">
        <f>$D63/$D$9*I$117</f>
        <v>0</v>
      </c>
      <c r="J63" s="181">
        <f>$D63/$D$9*J$117</f>
        <v>0</v>
      </c>
      <c r="K63" s="181">
        <f>$D63/$D$9*K$117</f>
        <v>0</v>
      </c>
      <c r="L63" s="181">
        <f>$D63/$D$9*L$117</f>
        <v>0</v>
      </c>
      <c r="M63" s="166"/>
      <c r="N63" s="27"/>
      <c r="O63" s="27"/>
      <c r="P63" s="27"/>
      <c r="Q63" s="27"/>
      <c r="R63" s="27"/>
      <c r="S63" s="27"/>
      <c r="T63" s="27"/>
      <c r="U63" s="27"/>
      <c r="V63" s="27"/>
      <c r="W63" s="27"/>
      <c r="X63" s="27"/>
      <c r="Y63" s="27"/>
      <c r="Z63" s="27"/>
      <c r="AA63" s="27"/>
      <c r="AB63" s="27"/>
      <c r="AC63" s="27"/>
      <c r="AD63" s="27"/>
      <c r="AE63" s="27"/>
      <c r="AF63" s="27"/>
      <c r="AG63" s="27"/>
      <c r="AH63" s="27"/>
      <c r="AI63" s="27"/>
      <c r="AJ63" s="27"/>
      <c r="AK63" s="27"/>
      <c r="AL63" s="27"/>
      <c r="AM63" s="27"/>
      <c r="AN63" s="27"/>
      <c r="AO63" s="27"/>
      <c r="AP63" s="27"/>
      <c r="AQ63" s="27"/>
      <c r="AR63" s="27"/>
      <c r="AS63" s="27"/>
    </row>
    <row r="64" spans="1:45" s="52" customFormat="1" ht="12.75" customHeight="1">
      <c r="A64" s="222"/>
      <c r="B64" s="328">
        <v>9</v>
      </c>
      <c r="C64" s="49" t="s">
        <v>238</v>
      </c>
      <c r="D64" s="331"/>
      <c r="E64" s="51">
        <f t="shared" si="7"/>
        <v>0</v>
      </c>
      <c r="F64" s="181">
        <f>$D64/$D$9*F$117</f>
        <v>0</v>
      </c>
      <c r="G64" s="181">
        <f>$D64/$D$9*G$117</f>
        <v>0</v>
      </c>
      <c r="H64" s="181">
        <f>$D64/$D$9*H$117</f>
        <v>0</v>
      </c>
      <c r="I64" s="181">
        <f>$D64/$D$9*I$117</f>
        <v>0</v>
      </c>
      <c r="J64" s="181">
        <f>$D64/$D$9*J$117</f>
        <v>0</v>
      </c>
      <c r="K64" s="181">
        <f>$D64/$D$9*K$117</f>
        <v>0</v>
      </c>
      <c r="L64" s="181">
        <f>$D64/$D$9*L$117</f>
        <v>0</v>
      </c>
      <c r="M64" s="166"/>
      <c r="N64" s="27"/>
      <c r="O64" s="27"/>
      <c r="P64" s="27"/>
      <c r="Q64" s="27"/>
      <c r="R64" s="27"/>
      <c r="S64" s="27"/>
      <c r="T64" s="27"/>
      <c r="U64" s="27"/>
      <c r="V64" s="27"/>
      <c r="W64" s="27"/>
      <c r="X64" s="27"/>
      <c r="Y64" s="27"/>
      <c r="Z64" s="27"/>
      <c r="AA64" s="27"/>
      <c r="AB64" s="27"/>
      <c r="AC64" s="27"/>
      <c r="AD64" s="27"/>
      <c r="AE64" s="27"/>
      <c r="AF64" s="27"/>
      <c r="AG64" s="27"/>
      <c r="AH64" s="27"/>
      <c r="AI64" s="27"/>
      <c r="AJ64" s="27"/>
      <c r="AK64" s="27"/>
      <c r="AL64" s="27"/>
      <c r="AM64" s="27"/>
      <c r="AN64" s="27"/>
      <c r="AO64" s="27"/>
      <c r="AP64" s="27"/>
      <c r="AQ64" s="27"/>
      <c r="AR64" s="27"/>
      <c r="AS64" s="27"/>
    </row>
    <row r="65" spans="1:45" s="52" customFormat="1" ht="12.75" customHeight="1">
      <c r="A65" s="222"/>
      <c r="B65" s="314">
        <v>9.1</v>
      </c>
      <c r="C65" s="330" t="s">
        <v>242</v>
      </c>
      <c r="E65" s="51">
        <f t="shared" si="7"/>
        <v>0</v>
      </c>
      <c r="F65" s="181">
        <f>$D65/$D$9*F$117</f>
        <v>0</v>
      </c>
      <c r="G65" s="181">
        <f>$D65/$D$9*G$117</f>
        <v>0</v>
      </c>
      <c r="H65" s="181">
        <f>$D65/$D$9*H$117</f>
        <v>0</v>
      </c>
      <c r="I65" s="181">
        <f>$D65/$D$9*I$117</f>
        <v>0</v>
      </c>
      <c r="J65" s="181">
        <f>$D65/$D$9*J$117</f>
        <v>0</v>
      </c>
      <c r="K65" s="181">
        <f>$D65/$D$9*K$117</f>
        <v>0</v>
      </c>
      <c r="L65" s="181">
        <f>$D65/$D$9*L$117</f>
        <v>0</v>
      </c>
      <c r="M65" s="166" t="s">
        <v>212</v>
      </c>
      <c r="N65" s="27"/>
      <c r="O65" s="27"/>
      <c r="P65" s="27"/>
      <c r="Q65" s="27"/>
      <c r="R65" s="27"/>
      <c r="S65" s="27"/>
      <c r="T65" s="27"/>
      <c r="U65" s="27"/>
      <c r="V65" s="27"/>
      <c r="W65" s="27"/>
      <c r="X65" s="27"/>
      <c r="Y65" s="27"/>
      <c r="Z65" s="27"/>
      <c r="AA65" s="27"/>
      <c r="AB65" s="27"/>
      <c r="AC65" s="27"/>
      <c r="AD65" s="27"/>
      <c r="AE65" s="27"/>
      <c r="AF65" s="27"/>
      <c r="AG65" s="27"/>
      <c r="AH65" s="27"/>
      <c r="AI65" s="27"/>
      <c r="AJ65" s="27"/>
      <c r="AK65" s="27"/>
      <c r="AL65" s="27"/>
      <c r="AM65" s="27"/>
      <c r="AN65" s="27"/>
      <c r="AO65" s="27"/>
      <c r="AP65" s="27"/>
      <c r="AQ65" s="27"/>
      <c r="AR65" s="27"/>
      <c r="AS65" s="27"/>
    </row>
    <row r="66" spans="1:45" s="52" customFormat="1" ht="12.75" customHeight="1">
      <c r="A66" s="222"/>
      <c r="B66" s="314"/>
      <c r="C66" s="330" t="s">
        <v>243</v>
      </c>
      <c r="D66" s="331" t="s">
        <v>260</v>
      </c>
      <c r="E66" s="51" t="e">
        <f t="shared" si="7"/>
        <v>#VALUE!</v>
      </c>
      <c r="F66" s="181" t="e">
        <f>$D66/$D$9*F$117</f>
        <v>#VALUE!</v>
      </c>
      <c r="G66" s="181" t="e">
        <f>$D66/$D$9*G$117</f>
        <v>#VALUE!</v>
      </c>
      <c r="H66" s="181" t="e">
        <f>$D66/$D$9*H$117</f>
        <v>#VALUE!</v>
      </c>
      <c r="I66" s="181" t="e">
        <f>$D66/$D$9*I$117</f>
        <v>#VALUE!</v>
      </c>
      <c r="J66" s="181" t="e">
        <f>$D66/$D$9*J$117</f>
        <v>#VALUE!</v>
      </c>
      <c r="K66" s="181" t="e">
        <f>$D66/$D$9*K$117</f>
        <v>#VALUE!</v>
      </c>
      <c r="L66" s="181" t="e">
        <f>$D66/$D$9*L$117</f>
        <v>#VALUE!</v>
      </c>
      <c r="M66" s="166" t="s">
        <v>213</v>
      </c>
      <c r="N66" s="27"/>
      <c r="O66" s="27"/>
      <c r="P66" s="27"/>
      <c r="Q66" s="27"/>
      <c r="R66" s="27"/>
      <c r="S66" s="27"/>
      <c r="T66" s="27"/>
      <c r="U66" s="27"/>
      <c r="V66" s="27"/>
      <c r="W66" s="27"/>
      <c r="X66" s="27"/>
      <c r="Y66" s="27"/>
      <c r="Z66" s="27"/>
      <c r="AA66" s="27"/>
      <c r="AB66" s="27"/>
      <c r="AC66" s="27"/>
      <c r="AD66" s="27"/>
      <c r="AE66" s="27"/>
      <c r="AF66" s="27"/>
      <c r="AG66" s="27"/>
      <c r="AH66" s="27"/>
      <c r="AI66" s="27"/>
      <c r="AJ66" s="27"/>
      <c r="AK66" s="27"/>
      <c r="AL66" s="27"/>
      <c r="AM66" s="27"/>
      <c r="AN66" s="27"/>
      <c r="AO66" s="27"/>
      <c r="AP66" s="27"/>
      <c r="AQ66" s="27"/>
      <c r="AR66" s="27"/>
      <c r="AS66" s="27"/>
    </row>
    <row r="67" spans="1:45" s="52" customFormat="1" ht="12.75" customHeight="1">
      <c r="A67" s="222"/>
      <c r="B67" s="314"/>
      <c r="C67" s="330" t="s">
        <v>245</v>
      </c>
      <c r="D67" s="331" t="s">
        <v>263</v>
      </c>
      <c r="E67" s="51" t="e">
        <f t="shared" si="7"/>
        <v>#VALUE!</v>
      </c>
      <c r="F67" s="181" t="e">
        <f>$D67/$D$9*F$117</f>
        <v>#VALUE!</v>
      </c>
      <c r="G67" s="181" t="e">
        <f>$D67/$D$9*G$117</f>
        <v>#VALUE!</v>
      </c>
      <c r="H67" s="181" t="e">
        <f>$D67/$D$9*H$117</f>
        <v>#VALUE!</v>
      </c>
      <c r="I67" s="181" t="e">
        <f>$D67/$D$9*I$117</f>
        <v>#VALUE!</v>
      </c>
      <c r="J67" s="181" t="e">
        <f>$D67/$D$9*J$117</f>
        <v>#VALUE!</v>
      </c>
      <c r="K67" s="181" t="e">
        <f>$D67/$D$9*K$117</f>
        <v>#VALUE!</v>
      </c>
      <c r="L67" s="181" t="e">
        <f>$D67/$D$9*L$117</f>
        <v>#VALUE!</v>
      </c>
      <c r="M67" s="166"/>
      <c r="N67" s="27"/>
      <c r="O67" s="27"/>
      <c r="P67" s="27"/>
      <c r="Q67" s="27"/>
      <c r="R67" s="27"/>
      <c r="S67" s="27"/>
      <c r="T67" s="27"/>
      <c r="U67" s="27"/>
      <c r="V67" s="27"/>
      <c r="W67" s="27"/>
      <c r="X67" s="27"/>
      <c r="Y67" s="27"/>
      <c r="Z67" s="27"/>
      <c r="AA67" s="27"/>
      <c r="AB67" s="27"/>
      <c r="AC67" s="27"/>
      <c r="AD67" s="27"/>
      <c r="AE67" s="27"/>
      <c r="AF67" s="27"/>
      <c r="AG67" s="27"/>
      <c r="AH67" s="27"/>
      <c r="AI67" s="27"/>
      <c r="AJ67" s="27"/>
      <c r="AK67" s="27"/>
      <c r="AL67" s="27"/>
      <c r="AM67" s="27"/>
      <c r="AN67" s="27"/>
      <c r="AO67" s="27"/>
      <c r="AP67" s="27"/>
      <c r="AQ67" s="27"/>
      <c r="AR67" s="27"/>
      <c r="AS67" s="27"/>
    </row>
    <row r="68" spans="1:45" s="52" customFormat="1" ht="12.75" customHeight="1">
      <c r="A68" s="222"/>
      <c r="B68" s="314"/>
      <c r="C68" s="330" t="s">
        <v>244</v>
      </c>
      <c r="D68" s="331"/>
      <c r="E68" s="51">
        <f t="shared" si="7"/>
        <v>0</v>
      </c>
      <c r="F68" s="181">
        <f>$D68/$D$9*F$117</f>
        <v>0</v>
      </c>
      <c r="G68" s="181">
        <f>$D68/$D$9*G$117</f>
        <v>0</v>
      </c>
      <c r="H68" s="181">
        <f>$D68/$D$9*H$117</f>
        <v>0</v>
      </c>
      <c r="I68" s="181">
        <f>$D68/$D$9*I$117</f>
        <v>0</v>
      </c>
      <c r="J68" s="181">
        <f>$D68/$D$9*J$117</f>
        <v>0</v>
      </c>
      <c r="K68" s="181">
        <f>$D68/$D$9*K$117</f>
        <v>0</v>
      </c>
      <c r="L68" s="181">
        <f>$D68/$D$9*L$117</f>
        <v>0</v>
      </c>
      <c r="M68" s="166"/>
      <c r="N68" s="27"/>
      <c r="O68" s="27"/>
      <c r="P68" s="27"/>
      <c r="Q68" s="27"/>
      <c r="R68" s="27"/>
      <c r="S68" s="27"/>
      <c r="T68" s="27"/>
      <c r="U68" s="27"/>
      <c r="V68" s="27"/>
      <c r="W68" s="27"/>
      <c r="X68" s="27"/>
      <c r="Y68" s="27"/>
      <c r="Z68" s="27"/>
      <c r="AA68" s="27"/>
      <c r="AB68" s="27"/>
      <c r="AC68" s="27"/>
      <c r="AD68" s="27"/>
      <c r="AE68" s="27"/>
      <c r="AF68" s="27"/>
      <c r="AG68" s="27"/>
      <c r="AH68" s="27"/>
      <c r="AI68" s="27"/>
      <c r="AJ68" s="27"/>
      <c r="AK68" s="27"/>
      <c r="AL68" s="27"/>
      <c r="AM68" s="27"/>
      <c r="AN68" s="27"/>
      <c r="AO68" s="27"/>
      <c r="AP68" s="27"/>
      <c r="AQ68" s="27"/>
      <c r="AR68" s="27"/>
      <c r="AS68" s="27"/>
    </row>
    <row r="69" spans="1:45" s="52" customFormat="1" ht="12.75" customHeight="1">
      <c r="A69" s="222"/>
      <c r="B69" s="314"/>
      <c r="C69" s="315" t="s">
        <v>246</v>
      </c>
      <c r="D69" s="331" t="s">
        <v>263</v>
      </c>
      <c r="E69" s="51" t="e">
        <f t="shared" ref="E69" si="8">SUM(F69:L69)</f>
        <v>#VALUE!</v>
      </c>
      <c r="F69" s="181" t="e">
        <f>$D69/$D$9*F$117</f>
        <v>#VALUE!</v>
      </c>
      <c r="G69" s="181" t="e">
        <f>$D69/$D$9*G$117</f>
        <v>#VALUE!</v>
      </c>
      <c r="H69" s="181" t="e">
        <f>$D69/$D$9*H$117</f>
        <v>#VALUE!</v>
      </c>
      <c r="I69" s="181" t="e">
        <f>$D69/$D$9*I$117</f>
        <v>#VALUE!</v>
      </c>
      <c r="J69" s="181" t="e">
        <f>$D69/$D$9*J$117</f>
        <v>#VALUE!</v>
      </c>
      <c r="K69" s="181" t="e">
        <f>$D69/$D$9*K$117</f>
        <v>#VALUE!</v>
      </c>
      <c r="L69" s="181" t="e">
        <f>$D69/$D$9*L$117</f>
        <v>#VALUE!</v>
      </c>
      <c r="M69" s="166"/>
      <c r="N69" s="27"/>
      <c r="O69" s="27"/>
      <c r="P69" s="27"/>
      <c r="Q69" s="27"/>
      <c r="R69" s="27"/>
      <c r="S69" s="27"/>
      <c r="T69" s="27"/>
      <c r="U69" s="27"/>
      <c r="V69" s="27"/>
      <c r="W69" s="27"/>
      <c r="X69" s="27"/>
      <c r="Y69" s="27"/>
      <c r="Z69" s="27"/>
      <c r="AA69" s="27"/>
      <c r="AB69" s="27"/>
      <c r="AC69" s="27"/>
      <c r="AD69" s="27"/>
      <c r="AE69" s="27"/>
      <c r="AF69" s="27"/>
      <c r="AG69" s="27"/>
      <c r="AH69" s="27"/>
      <c r="AI69" s="27"/>
      <c r="AJ69" s="27"/>
      <c r="AK69" s="27"/>
      <c r="AL69" s="27"/>
      <c r="AM69" s="27"/>
      <c r="AN69" s="27"/>
      <c r="AO69" s="27"/>
      <c r="AP69" s="27"/>
      <c r="AQ69" s="27"/>
      <c r="AR69" s="27"/>
      <c r="AS69" s="27"/>
    </row>
    <row r="70" spans="1:45" s="52" customFormat="1" ht="12.75" customHeight="1">
      <c r="A70" s="222"/>
      <c r="B70" s="141"/>
      <c r="C70" s="315" t="s">
        <v>247</v>
      </c>
      <c r="D70" s="331" t="s">
        <v>264</v>
      </c>
      <c r="E70" s="51"/>
      <c r="F70" s="181"/>
      <c r="G70" s="181"/>
      <c r="H70" s="181"/>
      <c r="I70" s="181"/>
      <c r="J70" s="181"/>
      <c r="K70" s="181"/>
      <c r="L70" s="181"/>
      <c r="M70" s="166"/>
      <c r="N70" s="27"/>
      <c r="O70" s="27"/>
      <c r="P70" s="27"/>
      <c r="Q70" s="27"/>
      <c r="R70" s="27"/>
      <c r="S70" s="27"/>
      <c r="T70" s="27"/>
      <c r="U70" s="27"/>
      <c r="V70" s="27"/>
      <c r="W70" s="27"/>
      <c r="X70" s="27"/>
      <c r="Y70" s="27"/>
      <c r="Z70" s="27"/>
      <c r="AA70" s="27"/>
      <c r="AB70" s="27"/>
      <c r="AC70" s="27"/>
      <c r="AD70" s="27"/>
      <c r="AE70" s="27"/>
      <c r="AF70" s="27"/>
      <c r="AG70" s="27"/>
      <c r="AH70" s="27"/>
      <c r="AI70" s="27"/>
      <c r="AJ70" s="27"/>
      <c r="AK70" s="27"/>
      <c r="AL70" s="27"/>
      <c r="AM70" s="27"/>
      <c r="AN70" s="27"/>
      <c r="AO70" s="27"/>
      <c r="AP70" s="27"/>
      <c r="AQ70" s="27"/>
      <c r="AR70" s="27"/>
      <c r="AS70" s="27"/>
    </row>
    <row r="71" spans="1:45" s="52" customFormat="1" ht="12.75" customHeight="1">
      <c r="A71" s="222"/>
      <c r="B71" s="141"/>
      <c r="C71" s="373" t="s">
        <v>248</v>
      </c>
      <c r="D71" s="331" t="s">
        <v>263</v>
      </c>
      <c r="E71" s="51"/>
      <c r="F71" s="181"/>
      <c r="G71" s="181"/>
      <c r="H71" s="181"/>
      <c r="I71" s="181"/>
      <c r="J71" s="181"/>
      <c r="K71" s="181"/>
      <c r="L71" s="181"/>
      <c r="M71" s="166"/>
      <c r="N71" s="27"/>
      <c r="O71" s="27"/>
      <c r="P71" s="27"/>
      <c r="Q71" s="27"/>
      <c r="R71" s="27"/>
      <c r="S71" s="27"/>
      <c r="T71" s="27"/>
      <c r="U71" s="27"/>
      <c r="V71" s="27"/>
      <c r="W71" s="27"/>
      <c r="X71" s="27"/>
      <c r="Y71" s="27"/>
      <c r="Z71" s="27"/>
      <c r="AA71" s="27"/>
      <c r="AB71" s="27"/>
      <c r="AC71" s="27"/>
      <c r="AD71" s="27"/>
      <c r="AE71" s="27"/>
      <c r="AF71" s="27"/>
      <c r="AG71" s="27"/>
      <c r="AH71" s="27"/>
      <c r="AI71" s="27"/>
      <c r="AJ71" s="27"/>
      <c r="AK71" s="27"/>
      <c r="AL71" s="27"/>
      <c r="AM71" s="27"/>
      <c r="AN71" s="27"/>
      <c r="AO71" s="27"/>
      <c r="AP71" s="27"/>
      <c r="AQ71" s="27"/>
      <c r="AR71" s="27"/>
      <c r="AS71" s="27"/>
    </row>
    <row r="72" spans="1:45" s="52" customFormat="1" ht="12.75" customHeight="1">
      <c r="A72" s="222"/>
      <c r="B72" s="141"/>
      <c r="C72" s="373" t="s">
        <v>249</v>
      </c>
      <c r="D72" s="331" t="s">
        <v>262</v>
      </c>
      <c r="E72" s="51"/>
      <c r="F72" s="181"/>
      <c r="G72" s="181"/>
      <c r="H72" s="181"/>
      <c r="I72" s="181"/>
      <c r="J72" s="181"/>
      <c r="K72" s="181"/>
      <c r="L72" s="181"/>
      <c r="M72" s="166"/>
      <c r="N72" s="27"/>
      <c r="O72" s="27"/>
      <c r="P72" s="27"/>
      <c r="Q72" s="27"/>
      <c r="R72" s="27"/>
      <c r="S72" s="27"/>
      <c r="T72" s="27"/>
      <c r="U72" s="27"/>
      <c r="V72" s="27"/>
      <c r="W72" s="27"/>
      <c r="X72" s="27"/>
      <c r="Y72" s="27"/>
      <c r="Z72" s="27"/>
      <c r="AA72" s="27"/>
      <c r="AB72" s="27"/>
      <c r="AC72" s="27"/>
      <c r="AD72" s="27"/>
      <c r="AE72" s="27"/>
      <c r="AF72" s="27"/>
      <c r="AG72" s="27"/>
      <c r="AH72" s="27"/>
      <c r="AI72" s="27"/>
      <c r="AJ72" s="27"/>
      <c r="AK72" s="27"/>
      <c r="AL72" s="27"/>
      <c r="AM72" s="27"/>
      <c r="AN72" s="27"/>
      <c r="AO72" s="27"/>
      <c r="AP72" s="27"/>
      <c r="AQ72" s="27"/>
      <c r="AR72" s="27"/>
      <c r="AS72" s="27"/>
    </row>
    <row r="73" spans="1:45" s="52" customFormat="1" ht="12.75" customHeight="1">
      <c r="A73" s="222"/>
      <c r="B73" s="141"/>
      <c r="C73" s="330" t="s">
        <v>250</v>
      </c>
      <c r="D73" s="331" t="s">
        <v>261</v>
      </c>
      <c r="E73" s="51"/>
      <c r="F73" s="181"/>
      <c r="G73" s="181"/>
      <c r="H73" s="181"/>
      <c r="I73" s="181"/>
      <c r="J73" s="181"/>
      <c r="K73" s="181"/>
      <c r="L73" s="181"/>
      <c r="M73" s="166"/>
      <c r="N73" s="27"/>
      <c r="O73" s="27"/>
      <c r="P73" s="27"/>
      <c r="Q73" s="27"/>
      <c r="R73" s="27"/>
      <c r="S73" s="27"/>
      <c r="T73" s="27"/>
      <c r="U73" s="27"/>
      <c r="V73" s="27"/>
      <c r="W73" s="27"/>
      <c r="X73" s="27"/>
      <c r="Y73" s="27"/>
      <c r="Z73" s="27"/>
      <c r="AA73" s="27"/>
      <c r="AB73" s="27"/>
      <c r="AC73" s="27"/>
      <c r="AD73" s="27"/>
      <c r="AE73" s="27"/>
      <c r="AF73" s="27"/>
      <c r="AG73" s="27"/>
      <c r="AH73" s="27"/>
      <c r="AI73" s="27"/>
      <c r="AJ73" s="27"/>
      <c r="AK73" s="27"/>
      <c r="AL73" s="27"/>
      <c r="AM73" s="27"/>
      <c r="AN73" s="27"/>
      <c r="AO73" s="27"/>
      <c r="AP73" s="27"/>
      <c r="AQ73" s="27"/>
      <c r="AR73" s="27"/>
      <c r="AS73" s="27"/>
    </row>
    <row r="74" spans="1:45" s="52" customFormat="1" ht="12.75" customHeight="1">
      <c r="A74" s="222"/>
      <c r="B74" s="141"/>
      <c r="D74" s="50"/>
      <c r="E74" s="51"/>
      <c r="F74" s="181"/>
      <c r="G74" s="181"/>
      <c r="H74" s="181"/>
      <c r="I74" s="181"/>
      <c r="J74" s="181"/>
      <c r="K74" s="181"/>
      <c r="L74" s="181"/>
      <c r="M74" s="166"/>
      <c r="N74" s="27"/>
      <c r="O74" s="27"/>
      <c r="P74" s="27"/>
      <c r="Q74" s="27"/>
      <c r="R74" s="27"/>
      <c r="S74" s="27"/>
      <c r="T74" s="27"/>
      <c r="U74" s="27"/>
      <c r="V74" s="27"/>
      <c r="W74" s="27"/>
      <c r="X74" s="27"/>
      <c r="Y74" s="27"/>
      <c r="Z74" s="27"/>
      <c r="AA74" s="27"/>
      <c r="AB74" s="27"/>
      <c r="AC74" s="27"/>
      <c r="AD74" s="27"/>
      <c r="AE74" s="27"/>
      <c r="AF74" s="27"/>
      <c r="AG74" s="27"/>
      <c r="AH74" s="27"/>
      <c r="AI74" s="27"/>
      <c r="AJ74" s="27"/>
      <c r="AK74" s="27"/>
      <c r="AL74" s="27"/>
      <c r="AM74" s="27"/>
      <c r="AN74" s="27"/>
      <c r="AO74" s="27"/>
      <c r="AP74" s="27"/>
      <c r="AQ74" s="27"/>
      <c r="AR74" s="27"/>
      <c r="AS74" s="27"/>
    </row>
    <row r="75" spans="1:45" s="52" customFormat="1" ht="12.75" customHeight="1">
      <c r="A75" s="222"/>
      <c r="B75" s="314">
        <v>9.1999999999999993</v>
      </c>
      <c r="C75" s="330" t="s">
        <v>226</v>
      </c>
      <c r="D75" s="50"/>
      <c r="E75" s="51"/>
      <c r="F75" s="181"/>
      <c r="G75" s="181"/>
      <c r="H75" s="181"/>
      <c r="I75" s="181"/>
      <c r="J75" s="181"/>
      <c r="K75" s="181"/>
      <c r="L75" s="181"/>
      <c r="M75" s="166"/>
      <c r="N75" s="27"/>
      <c r="O75" s="27"/>
      <c r="P75" s="27"/>
      <c r="Q75" s="27"/>
      <c r="R75" s="27"/>
      <c r="S75" s="27"/>
      <c r="T75" s="27"/>
      <c r="U75" s="27"/>
      <c r="V75" s="27"/>
      <c r="W75" s="27"/>
      <c r="X75" s="27"/>
      <c r="Y75" s="27"/>
      <c r="Z75" s="27"/>
      <c r="AA75" s="27"/>
      <c r="AB75" s="27"/>
      <c r="AC75" s="27"/>
      <c r="AD75" s="27"/>
      <c r="AE75" s="27"/>
      <c r="AF75" s="27"/>
      <c r="AG75" s="27"/>
      <c r="AH75" s="27"/>
      <c r="AI75" s="27"/>
      <c r="AJ75" s="27"/>
      <c r="AK75" s="27"/>
      <c r="AL75" s="27"/>
      <c r="AM75" s="27"/>
      <c r="AN75" s="27"/>
      <c r="AO75" s="27"/>
      <c r="AP75" s="27"/>
      <c r="AQ75" s="27"/>
      <c r="AR75" s="27"/>
      <c r="AS75" s="27"/>
    </row>
    <row r="76" spans="1:45" s="52" customFormat="1" ht="12.75" customHeight="1">
      <c r="A76" s="222"/>
      <c r="B76" s="141"/>
      <c r="C76" s="330" t="s">
        <v>251</v>
      </c>
      <c r="D76" s="331" t="s">
        <v>260</v>
      </c>
      <c r="E76" s="51"/>
      <c r="F76" s="181"/>
      <c r="G76" s="181"/>
      <c r="H76" s="181"/>
      <c r="I76" s="181"/>
      <c r="J76" s="181"/>
      <c r="K76" s="181"/>
      <c r="L76" s="181"/>
      <c r="M76" s="166"/>
      <c r="N76" s="27"/>
      <c r="O76" s="27"/>
      <c r="P76" s="27"/>
      <c r="Q76" s="27"/>
      <c r="R76" s="27"/>
      <c r="S76" s="27"/>
      <c r="T76" s="27"/>
      <c r="U76" s="27"/>
      <c r="V76" s="27"/>
      <c r="W76" s="27"/>
      <c r="X76" s="27"/>
      <c r="Y76" s="27"/>
      <c r="Z76" s="27"/>
      <c r="AA76" s="27"/>
      <c r="AB76" s="27"/>
      <c r="AC76" s="27"/>
      <c r="AD76" s="27"/>
      <c r="AE76" s="27"/>
      <c r="AF76" s="27"/>
      <c r="AG76" s="27"/>
      <c r="AH76" s="27"/>
      <c r="AI76" s="27"/>
      <c r="AJ76" s="27"/>
      <c r="AK76" s="27"/>
      <c r="AL76" s="27"/>
      <c r="AM76" s="27"/>
      <c r="AN76" s="27"/>
      <c r="AO76" s="27"/>
      <c r="AP76" s="27"/>
      <c r="AQ76" s="27"/>
      <c r="AR76" s="27"/>
      <c r="AS76" s="27"/>
    </row>
    <row r="77" spans="1:45" s="52" customFormat="1" ht="12.75" customHeight="1">
      <c r="A77" s="222"/>
      <c r="B77" s="141"/>
      <c r="C77" s="330" t="s">
        <v>252</v>
      </c>
      <c r="D77" s="331" t="s">
        <v>261</v>
      </c>
      <c r="E77" s="51"/>
      <c r="F77" s="181"/>
      <c r="G77" s="181"/>
      <c r="H77" s="181"/>
      <c r="I77" s="181"/>
      <c r="J77" s="181"/>
      <c r="K77" s="181"/>
      <c r="L77" s="181"/>
      <c r="M77" s="166"/>
      <c r="N77" s="27"/>
      <c r="O77" s="27"/>
      <c r="P77" s="27"/>
      <c r="Q77" s="27"/>
      <c r="R77" s="27"/>
      <c r="S77" s="27"/>
      <c r="T77" s="27"/>
      <c r="U77" s="27"/>
      <c r="V77" s="27"/>
      <c r="W77" s="27"/>
      <c r="X77" s="27"/>
      <c r="Y77" s="27"/>
      <c r="Z77" s="27"/>
      <c r="AA77" s="27"/>
      <c r="AB77" s="27"/>
      <c r="AC77" s="27"/>
      <c r="AD77" s="27"/>
      <c r="AE77" s="27"/>
      <c r="AF77" s="27"/>
      <c r="AG77" s="27"/>
      <c r="AH77" s="27"/>
      <c r="AI77" s="27"/>
      <c r="AJ77" s="27"/>
      <c r="AK77" s="27"/>
      <c r="AL77" s="27"/>
      <c r="AM77" s="27"/>
      <c r="AN77" s="27"/>
      <c r="AO77" s="27"/>
      <c r="AP77" s="27"/>
      <c r="AQ77" s="27"/>
      <c r="AR77" s="27"/>
      <c r="AS77" s="27"/>
    </row>
    <row r="78" spans="1:45" s="52" customFormat="1" ht="12.75" customHeight="1">
      <c r="A78" s="222"/>
      <c r="B78" s="141"/>
      <c r="C78" s="330" t="s">
        <v>253</v>
      </c>
      <c r="D78" s="50"/>
      <c r="E78" s="51"/>
      <c r="F78" s="181"/>
      <c r="G78" s="181"/>
      <c r="H78" s="181"/>
      <c r="I78" s="181"/>
      <c r="J78" s="181"/>
      <c r="K78" s="181"/>
      <c r="L78" s="181"/>
      <c r="M78" s="166"/>
      <c r="N78" s="27"/>
      <c r="O78" s="27"/>
      <c r="P78" s="27"/>
      <c r="Q78" s="27"/>
      <c r="R78" s="27"/>
      <c r="S78" s="27"/>
      <c r="T78" s="27"/>
      <c r="U78" s="27"/>
      <c r="V78" s="27"/>
      <c r="W78" s="27"/>
      <c r="X78" s="27"/>
      <c r="Y78" s="27"/>
      <c r="Z78" s="27"/>
      <c r="AA78" s="27"/>
      <c r="AB78" s="27"/>
      <c r="AC78" s="27"/>
      <c r="AD78" s="27"/>
      <c r="AE78" s="27"/>
      <c r="AF78" s="27"/>
      <c r="AG78" s="27"/>
      <c r="AH78" s="27"/>
      <c r="AI78" s="27"/>
      <c r="AJ78" s="27"/>
      <c r="AK78" s="27"/>
      <c r="AL78" s="27"/>
      <c r="AM78" s="27"/>
      <c r="AN78" s="27"/>
      <c r="AO78" s="27"/>
      <c r="AP78" s="27"/>
      <c r="AQ78" s="27"/>
      <c r="AR78" s="27"/>
      <c r="AS78" s="27"/>
    </row>
    <row r="79" spans="1:45" s="52" customFormat="1" ht="12.75" customHeight="1">
      <c r="A79" s="222"/>
      <c r="B79" s="141"/>
      <c r="C79" s="330" t="s">
        <v>256</v>
      </c>
      <c r="D79" s="50"/>
      <c r="E79" s="51"/>
      <c r="F79" s="181"/>
      <c r="G79" s="181"/>
      <c r="H79" s="181"/>
      <c r="I79" s="181"/>
      <c r="J79" s="181"/>
      <c r="K79" s="181"/>
      <c r="L79" s="181"/>
      <c r="M79" s="166"/>
      <c r="N79" s="27"/>
      <c r="O79" s="27"/>
      <c r="P79" s="27"/>
      <c r="Q79" s="27"/>
      <c r="R79" s="27"/>
      <c r="S79" s="27"/>
      <c r="T79" s="27"/>
      <c r="U79" s="27"/>
      <c r="V79" s="27"/>
      <c r="W79" s="27"/>
      <c r="X79" s="27"/>
      <c r="Y79" s="27"/>
      <c r="Z79" s="27"/>
      <c r="AA79" s="27"/>
      <c r="AB79" s="27"/>
      <c r="AC79" s="27"/>
      <c r="AD79" s="27"/>
      <c r="AE79" s="27"/>
      <c r="AF79" s="27"/>
      <c r="AG79" s="27"/>
      <c r="AH79" s="27"/>
      <c r="AI79" s="27"/>
      <c r="AJ79" s="27"/>
      <c r="AK79" s="27"/>
      <c r="AL79" s="27"/>
      <c r="AM79" s="27"/>
      <c r="AN79" s="27"/>
      <c r="AO79" s="27"/>
      <c r="AP79" s="27"/>
      <c r="AQ79" s="27"/>
      <c r="AR79" s="27"/>
      <c r="AS79" s="27"/>
    </row>
    <row r="80" spans="1:45" s="52" customFormat="1" ht="12.75" customHeight="1">
      <c r="A80" s="222"/>
      <c r="B80" s="141"/>
      <c r="C80" s="330" t="s">
        <v>253</v>
      </c>
      <c r="D80" s="331" t="s">
        <v>260</v>
      </c>
      <c r="E80" s="51"/>
      <c r="F80" s="181"/>
      <c r="G80" s="181"/>
      <c r="H80" s="181"/>
      <c r="I80" s="181"/>
      <c r="J80" s="181"/>
      <c r="K80" s="181"/>
      <c r="L80" s="181"/>
      <c r="M80" s="166"/>
      <c r="N80" s="27"/>
      <c r="O80" s="27"/>
      <c r="P80" s="27"/>
      <c r="Q80" s="27"/>
      <c r="R80" s="27"/>
      <c r="S80" s="27"/>
      <c r="T80" s="27"/>
      <c r="U80" s="27"/>
      <c r="V80" s="27"/>
      <c r="W80" s="27"/>
      <c r="X80" s="27"/>
      <c r="Y80" s="27"/>
      <c r="Z80" s="27"/>
      <c r="AA80" s="27"/>
      <c r="AB80" s="27"/>
      <c r="AC80" s="27"/>
      <c r="AD80" s="27"/>
      <c r="AE80" s="27"/>
      <c r="AF80" s="27"/>
      <c r="AG80" s="27"/>
      <c r="AH80" s="27"/>
      <c r="AI80" s="27"/>
      <c r="AJ80" s="27"/>
      <c r="AK80" s="27"/>
      <c r="AL80" s="27"/>
      <c r="AM80" s="27"/>
      <c r="AN80" s="27"/>
      <c r="AO80" s="27"/>
      <c r="AP80" s="27"/>
      <c r="AQ80" s="27"/>
      <c r="AR80" s="27"/>
      <c r="AS80" s="27"/>
    </row>
    <row r="81" spans="1:45" s="52" customFormat="1" ht="12.75" customHeight="1">
      <c r="A81" s="222"/>
      <c r="B81" s="141"/>
      <c r="C81" s="330" t="s">
        <v>254</v>
      </c>
      <c r="D81" s="50"/>
      <c r="E81" s="51"/>
      <c r="F81" s="181"/>
      <c r="G81" s="181"/>
      <c r="H81" s="181"/>
      <c r="I81" s="181"/>
      <c r="J81" s="181"/>
      <c r="K81" s="181"/>
      <c r="L81" s="181"/>
      <c r="M81" s="166"/>
      <c r="N81" s="27"/>
      <c r="O81" s="27"/>
      <c r="P81" s="27"/>
      <c r="Q81" s="27"/>
      <c r="R81" s="27"/>
      <c r="S81" s="27"/>
      <c r="T81" s="27"/>
      <c r="U81" s="27"/>
      <c r="V81" s="27"/>
      <c r="W81" s="27"/>
      <c r="X81" s="27"/>
      <c r="Y81" s="27"/>
      <c r="Z81" s="27"/>
      <c r="AA81" s="27"/>
      <c r="AB81" s="27"/>
      <c r="AC81" s="27"/>
      <c r="AD81" s="27"/>
      <c r="AE81" s="27"/>
      <c r="AF81" s="27"/>
      <c r="AG81" s="27"/>
      <c r="AH81" s="27"/>
      <c r="AI81" s="27"/>
      <c r="AJ81" s="27"/>
      <c r="AK81" s="27"/>
      <c r="AL81" s="27"/>
      <c r="AM81" s="27"/>
      <c r="AN81" s="27"/>
      <c r="AO81" s="27"/>
      <c r="AP81" s="27"/>
      <c r="AQ81" s="27"/>
      <c r="AR81" s="27"/>
      <c r="AS81" s="27"/>
    </row>
    <row r="82" spans="1:45" s="52" customFormat="1" ht="12.75" customHeight="1">
      <c r="A82" s="222"/>
      <c r="B82" s="141"/>
      <c r="C82" s="330" t="s">
        <v>255</v>
      </c>
      <c r="D82" s="331" t="s">
        <v>260</v>
      </c>
      <c r="E82" s="51"/>
      <c r="F82" s="181"/>
      <c r="G82" s="181"/>
      <c r="H82" s="181"/>
      <c r="I82" s="181"/>
      <c r="J82" s="181"/>
      <c r="K82" s="181"/>
      <c r="L82" s="181"/>
      <c r="M82" s="166"/>
      <c r="N82" s="27"/>
      <c r="O82" s="27"/>
      <c r="P82" s="27"/>
      <c r="Q82" s="27"/>
      <c r="R82" s="27"/>
      <c r="S82" s="27"/>
      <c r="T82" s="27"/>
      <c r="U82" s="27"/>
      <c r="V82" s="27"/>
      <c r="W82" s="27"/>
      <c r="X82" s="27"/>
      <c r="Y82" s="27"/>
      <c r="Z82" s="27"/>
      <c r="AA82" s="27"/>
      <c r="AB82" s="27"/>
      <c r="AC82" s="27"/>
      <c r="AD82" s="27"/>
      <c r="AE82" s="27"/>
      <c r="AF82" s="27"/>
      <c r="AG82" s="27"/>
      <c r="AH82" s="27"/>
      <c r="AI82" s="27"/>
      <c r="AJ82" s="27"/>
      <c r="AK82" s="27"/>
      <c r="AL82" s="27"/>
      <c r="AM82" s="27"/>
      <c r="AN82" s="27"/>
      <c r="AO82" s="27"/>
      <c r="AP82" s="27"/>
      <c r="AQ82" s="27"/>
      <c r="AR82" s="27"/>
      <c r="AS82" s="27"/>
    </row>
    <row r="83" spans="1:45" s="52" customFormat="1" ht="12.75" customHeight="1">
      <c r="A83" s="222"/>
      <c r="B83" s="141"/>
      <c r="C83" s="330" t="s">
        <v>253</v>
      </c>
      <c r="D83" s="50"/>
      <c r="E83" s="51"/>
      <c r="F83" s="181"/>
      <c r="G83" s="181"/>
      <c r="H83" s="181"/>
      <c r="I83" s="181"/>
      <c r="J83" s="181"/>
      <c r="K83" s="181"/>
      <c r="L83" s="181"/>
      <c r="M83" s="166"/>
      <c r="N83" s="27"/>
      <c r="O83" s="27"/>
      <c r="P83" s="27"/>
      <c r="Q83" s="27"/>
      <c r="R83" s="27"/>
      <c r="S83" s="27"/>
      <c r="T83" s="27"/>
      <c r="U83" s="27"/>
      <c r="V83" s="27"/>
      <c r="W83" s="27"/>
      <c r="X83" s="27"/>
      <c r="Y83" s="27"/>
      <c r="Z83" s="27"/>
      <c r="AA83" s="27"/>
      <c r="AB83" s="27"/>
      <c r="AC83" s="27"/>
      <c r="AD83" s="27"/>
      <c r="AE83" s="27"/>
      <c r="AF83" s="27"/>
      <c r="AG83" s="27"/>
      <c r="AH83" s="27"/>
      <c r="AI83" s="27"/>
      <c r="AJ83" s="27"/>
      <c r="AK83" s="27"/>
      <c r="AL83" s="27"/>
      <c r="AM83" s="27"/>
      <c r="AN83" s="27"/>
      <c r="AO83" s="27"/>
      <c r="AP83" s="27"/>
      <c r="AQ83" s="27"/>
      <c r="AR83" s="27"/>
      <c r="AS83" s="27"/>
    </row>
    <row r="84" spans="1:45" s="52" customFormat="1" ht="12.75" customHeight="1">
      <c r="A84" s="222"/>
      <c r="B84" s="141"/>
      <c r="C84" s="330" t="s">
        <v>254</v>
      </c>
      <c r="D84" s="50"/>
      <c r="E84" s="51"/>
      <c r="F84" s="181"/>
      <c r="G84" s="181"/>
      <c r="H84" s="181"/>
      <c r="I84" s="181"/>
      <c r="J84" s="181"/>
      <c r="K84" s="181"/>
      <c r="L84" s="181"/>
      <c r="M84" s="166"/>
      <c r="N84" s="27"/>
      <c r="O84" s="27"/>
      <c r="P84" s="27"/>
      <c r="Q84" s="27"/>
      <c r="R84" s="27"/>
      <c r="S84" s="27"/>
      <c r="T84" s="27"/>
      <c r="U84" s="27"/>
      <c r="V84" s="27"/>
      <c r="W84" s="27"/>
      <c r="X84" s="27"/>
      <c r="Y84" s="27"/>
      <c r="Z84" s="27"/>
      <c r="AA84" s="27"/>
      <c r="AB84" s="27"/>
      <c r="AC84" s="27"/>
      <c r="AD84" s="27"/>
      <c r="AE84" s="27"/>
      <c r="AF84" s="27"/>
      <c r="AG84" s="27"/>
      <c r="AH84" s="27"/>
      <c r="AI84" s="27"/>
      <c r="AJ84" s="27"/>
      <c r="AK84" s="27"/>
      <c r="AL84" s="27"/>
      <c r="AM84" s="27"/>
      <c r="AN84" s="27"/>
      <c r="AO84" s="27"/>
      <c r="AP84" s="27"/>
      <c r="AQ84" s="27"/>
      <c r="AR84" s="27"/>
      <c r="AS84" s="27"/>
    </row>
    <row r="85" spans="1:45" s="52" customFormat="1" ht="12.75" customHeight="1">
      <c r="A85" s="222"/>
      <c r="B85" s="141"/>
      <c r="C85" s="330" t="s">
        <v>257</v>
      </c>
      <c r="D85" s="331" t="s">
        <v>260</v>
      </c>
      <c r="E85" s="51"/>
      <c r="F85" s="181"/>
      <c r="G85" s="181"/>
      <c r="H85" s="181"/>
      <c r="I85" s="181"/>
      <c r="J85" s="181"/>
      <c r="K85" s="181"/>
      <c r="L85" s="181"/>
      <c r="M85" s="166"/>
      <c r="N85" s="27"/>
      <c r="O85" s="27"/>
      <c r="P85" s="27"/>
      <c r="Q85" s="27"/>
      <c r="R85" s="27"/>
      <c r="S85" s="27"/>
      <c r="T85" s="27"/>
      <c r="U85" s="27"/>
      <c r="V85" s="27"/>
      <c r="W85" s="27"/>
      <c r="X85" s="27"/>
      <c r="Y85" s="27"/>
      <c r="Z85" s="27"/>
      <c r="AA85" s="27"/>
      <c r="AB85" s="27"/>
      <c r="AC85" s="27"/>
      <c r="AD85" s="27"/>
      <c r="AE85" s="27"/>
      <c r="AF85" s="27"/>
      <c r="AG85" s="27"/>
      <c r="AH85" s="27"/>
      <c r="AI85" s="27"/>
      <c r="AJ85" s="27"/>
      <c r="AK85" s="27"/>
      <c r="AL85" s="27"/>
      <c r="AM85" s="27"/>
      <c r="AN85" s="27"/>
      <c r="AO85" s="27"/>
      <c r="AP85" s="27"/>
      <c r="AQ85" s="27"/>
      <c r="AR85" s="27"/>
      <c r="AS85" s="27"/>
    </row>
    <row r="86" spans="1:45" s="52" customFormat="1" ht="12.75" customHeight="1">
      <c r="A86" s="222"/>
      <c r="B86" s="141"/>
      <c r="C86" s="330" t="s">
        <v>253</v>
      </c>
      <c r="D86" s="50"/>
      <c r="E86" s="51"/>
      <c r="F86" s="181"/>
      <c r="G86" s="181"/>
      <c r="H86" s="181"/>
      <c r="I86" s="181"/>
      <c r="J86" s="181"/>
      <c r="K86" s="181"/>
      <c r="L86" s="181"/>
      <c r="M86" s="166"/>
      <c r="N86" s="27"/>
      <c r="O86" s="27"/>
      <c r="P86" s="27"/>
      <c r="Q86" s="27"/>
      <c r="R86" s="27"/>
      <c r="S86" s="27"/>
      <c r="T86" s="27"/>
      <c r="U86" s="27"/>
      <c r="V86" s="27"/>
      <c r="W86" s="27"/>
      <c r="X86" s="27"/>
      <c r="Y86" s="27"/>
      <c r="Z86" s="27"/>
      <c r="AA86" s="27"/>
      <c r="AB86" s="27"/>
      <c r="AC86" s="27"/>
      <c r="AD86" s="27"/>
      <c r="AE86" s="27"/>
      <c r="AF86" s="27"/>
      <c r="AG86" s="27"/>
      <c r="AH86" s="27"/>
      <c r="AI86" s="27"/>
      <c r="AJ86" s="27"/>
      <c r="AK86" s="27"/>
      <c r="AL86" s="27"/>
      <c r="AM86" s="27"/>
      <c r="AN86" s="27"/>
      <c r="AO86" s="27"/>
      <c r="AP86" s="27"/>
      <c r="AQ86" s="27"/>
      <c r="AR86" s="27"/>
      <c r="AS86" s="27"/>
    </row>
    <row r="87" spans="1:45" s="52" customFormat="1" ht="12.75" customHeight="1">
      <c r="A87" s="222"/>
      <c r="B87" s="141"/>
      <c r="C87" s="330" t="s">
        <v>258</v>
      </c>
      <c r="D87" s="50"/>
      <c r="E87" s="51"/>
      <c r="F87" s="181"/>
      <c r="G87" s="181"/>
      <c r="H87" s="181"/>
      <c r="I87" s="181"/>
      <c r="J87" s="181"/>
      <c r="K87" s="181"/>
      <c r="L87" s="181"/>
      <c r="M87" s="166"/>
      <c r="N87" s="27"/>
      <c r="O87" s="27"/>
      <c r="P87" s="27"/>
      <c r="Q87" s="27"/>
      <c r="R87" s="27"/>
      <c r="S87" s="27"/>
      <c r="T87" s="27"/>
      <c r="U87" s="27"/>
      <c r="V87" s="27"/>
      <c r="W87" s="27"/>
      <c r="X87" s="27"/>
      <c r="Y87" s="27"/>
      <c r="Z87" s="27"/>
      <c r="AA87" s="27"/>
      <c r="AB87" s="27"/>
      <c r="AC87" s="27"/>
      <c r="AD87" s="27"/>
      <c r="AE87" s="27"/>
      <c r="AF87" s="27"/>
      <c r="AG87" s="27"/>
      <c r="AH87" s="27"/>
      <c r="AI87" s="27"/>
      <c r="AJ87" s="27"/>
      <c r="AK87" s="27"/>
      <c r="AL87" s="27"/>
      <c r="AM87" s="27"/>
      <c r="AN87" s="27"/>
      <c r="AO87" s="27"/>
      <c r="AP87" s="27"/>
      <c r="AQ87" s="27"/>
      <c r="AR87" s="27"/>
      <c r="AS87" s="27"/>
    </row>
    <row r="88" spans="1:45" s="52" customFormat="1" ht="12.75" customHeight="1">
      <c r="A88" s="222"/>
      <c r="B88" s="141"/>
      <c r="C88" s="330" t="s">
        <v>265</v>
      </c>
      <c r="D88" s="331" t="s">
        <v>266</v>
      </c>
      <c r="E88" s="51"/>
      <c r="F88" s="181"/>
      <c r="G88" s="181"/>
      <c r="H88" s="181"/>
      <c r="I88" s="181"/>
      <c r="J88" s="181"/>
      <c r="K88" s="181"/>
      <c r="L88" s="181"/>
      <c r="M88" s="166"/>
      <c r="N88" s="27"/>
      <c r="O88" s="27"/>
      <c r="P88" s="27"/>
      <c r="Q88" s="27"/>
      <c r="R88" s="27"/>
      <c r="S88" s="27"/>
      <c r="T88" s="27"/>
      <c r="U88" s="27"/>
      <c r="V88" s="27"/>
      <c r="W88" s="27"/>
      <c r="X88" s="27"/>
      <c r="Y88" s="27"/>
      <c r="Z88" s="27"/>
      <c r="AA88" s="27"/>
      <c r="AB88" s="27"/>
      <c r="AC88" s="27"/>
      <c r="AD88" s="27"/>
      <c r="AE88" s="27"/>
      <c r="AF88" s="27"/>
      <c r="AG88" s="27"/>
      <c r="AH88" s="27"/>
      <c r="AI88" s="27"/>
      <c r="AJ88" s="27"/>
      <c r="AK88" s="27"/>
      <c r="AL88" s="27"/>
      <c r="AM88" s="27"/>
      <c r="AN88" s="27"/>
      <c r="AO88" s="27"/>
      <c r="AP88" s="27"/>
      <c r="AQ88" s="27"/>
      <c r="AR88" s="27"/>
      <c r="AS88" s="27"/>
    </row>
    <row r="89" spans="1:45" s="52" customFormat="1" ht="12.75" customHeight="1">
      <c r="A89" s="222"/>
      <c r="B89" s="141"/>
      <c r="C89" s="373"/>
      <c r="E89" s="51"/>
      <c r="F89" s="181"/>
      <c r="G89" s="181"/>
      <c r="H89" s="181"/>
      <c r="I89" s="181"/>
      <c r="J89" s="181"/>
      <c r="K89" s="181"/>
      <c r="L89" s="181"/>
      <c r="M89" s="166"/>
      <c r="N89" s="27"/>
      <c r="O89" s="27"/>
      <c r="P89" s="27"/>
      <c r="Q89" s="27"/>
      <c r="R89" s="27"/>
      <c r="S89" s="27"/>
      <c r="T89" s="27"/>
      <c r="U89" s="27"/>
      <c r="V89" s="27"/>
      <c r="W89" s="27"/>
      <c r="X89" s="27"/>
      <c r="Y89" s="27"/>
      <c r="Z89" s="27"/>
      <c r="AA89" s="27"/>
      <c r="AB89" s="27"/>
      <c r="AC89" s="27"/>
      <c r="AD89" s="27"/>
      <c r="AE89" s="27"/>
      <c r="AF89" s="27"/>
      <c r="AG89" s="27"/>
      <c r="AH89" s="27"/>
      <c r="AI89" s="27"/>
      <c r="AJ89" s="27"/>
      <c r="AK89" s="27"/>
      <c r="AL89" s="27"/>
      <c r="AM89" s="27"/>
      <c r="AN89" s="27"/>
      <c r="AO89" s="27"/>
      <c r="AP89" s="27"/>
      <c r="AQ89" s="27"/>
      <c r="AR89" s="27"/>
      <c r="AS89" s="27"/>
    </row>
    <row r="90" spans="1:45" s="52" customFormat="1" ht="12.75" customHeight="1">
      <c r="A90" s="222"/>
      <c r="B90" s="328">
        <v>10</v>
      </c>
      <c r="C90" s="49" t="s">
        <v>259</v>
      </c>
      <c r="D90" s="331"/>
      <c r="E90" s="51"/>
      <c r="F90" s="181"/>
      <c r="G90" s="181"/>
      <c r="H90" s="181"/>
      <c r="I90" s="181"/>
      <c r="J90" s="181"/>
      <c r="K90" s="181"/>
      <c r="L90" s="181"/>
      <c r="M90" s="166"/>
      <c r="N90" s="27"/>
      <c r="O90" s="27"/>
      <c r="P90" s="27"/>
      <c r="Q90" s="27"/>
      <c r="R90" s="27"/>
      <c r="S90" s="27"/>
      <c r="T90" s="27"/>
      <c r="U90" s="27"/>
      <c r="V90" s="27"/>
      <c r="W90" s="27"/>
      <c r="X90" s="27"/>
      <c r="Y90" s="27"/>
      <c r="Z90" s="27"/>
      <c r="AA90" s="27"/>
      <c r="AB90" s="27"/>
      <c r="AC90" s="27"/>
      <c r="AD90" s="27"/>
      <c r="AE90" s="27"/>
      <c r="AF90" s="27"/>
      <c r="AG90" s="27"/>
      <c r="AH90" s="27"/>
      <c r="AI90" s="27"/>
      <c r="AJ90" s="27"/>
      <c r="AK90" s="27"/>
      <c r="AL90" s="27"/>
      <c r="AM90" s="27"/>
      <c r="AN90" s="27"/>
      <c r="AO90" s="27"/>
      <c r="AP90" s="27"/>
      <c r="AQ90" s="27"/>
      <c r="AR90" s="27"/>
      <c r="AS90" s="27"/>
    </row>
    <row r="91" spans="1:45" s="52" customFormat="1" ht="12.75" customHeight="1">
      <c r="A91" s="222"/>
      <c r="B91" s="314">
        <v>10.1</v>
      </c>
      <c r="C91" s="330" t="s">
        <v>242</v>
      </c>
      <c r="E91" s="51"/>
      <c r="F91" s="181"/>
      <c r="G91" s="181"/>
      <c r="H91" s="181"/>
      <c r="I91" s="181"/>
      <c r="J91" s="181"/>
      <c r="K91" s="181"/>
      <c r="L91" s="181"/>
      <c r="M91" s="166"/>
      <c r="N91" s="27"/>
      <c r="O91" s="27"/>
      <c r="P91" s="27"/>
      <c r="Q91" s="27"/>
      <c r="R91" s="27"/>
      <c r="S91" s="27"/>
      <c r="T91" s="27"/>
      <c r="U91" s="27"/>
      <c r="V91" s="27"/>
      <c r="W91" s="27"/>
      <c r="X91" s="27"/>
      <c r="Y91" s="27"/>
      <c r="Z91" s="27"/>
      <c r="AA91" s="27"/>
      <c r="AB91" s="27"/>
      <c r="AC91" s="27"/>
      <c r="AD91" s="27"/>
      <c r="AE91" s="27"/>
      <c r="AF91" s="27"/>
      <c r="AG91" s="27"/>
      <c r="AH91" s="27"/>
      <c r="AI91" s="27"/>
      <c r="AJ91" s="27"/>
      <c r="AK91" s="27"/>
      <c r="AL91" s="27"/>
      <c r="AM91" s="27"/>
      <c r="AN91" s="27"/>
      <c r="AO91" s="27"/>
      <c r="AP91" s="27"/>
      <c r="AQ91" s="27"/>
      <c r="AR91" s="27"/>
      <c r="AS91" s="27"/>
    </row>
    <row r="92" spans="1:45" s="52" customFormat="1" ht="12.75" customHeight="1">
      <c r="A92" s="222"/>
      <c r="B92" s="314"/>
      <c r="C92" s="330" t="s">
        <v>243</v>
      </c>
      <c r="D92" s="331" t="s">
        <v>260</v>
      </c>
      <c r="E92" s="51"/>
      <c r="F92" s="181"/>
      <c r="G92" s="181"/>
      <c r="H92" s="181"/>
      <c r="I92" s="181"/>
      <c r="J92" s="181"/>
      <c r="K92" s="181"/>
      <c r="L92" s="181"/>
      <c r="M92" s="166"/>
      <c r="N92" s="27"/>
      <c r="O92" s="27"/>
      <c r="P92" s="27"/>
      <c r="Q92" s="27"/>
      <c r="R92" s="27"/>
      <c r="S92" s="27"/>
      <c r="T92" s="27"/>
      <c r="U92" s="27"/>
      <c r="V92" s="27"/>
      <c r="W92" s="27"/>
      <c r="X92" s="27"/>
      <c r="Y92" s="27"/>
      <c r="Z92" s="27"/>
      <c r="AA92" s="27"/>
      <c r="AB92" s="27"/>
      <c r="AC92" s="27"/>
      <c r="AD92" s="27"/>
      <c r="AE92" s="27"/>
      <c r="AF92" s="27"/>
      <c r="AG92" s="27"/>
      <c r="AH92" s="27"/>
      <c r="AI92" s="27"/>
      <c r="AJ92" s="27"/>
      <c r="AK92" s="27"/>
      <c r="AL92" s="27"/>
      <c r="AM92" s="27"/>
      <c r="AN92" s="27"/>
      <c r="AO92" s="27"/>
      <c r="AP92" s="27"/>
      <c r="AQ92" s="27"/>
      <c r="AR92" s="27"/>
      <c r="AS92" s="27"/>
    </row>
    <row r="93" spans="1:45" s="52" customFormat="1" ht="12.75" customHeight="1">
      <c r="A93" s="222"/>
      <c r="B93" s="314"/>
      <c r="C93" s="330" t="s">
        <v>245</v>
      </c>
      <c r="D93" s="331" t="s">
        <v>263</v>
      </c>
      <c r="E93" s="51"/>
      <c r="F93" s="181"/>
      <c r="G93" s="181"/>
      <c r="H93" s="181"/>
      <c r="I93" s="181"/>
      <c r="J93" s="181"/>
      <c r="K93" s="181"/>
      <c r="L93" s="181"/>
      <c r="M93" s="166"/>
      <c r="N93" s="27"/>
      <c r="O93" s="27"/>
      <c r="P93" s="27"/>
      <c r="Q93" s="27"/>
      <c r="R93" s="27"/>
      <c r="S93" s="27"/>
      <c r="T93" s="27"/>
      <c r="U93" s="27"/>
      <c r="V93" s="27"/>
      <c r="W93" s="27"/>
      <c r="X93" s="27"/>
      <c r="Y93" s="27"/>
      <c r="Z93" s="27"/>
      <c r="AA93" s="27"/>
      <c r="AB93" s="27"/>
      <c r="AC93" s="27"/>
      <c r="AD93" s="27"/>
      <c r="AE93" s="27"/>
      <c r="AF93" s="27"/>
      <c r="AG93" s="27"/>
      <c r="AH93" s="27"/>
      <c r="AI93" s="27"/>
      <c r="AJ93" s="27"/>
      <c r="AK93" s="27"/>
      <c r="AL93" s="27"/>
      <c r="AM93" s="27"/>
      <c r="AN93" s="27"/>
      <c r="AO93" s="27"/>
      <c r="AP93" s="27"/>
      <c r="AQ93" s="27"/>
      <c r="AR93" s="27"/>
      <c r="AS93" s="27"/>
    </row>
    <row r="94" spans="1:45" s="52" customFormat="1" ht="12.75" customHeight="1">
      <c r="A94" s="222"/>
      <c r="B94" s="314"/>
      <c r="C94" s="330" t="s">
        <v>244</v>
      </c>
      <c r="D94" s="331"/>
      <c r="E94" s="51"/>
      <c r="F94" s="181"/>
      <c r="G94" s="181"/>
      <c r="H94" s="181"/>
      <c r="I94" s="181"/>
      <c r="J94" s="181"/>
      <c r="K94" s="181"/>
      <c r="L94" s="181"/>
      <c r="M94" s="166"/>
      <c r="N94" s="27"/>
      <c r="O94" s="27"/>
      <c r="P94" s="27"/>
      <c r="Q94" s="27"/>
      <c r="R94" s="27"/>
      <c r="S94" s="27"/>
      <c r="T94" s="27"/>
      <c r="U94" s="27"/>
      <c r="V94" s="27"/>
      <c r="W94" s="27"/>
      <c r="X94" s="27"/>
      <c r="Y94" s="27"/>
      <c r="Z94" s="27"/>
      <c r="AA94" s="27"/>
      <c r="AB94" s="27"/>
      <c r="AC94" s="27"/>
      <c r="AD94" s="27"/>
      <c r="AE94" s="27"/>
      <c r="AF94" s="27"/>
      <c r="AG94" s="27"/>
      <c r="AH94" s="27"/>
      <c r="AI94" s="27"/>
      <c r="AJ94" s="27"/>
      <c r="AK94" s="27"/>
      <c r="AL94" s="27"/>
      <c r="AM94" s="27"/>
      <c r="AN94" s="27"/>
      <c r="AO94" s="27"/>
      <c r="AP94" s="27"/>
      <c r="AQ94" s="27"/>
      <c r="AR94" s="27"/>
      <c r="AS94" s="27"/>
    </row>
    <row r="95" spans="1:45" s="52" customFormat="1" ht="12.75" customHeight="1">
      <c r="A95" s="222"/>
      <c r="B95" s="314"/>
      <c r="C95" s="315" t="s">
        <v>246</v>
      </c>
      <c r="D95" s="331" t="s">
        <v>263</v>
      </c>
      <c r="E95" s="51"/>
      <c r="F95" s="181"/>
      <c r="G95" s="181"/>
      <c r="H95" s="181"/>
      <c r="I95" s="181"/>
      <c r="J95" s="181"/>
      <c r="K95" s="181"/>
      <c r="L95" s="181"/>
      <c r="M95" s="166"/>
      <c r="N95" s="27"/>
      <c r="O95" s="27"/>
      <c r="P95" s="27"/>
      <c r="Q95" s="27"/>
      <c r="R95" s="27"/>
      <c r="S95" s="27"/>
      <c r="T95" s="27"/>
      <c r="U95" s="27"/>
      <c r="V95" s="27"/>
      <c r="W95" s="27"/>
      <c r="X95" s="27"/>
      <c r="Y95" s="27"/>
      <c r="Z95" s="27"/>
      <c r="AA95" s="27"/>
      <c r="AB95" s="27"/>
      <c r="AC95" s="27"/>
      <c r="AD95" s="27"/>
      <c r="AE95" s="27"/>
      <c r="AF95" s="27"/>
      <c r="AG95" s="27"/>
      <c r="AH95" s="27"/>
      <c r="AI95" s="27"/>
      <c r="AJ95" s="27"/>
      <c r="AK95" s="27"/>
      <c r="AL95" s="27"/>
      <c r="AM95" s="27"/>
      <c r="AN95" s="27"/>
      <c r="AO95" s="27"/>
      <c r="AP95" s="27"/>
      <c r="AQ95" s="27"/>
      <c r="AR95" s="27"/>
      <c r="AS95" s="27"/>
    </row>
    <row r="96" spans="1:45" s="52" customFormat="1" ht="12.75" customHeight="1">
      <c r="A96" s="222"/>
      <c r="B96" s="141"/>
      <c r="C96" s="315" t="s">
        <v>247</v>
      </c>
      <c r="D96" s="331" t="s">
        <v>264</v>
      </c>
      <c r="E96" s="51"/>
      <c r="F96" s="181"/>
      <c r="G96" s="181"/>
      <c r="H96" s="181"/>
      <c r="I96" s="181"/>
      <c r="J96" s="181"/>
      <c r="K96" s="181"/>
      <c r="L96" s="181"/>
      <c r="M96" s="166"/>
      <c r="N96" s="27"/>
      <c r="O96" s="27"/>
      <c r="P96" s="27"/>
      <c r="Q96" s="27"/>
      <c r="R96" s="27"/>
      <c r="S96" s="27"/>
      <c r="T96" s="27"/>
      <c r="U96" s="27"/>
      <c r="V96" s="27"/>
      <c r="W96" s="27"/>
      <c r="X96" s="27"/>
      <c r="Y96" s="27"/>
      <c r="Z96" s="27"/>
      <c r="AA96" s="27"/>
      <c r="AB96" s="27"/>
      <c r="AC96" s="27"/>
      <c r="AD96" s="27"/>
      <c r="AE96" s="27"/>
      <c r="AF96" s="27"/>
      <c r="AG96" s="27"/>
      <c r="AH96" s="27"/>
      <c r="AI96" s="27"/>
      <c r="AJ96" s="27"/>
      <c r="AK96" s="27"/>
      <c r="AL96" s="27"/>
      <c r="AM96" s="27"/>
      <c r="AN96" s="27"/>
      <c r="AO96" s="27"/>
      <c r="AP96" s="27"/>
      <c r="AQ96" s="27"/>
      <c r="AR96" s="27"/>
      <c r="AS96" s="27"/>
    </row>
    <row r="97" spans="1:45" s="52" customFormat="1" ht="12.75" customHeight="1">
      <c r="A97" s="222"/>
      <c r="B97" s="141"/>
      <c r="C97" s="373" t="s">
        <v>248</v>
      </c>
      <c r="D97" s="331" t="s">
        <v>263</v>
      </c>
      <c r="E97" s="51"/>
      <c r="F97" s="181"/>
      <c r="G97" s="181"/>
      <c r="H97" s="181"/>
      <c r="I97" s="181"/>
      <c r="J97" s="181"/>
      <c r="K97" s="181"/>
      <c r="L97" s="181"/>
      <c r="M97" s="166"/>
      <c r="N97" s="27"/>
      <c r="O97" s="27"/>
      <c r="P97" s="27"/>
      <c r="Q97" s="27"/>
      <c r="R97" s="27"/>
      <c r="S97" s="27"/>
      <c r="T97" s="27"/>
      <c r="U97" s="27"/>
      <c r="V97" s="27"/>
      <c r="W97" s="27"/>
      <c r="X97" s="27"/>
      <c r="Y97" s="27"/>
      <c r="Z97" s="27"/>
      <c r="AA97" s="27"/>
      <c r="AB97" s="27"/>
      <c r="AC97" s="27"/>
      <c r="AD97" s="27"/>
      <c r="AE97" s="27"/>
      <c r="AF97" s="27"/>
      <c r="AG97" s="27"/>
      <c r="AH97" s="27"/>
      <c r="AI97" s="27"/>
      <c r="AJ97" s="27"/>
      <c r="AK97" s="27"/>
      <c r="AL97" s="27"/>
      <c r="AM97" s="27"/>
      <c r="AN97" s="27"/>
      <c r="AO97" s="27"/>
      <c r="AP97" s="27"/>
      <c r="AQ97" s="27"/>
      <c r="AR97" s="27"/>
      <c r="AS97" s="27"/>
    </row>
    <row r="98" spans="1:45" s="52" customFormat="1" ht="12.75" customHeight="1">
      <c r="A98" s="222"/>
      <c r="B98" s="141"/>
      <c r="C98" s="373" t="s">
        <v>249</v>
      </c>
      <c r="D98" s="331" t="s">
        <v>262</v>
      </c>
      <c r="E98" s="51"/>
      <c r="F98" s="181"/>
      <c r="G98" s="181"/>
      <c r="H98" s="181"/>
      <c r="I98" s="181"/>
      <c r="J98" s="181"/>
      <c r="K98" s="181"/>
      <c r="L98" s="181"/>
      <c r="M98" s="166"/>
      <c r="N98" s="27"/>
      <c r="O98" s="27"/>
      <c r="P98" s="27"/>
      <c r="Q98" s="27"/>
      <c r="R98" s="27"/>
      <c r="S98" s="27"/>
      <c r="T98" s="27"/>
      <c r="U98" s="27"/>
      <c r="V98" s="27"/>
      <c r="W98" s="27"/>
      <c r="X98" s="27"/>
      <c r="Y98" s="27"/>
      <c r="Z98" s="27"/>
      <c r="AA98" s="27"/>
      <c r="AB98" s="27"/>
      <c r="AC98" s="27"/>
      <c r="AD98" s="27"/>
      <c r="AE98" s="27"/>
      <c r="AF98" s="27"/>
      <c r="AG98" s="27"/>
      <c r="AH98" s="27"/>
      <c r="AI98" s="27"/>
      <c r="AJ98" s="27"/>
      <c r="AK98" s="27"/>
      <c r="AL98" s="27"/>
      <c r="AM98" s="27"/>
      <c r="AN98" s="27"/>
      <c r="AO98" s="27"/>
      <c r="AP98" s="27"/>
      <c r="AQ98" s="27"/>
      <c r="AR98" s="27"/>
      <c r="AS98" s="27"/>
    </row>
    <row r="99" spans="1:45" s="52" customFormat="1" ht="12.75" customHeight="1">
      <c r="A99" s="222"/>
      <c r="B99" s="141"/>
      <c r="C99" s="330" t="s">
        <v>250</v>
      </c>
      <c r="D99" s="331" t="s">
        <v>261</v>
      </c>
      <c r="E99" s="51"/>
      <c r="F99" s="181"/>
      <c r="G99" s="181"/>
      <c r="H99" s="181"/>
      <c r="I99" s="181"/>
      <c r="J99" s="181"/>
      <c r="K99" s="181"/>
      <c r="L99" s="181"/>
      <c r="M99" s="166"/>
      <c r="N99" s="27"/>
      <c r="O99" s="27"/>
      <c r="P99" s="27"/>
      <c r="Q99" s="27"/>
      <c r="R99" s="27"/>
      <c r="S99" s="27"/>
      <c r="T99" s="27"/>
      <c r="U99" s="27"/>
      <c r="V99" s="27"/>
      <c r="W99" s="27"/>
      <c r="X99" s="27"/>
      <c r="Y99" s="27"/>
      <c r="Z99" s="27"/>
      <c r="AA99" s="27"/>
      <c r="AB99" s="27"/>
      <c r="AC99" s="27"/>
      <c r="AD99" s="27"/>
      <c r="AE99" s="27"/>
      <c r="AF99" s="27"/>
      <c r="AG99" s="27"/>
      <c r="AH99" s="27"/>
      <c r="AI99" s="27"/>
      <c r="AJ99" s="27"/>
      <c r="AK99" s="27"/>
      <c r="AL99" s="27"/>
      <c r="AM99" s="27"/>
      <c r="AN99" s="27"/>
      <c r="AO99" s="27"/>
      <c r="AP99" s="27"/>
      <c r="AQ99" s="27"/>
      <c r="AR99" s="27"/>
      <c r="AS99" s="27"/>
    </row>
    <row r="100" spans="1:45" s="52" customFormat="1" ht="12.75" customHeight="1">
      <c r="A100" s="222"/>
      <c r="B100" s="141"/>
      <c r="D100" s="50"/>
      <c r="E100" s="51"/>
      <c r="F100" s="181"/>
      <c r="G100" s="181"/>
      <c r="H100" s="181"/>
      <c r="I100" s="181"/>
      <c r="J100" s="181"/>
      <c r="K100" s="181"/>
      <c r="L100" s="181"/>
      <c r="M100" s="166"/>
      <c r="N100" s="27"/>
      <c r="O100" s="27"/>
      <c r="P100" s="27"/>
      <c r="Q100" s="27"/>
      <c r="R100" s="27"/>
      <c r="S100" s="27"/>
      <c r="T100" s="27"/>
      <c r="U100" s="27"/>
      <c r="V100" s="27"/>
      <c r="W100" s="27"/>
      <c r="X100" s="27"/>
      <c r="Y100" s="27"/>
      <c r="Z100" s="27"/>
      <c r="AA100" s="27"/>
      <c r="AB100" s="27"/>
      <c r="AC100" s="27"/>
      <c r="AD100" s="27"/>
      <c r="AE100" s="27"/>
      <c r="AF100" s="27"/>
      <c r="AG100" s="27"/>
      <c r="AH100" s="27"/>
      <c r="AI100" s="27"/>
      <c r="AJ100" s="27"/>
      <c r="AK100" s="27"/>
      <c r="AL100" s="27"/>
      <c r="AM100" s="27"/>
      <c r="AN100" s="27"/>
      <c r="AO100" s="27"/>
      <c r="AP100" s="27"/>
      <c r="AQ100" s="27"/>
      <c r="AR100" s="27"/>
      <c r="AS100" s="27"/>
    </row>
    <row r="101" spans="1:45" s="52" customFormat="1" ht="12.75" customHeight="1">
      <c r="A101" s="222"/>
      <c r="B101" s="141">
        <v>10.199999999999999</v>
      </c>
      <c r="C101" s="330" t="s">
        <v>226</v>
      </c>
      <c r="D101" s="50"/>
      <c r="E101" s="51"/>
      <c r="F101" s="181"/>
      <c r="G101" s="181"/>
      <c r="H101" s="181"/>
      <c r="I101" s="181"/>
      <c r="J101" s="181"/>
      <c r="K101" s="181"/>
      <c r="L101" s="181"/>
      <c r="M101" s="166"/>
      <c r="N101" s="27"/>
      <c r="O101" s="27"/>
      <c r="P101" s="27"/>
      <c r="Q101" s="27"/>
      <c r="R101" s="27"/>
      <c r="S101" s="27"/>
      <c r="T101" s="27"/>
      <c r="U101" s="27"/>
      <c r="V101" s="27"/>
      <c r="W101" s="27"/>
      <c r="X101" s="27"/>
      <c r="Y101" s="27"/>
      <c r="Z101" s="27"/>
      <c r="AA101" s="27"/>
      <c r="AB101" s="27"/>
      <c r="AC101" s="27"/>
      <c r="AD101" s="27"/>
      <c r="AE101" s="27"/>
      <c r="AF101" s="27"/>
      <c r="AG101" s="27"/>
      <c r="AH101" s="27"/>
      <c r="AI101" s="27"/>
      <c r="AJ101" s="27"/>
      <c r="AK101" s="27"/>
      <c r="AL101" s="27"/>
      <c r="AM101" s="27"/>
      <c r="AN101" s="27"/>
      <c r="AO101" s="27"/>
      <c r="AP101" s="27"/>
      <c r="AQ101" s="27"/>
      <c r="AR101" s="27"/>
      <c r="AS101" s="27"/>
    </row>
    <row r="102" spans="1:45" s="52" customFormat="1" ht="12.75" customHeight="1">
      <c r="A102" s="222"/>
      <c r="B102" s="141"/>
      <c r="C102" s="330" t="s">
        <v>251</v>
      </c>
      <c r="D102" s="331" t="s">
        <v>260</v>
      </c>
      <c r="E102" s="51"/>
      <c r="F102" s="181"/>
      <c r="G102" s="181"/>
      <c r="H102" s="181"/>
      <c r="I102" s="181"/>
      <c r="J102" s="181"/>
      <c r="K102" s="181"/>
      <c r="L102" s="181"/>
      <c r="M102" s="166"/>
      <c r="N102" s="27"/>
      <c r="O102" s="27"/>
      <c r="P102" s="27"/>
      <c r="Q102" s="27"/>
      <c r="R102" s="27"/>
      <c r="S102" s="27"/>
      <c r="T102" s="27"/>
      <c r="U102" s="27"/>
      <c r="V102" s="27"/>
      <c r="W102" s="27"/>
      <c r="X102" s="27"/>
      <c r="Y102" s="27"/>
      <c r="Z102" s="27"/>
      <c r="AA102" s="27"/>
      <c r="AB102" s="27"/>
      <c r="AC102" s="27"/>
      <c r="AD102" s="27"/>
      <c r="AE102" s="27"/>
      <c r="AF102" s="27"/>
      <c r="AG102" s="27"/>
      <c r="AH102" s="27"/>
      <c r="AI102" s="27"/>
      <c r="AJ102" s="27"/>
      <c r="AK102" s="27"/>
      <c r="AL102" s="27"/>
      <c r="AM102" s="27"/>
      <c r="AN102" s="27"/>
      <c r="AO102" s="27"/>
      <c r="AP102" s="27"/>
      <c r="AQ102" s="27"/>
      <c r="AR102" s="27"/>
      <c r="AS102" s="27"/>
    </row>
    <row r="103" spans="1:45" s="52" customFormat="1" ht="12.75" customHeight="1">
      <c r="A103" s="222"/>
      <c r="B103" s="141"/>
      <c r="C103" s="330" t="s">
        <v>252</v>
      </c>
      <c r="D103" s="331" t="s">
        <v>261</v>
      </c>
      <c r="E103" s="51"/>
      <c r="F103" s="181"/>
      <c r="G103" s="181"/>
      <c r="H103" s="181"/>
      <c r="I103" s="181"/>
      <c r="J103" s="181"/>
      <c r="K103" s="181"/>
      <c r="L103" s="181"/>
      <c r="M103" s="166"/>
      <c r="N103" s="27"/>
      <c r="O103" s="27"/>
      <c r="P103" s="27"/>
      <c r="Q103" s="27"/>
      <c r="R103" s="27"/>
      <c r="S103" s="27"/>
      <c r="T103" s="27"/>
      <c r="U103" s="27"/>
      <c r="V103" s="27"/>
      <c r="W103" s="27"/>
      <c r="X103" s="27"/>
      <c r="Y103" s="27"/>
      <c r="Z103" s="27"/>
      <c r="AA103" s="27"/>
      <c r="AB103" s="27"/>
      <c r="AC103" s="27"/>
      <c r="AD103" s="27"/>
      <c r="AE103" s="27"/>
      <c r="AF103" s="27"/>
      <c r="AG103" s="27"/>
      <c r="AH103" s="27"/>
      <c r="AI103" s="27"/>
      <c r="AJ103" s="27"/>
      <c r="AK103" s="27"/>
      <c r="AL103" s="27"/>
      <c r="AM103" s="27"/>
      <c r="AN103" s="27"/>
      <c r="AO103" s="27"/>
      <c r="AP103" s="27"/>
      <c r="AQ103" s="27"/>
      <c r="AR103" s="27"/>
      <c r="AS103" s="27"/>
    </row>
    <row r="104" spans="1:45" s="52" customFormat="1" ht="12.75" customHeight="1">
      <c r="A104" s="222"/>
      <c r="B104" s="141"/>
      <c r="C104" s="330" t="s">
        <v>253</v>
      </c>
      <c r="D104" s="50"/>
      <c r="E104" s="51"/>
      <c r="F104" s="181"/>
      <c r="G104" s="181"/>
      <c r="H104" s="181"/>
      <c r="I104" s="181"/>
      <c r="J104" s="181"/>
      <c r="K104" s="181"/>
      <c r="L104" s="181"/>
      <c r="M104" s="166"/>
      <c r="N104" s="27"/>
      <c r="O104" s="27"/>
      <c r="P104" s="27"/>
      <c r="Q104" s="27"/>
      <c r="R104" s="27"/>
      <c r="S104" s="27"/>
      <c r="T104" s="27"/>
      <c r="U104" s="27"/>
      <c r="V104" s="27"/>
      <c r="W104" s="27"/>
      <c r="X104" s="27"/>
      <c r="Y104" s="27"/>
      <c r="Z104" s="27"/>
      <c r="AA104" s="27"/>
      <c r="AB104" s="27"/>
      <c r="AC104" s="27"/>
      <c r="AD104" s="27"/>
      <c r="AE104" s="27"/>
      <c r="AF104" s="27"/>
      <c r="AG104" s="27"/>
      <c r="AH104" s="27"/>
      <c r="AI104" s="27"/>
      <c r="AJ104" s="27"/>
      <c r="AK104" s="27"/>
      <c r="AL104" s="27"/>
      <c r="AM104" s="27"/>
      <c r="AN104" s="27"/>
      <c r="AO104" s="27"/>
      <c r="AP104" s="27"/>
      <c r="AQ104" s="27"/>
      <c r="AR104" s="27"/>
      <c r="AS104" s="27"/>
    </row>
    <row r="105" spans="1:45" s="52" customFormat="1" ht="12.75" customHeight="1">
      <c r="A105" s="222"/>
      <c r="B105" s="141"/>
      <c r="C105" s="330" t="s">
        <v>254</v>
      </c>
      <c r="D105" s="50"/>
      <c r="E105" s="51"/>
      <c r="F105" s="181"/>
      <c r="G105" s="181"/>
      <c r="H105" s="181"/>
      <c r="I105" s="181"/>
      <c r="J105" s="181"/>
      <c r="K105" s="181"/>
      <c r="L105" s="181"/>
      <c r="M105" s="166"/>
      <c r="N105" s="27"/>
      <c r="O105" s="27"/>
      <c r="P105" s="27"/>
      <c r="Q105" s="27"/>
      <c r="R105" s="27"/>
      <c r="S105" s="27"/>
      <c r="T105" s="27"/>
      <c r="U105" s="27"/>
      <c r="V105" s="27"/>
      <c r="W105" s="27"/>
      <c r="X105" s="27"/>
      <c r="Y105" s="27"/>
      <c r="Z105" s="27"/>
      <c r="AA105" s="27"/>
      <c r="AB105" s="27"/>
      <c r="AC105" s="27"/>
      <c r="AD105" s="27"/>
      <c r="AE105" s="27"/>
      <c r="AF105" s="27"/>
      <c r="AG105" s="27"/>
      <c r="AH105" s="27"/>
      <c r="AI105" s="27"/>
      <c r="AJ105" s="27"/>
      <c r="AK105" s="27"/>
      <c r="AL105" s="27"/>
      <c r="AM105" s="27"/>
      <c r="AN105" s="27"/>
      <c r="AO105" s="27"/>
      <c r="AP105" s="27"/>
      <c r="AQ105" s="27"/>
      <c r="AR105" s="27"/>
      <c r="AS105" s="27"/>
    </row>
    <row r="106" spans="1:45" s="52" customFormat="1" ht="12.75" customHeight="1">
      <c r="A106" s="222"/>
      <c r="B106" s="141"/>
      <c r="C106" s="330" t="s">
        <v>256</v>
      </c>
      <c r="D106" s="331" t="s">
        <v>260</v>
      </c>
      <c r="E106" s="51"/>
      <c r="F106" s="181"/>
      <c r="G106" s="181"/>
      <c r="H106" s="181"/>
      <c r="I106" s="181"/>
      <c r="J106" s="181"/>
      <c r="K106" s="181"/>
      <c r="L106" s="181"/>
      <c r="M106" s="166"/>
      <c r="N106" s="27"/>
      <c r="O106" s="27"/>
      <c r="P106" s="27"/>
      <c r="Q106" s="27"/>
      <c r="R106" s="27"/>
      <c r="S106" s="27"/>
      <c r="T106" s="27"/>
      <c r="U106" s="27"/>
      <c r="V106" s="27"/>
      <c r="W106" s="27"/>
      <c r="X106" s="27"/>
      <c r="Y106" s="27"/>
      <c r="Z106" s="27"/>
      <c r="AA106" s="27"/>
      <c r="AB106" s="27"/>
      <c r="AC106" s="27"/>
      <c r="AD106" s="27"/>
      <c r="AE106" s="27"/>
      <c r="AF106" s="27"/>
      <c r="AG106" s="27"/>
      <c r="AH106" s="27"/>
      <c r="AI106" s="27"/>
      <c r="AJ106" s="27"/>
      <c r="AK106" s="27"/>
      <c r="AL106" s="27"/>
      <c r="AM106" s="27"/>
      <c r="AN106" s="27"/>
      <c r="AO106" s="27"/>
      <c r="AP106" s="27"/>
      <c r="AQ106" s="27"/>
      <c r="AR106" s="27"/>
      <c r="AS106" s="27"/>
    </row>
    <row r="107" spans="1:45" s="52" customFormat="1" ht="12.75" customHeight="1">
      <c r="A107" s="222"/>
      <c r="B107" s="141"/>
      <c r="C107" s="330" t="s">
        <v>253</v>
      </c>
      <c r="D107" s="50"/>
      <c r="E107" s="51"/>
      <c r="F107" s="181"/>
      <c r="G107" s="181"/>
      <c r="H107" s="181"/>
      <c r="I107" s="181"/>
      <c r="J107" s="181"/>
      <c r="K107" s="181"/>
      <c r="L107" s="181"/>
      <c r="M107" s="166"/>
      <c r="N107" s="27"/>
      <c r="O107" s="27"/>
      <c r="P107" s="27"/>
      <c r="Q107" s="27"/>
      <c r="R107" s="27"/>
      <c r="S107" s="27"/>
      <c r="T107" s="27"/>
      <c r="U107" s="27"/>
      <c r="V107" s="27"/>
      <c r="W107" s="27"/>
      <c r="X107" s="27"/>
      <c r="Y107" s="27"/>
      <c r="Z107" s="27"/>
      <c r="AA107" s="27"/>
      <c r="AB107" s="27"/>
      <c r="AC107" s="27"/>
      <c r="AD107" s="27"/>
      <c r="AE107" s="27"/>
      <c r="AF107" s="27"/>
      <c r="AG107" s="27"/>
      <c r="AH107" s="27"/>
      <c r="AI107" s="27"/>
      <c r="AJ107" s="27"/>
      <c r="AK107" s="27"/>
      <c r="AL107" s="27"/>
      <c r="AM107" s="27"/>
      <c r="AN107" s="27"/>
      <c r="AO107" s="27"/>
      <c r="AP107" s="27"/>
      <c r="AQ107" s="27"/>
      <c r="AR107" s="27"/>
      <c r="AS107" s="27"/>
    </row>
    <row r="108" spans="1:45" s="52" customFormat="1" ht="12.75" customHeight="1">
      <c r="A108" s="222"/>
      <c r="B108" s="141"/>
      <c r="C108" s="330" t="s">
        <v>255</v>
      </c>
      <c r="D108" s="331" t="s">
        <v>260</v>
      </c>
      <c r="E108" s="51"/>
      <c r="F108" s="181"/>
      <c r="G108" s="181"/>
      <c r="H108" s="181"/>
      <c r="I108" s="181"/>
      <c r="J108" s="181"/>
      <c r="K108" s="181"/>
      <c r="L108" s="181"/>
      <c r="M108" s="166"/>
      <c r="N108" s="27"/>
      <c r="O108" s="27"/>
      <c r="P108" s="27"/>
      <c r="Q108" s="27"/>
      <c r="R108" s="27"/>
      <c r="S108" s="27"/>
      <c r="T108" s="27"/>
      <c r="U108" s="27"/>
      <c r="V108" s="27"/>
      <c r="W108" s="27"/>
      <c r="X108" s="27"/>
      <c r="Y108" s="27"/>
      <c r="Z108" s="27"/>
      <c r="AA108" s="27"/>
      <c r="AB108" s="27"/>
      <c r="AC108" s="27"/>
      <c r="AD108" s="27"/>
      <c r="AE108" s="27"/>
      <c r="AF108" s="27"/>
      <c r="AG108" s="27"/>
      <c r="AH108" s="27"/>
      <c r="AI108" s="27"/>
      <c r="AJ108" s="27"/>
      <c r="AK108" s="27"/>
      <c r="AL108" s="27"/>
      <c r="AM108" s="27"/>
      <c r="AN108" s="27"/>
      <c r="AO108" s="27"/>
      <c r="AP108" s="27"/>
      <c r="AQ108" s="27"/>
      <c r="AR108" s="27"/>
      <c r="AS108" s="27"/>
    </row>
    <row r="109" spans="1:45" s="52" customFormat="1" ht="12.75" customHeight="1">
      <c r="A109" s="222"/>
      <c r="B109" s="141"/>
      <c r="C109" s="330" t="s">
        <v>253</v>
      </c>
      <c r="D109" s="50"/>
      <c r="E109" s="51"/>
      <c r="F109" s="181"/>
      <c r="G109" s="181"/>
      <c r="H109" s="181"/>
      <c r="I109" s="181"/>
      <c r="J109" s="181"/>
      <c r="K109" s="181"/>
      <c r="L109" s="181"/>
      <c r="M109" s="166"/>
      <c r="N109" s="27"/>
      <c r="O109" s="27"/>
      <c r="P109" s="27"/>
      <c r="Q109" s="27"/>
      <c r="R109" s="27"/>
      <c r="S109" s="27"/>
      <c r="T109" s="27"/>
      <c r="U109" s="27"/>
      <c r="V109" s="27"/>
      <c r="W109" s="27"/>
      <c r="X109" s="27"/>
      <c r="Y109" s="27"/>
      <c r="Z109" s="27"/>
      <c r="AA109" s="27"/>
      <c r="AB109" s="27"/>
      <c r="AC109" s="27"/>
      <c r="AD109" s="27"/>
      <c r="AE109" s="27"/>
      <c r="AF109" s="27"/>
      <c r="AG109" s="27"/>
      <c r="AH109" s="27"/>
      <c r="AI109" s="27"/>
      <c r="AJ109" s="27"/>
      <c r="AK109" s="27"/>
      <c r="AL109" s="27"/>
      <c r="AM109" s="27"/>
      <c r="AN109" s="27"/>
      <c r="AO109" s="27"/>
      <c r="AP109" s="27"/>
      <c r="AQ109" s="27"/>
      <c r="AR109" s="27"/>
      <c r="AS109" s="27"/>
    </row>
    <row r="110" spans="1:45" s="52" customFormat="1" ht="12.75" customHeight="1">
      <c r="A110" s="222"/>
      <c r="B110" s="141"/>
      <c r="C110" s="330" t="s">
        <v>254</v>
      </c>
      <c r="D110" s="50"/>
      <c r="E110" s="51"/>
      <c r="F110" s="181"/>
      <c r="G110" s="181"/>
      <c r="H110" s="181"/>
      <c r="I110" s="181"/>
      <c r="J110" s="181"/>
      <c r="K110" s="181"/>
      <c r="L110" s="181"/>
      <c r="M110" s="166"/>
      <c r="N110" s="27"/>
      <c r="O110" s="27"/>
      <c r="P110" s="27"/>
      <c r="Q110" s="27"/>
      <c r="R110" s="27"/>
      <c r="S110" s="27"/>
      <c r="T110" s="27"/>
      <c r="U110" s="27"/>
      <c r="V110" s="27"/>
      <c r="W110" s="27"/>
      <c r="X110" s="27"/>
      <c r="Y110" s="27"/>
      <c r="Z110" s="27"/>
      <c r="AA110" s="27"/>
      <c r="AB110" s="27"/>
      <c r="AC110" s="27"/>
      <c r="AD110" s="27"/>
      <c r="AE110" s="27"/>
      <c r="AF110" s="27"/>
      <c r="AG110" s="27"/>
      <c r="AH110" s="27"/>
      <c r="AI110" s="27"/>
      <c r="AJ110" s="27"/>
      <c r="AK110" s="27"/>
      <c r="AL110" s="27"/>
      <c r="AM110" s="27"/>
      <c r="AN110" s="27"/>
      <c r="AO110" s="27"/>
      <c r="AP110" s="27"/>
      <c r="AQ110" s="27"/>
      <c r="AR110" s="27"/>
      <c r="AS110" s="27"/>
    </row>
    <row r="111" spans="1:45" s="52" customFormat="1" ht="12.75" customHeight="1">
      <c r="A111" s="222"/>
      <c r="B111" s="141"/>
      <c r="C111" s="330" t="s">
        <v>257</v>
      </c>
      <c r="D111" s="331" t="s">
        <v>260</v>
      </c>
      <c r="E111" s="51"/>
      <c r="F111" s="181"/>
      <c r="G111" s="181"/>
      <c r="H111" s="181"/>
      <c r="I111" s="181"/>
      <c r="J111" s="181"/>
      <c r="K111" s="181"/>
      <c r="L111" s="181"/>
      <c r="M111" s="166"/>
      <c r="N111" s="27"/>
      <c r="O111" s="27"/>
      <c r="P111" s="27"/>
      <c r="Q111" s="27"/>
      <c r="R111" s="27"/>
      <c r="S111" s="27"/>
      <c r="T111" s="27"/>
      <c r="U111" s="27"/>
      <c r="V111" s="27"/>
      <c r="W111" s="27"/>
      <c r="X111" s="27"/>
      <c r="Y111" s="27"/>
      <c r="Z111" s="27"/>
      <c r="AA111" s="27"/>
      <c r="AB111" s="27"/>
      <c r="AC111" s="27"/>
      <c r="AD111" s="27"/>
      <c r="AE111" s="27"/>
      <c r="AF111" s="27"/>
      <c r="AG111" s="27"/>
      <c r="AH111" s="27"/>
      <c r="AI111" s="27"/>
      <c r="AJ111" s="27"/>
      <c r="AK111" s="27"/>
      <c r="AL111" s="27"/>
      <c r="AM111" s="27"/>
      <c r="AN111" s="27"/>
      <c r="AO111" s="27"/>
      <c r="AP111" s="27"/>
      <c r="AQ111" s="27"/>
      <c r="AR111" s="27"/>
      <c r="AS111" s="27"/>
    </row>
    <row r="112" spans="1:45" s="52" customFormat="1" ht="12.75" customHeight="1">
      <c r="A112" s="222"/>
      <c r="B112" s="141"/>
      <c r="C112" s="330" t="s">
        <v>253</v>
      </c>
      <c r="D112" s="50"/>
      <c r="E112" s="51"/>
      <c r="F112" s="181"/>
      <c r="G112" s="181"/>
      <c r="H112" s="181"/>
      <c r="I112" s="181"/>
      <c r="J112" s="181"/>
      <c r="K112" s="181"/>
      <c r="L112" s="181"/>
      <c r="M112" s="166"/>
      <c r="N112" s="27"/>
      <c r="O112" s="27"/>
      <c r="P112" s="27"/>
      <c r="Q112" s="27"/>
      <c r="R112" s="27"/>
      <c r="S112" s="27"/>
      <c r="T112" s="27"/>
      <c r="U112" s="27"/>
      <c r="V112" s="27"/>
      <c r="W112" s="27"/>
      <c r="X112" s="27"/>
      <c r="Y112" s="27"/>
      <c r="Z112" s="27"/>
      <c r="AA112" s="27"/>
      <c r="AB112" s="27"/>
      <c r="AC112" s="27"/>
      <c r="AD112" s="27"/>
      <c r="AE112" s="27"/>
      <c r="AF112" s="27"/>
      <c r="AG112" s="27"/>
      <c r="AH112" s="27"/>
      <c r="AI112" s="27"/>
      <c r="AJ112" s="27"/>
      <c r="AK112" s="27"/>
      <c r="AL112" s="27"/>
      <c r="AM112" s="27"/>
      <c r="AN112" s="27"/>
      <c r="AO112" s="27"/>
      <c r="AP112" s="27"/>
      <c r="AQ112" s="27"/>
      <c r="AR112" s="27"/>
      <c r="AS112" s="27"/>
    </row>
    <row r="113" spans="1:45" s="52" customFormat="1" ht="12.75" customHeight="1">
      <c r="A113" s="222"/>
      <c r="B113" s="141"/>
      <c r="C113" s="330" t="s">
        <v>258</v>
      </c>
      <c r="D113" s="50"/>
      <c r="E113" s="51"/>
      <c r="F113" s="181"/>
      <c r="G113" s="181"/>
      <c r="H113" s="181"/>
      <c r="I113" s="181"/>
      <c r="J113" s="181"/>
      <c r="K113" s="181"/>
      <c r="L113" s="181"/>
      <c r="M113" s="166"/>
      <c r="N113" s="27"/>
      <c r="O113" s="27"/>
      <c r="P113" s="27"/>
      <c r="Q113" s="27"/>
      <c r="R113" s="27"/>
      <c r="S113" s="27"/>
      <c r="T113" s="27"/>
      <c r="U113" s="27"/>
      <c r="V113" s="27"/>
      <c r="W113" s="27"/>
      <c r="X113" s="27"/>
      <c r="Y113" s="27"/>
      <c r="Z113" s="27"/>
      <c r="AA113" s="27"/>
      <c r="AB113" s="27"/>
      <c r="AC113" s="27"/>
      <c r="AD113" s="27"/>
      <c r="AE113" s="27"/>
      <c r="AF113" s="27"/>
      <c r="AG113" s="27"/>
      <c r="AH113" s="27"/>
      <c r="AI113" s="27"/>
      <c r="AJ113" s="27"/>
      <c r="AK113" s="27"/>
      <c r="AL113" s="27"/>
      <c r="AM113" s="27"/>
      <c r="AN113" s="27"/>
      <c r="AO113" s="27"/>
      <c r="AP113" s="27"/>
      <c r="AQ113" s="27"/>
      <c r="AR113" s="27"/>
      <c r="AS113" s="27"/>
    </row>
    <row r="114" spans="1:45" s="52" customFormat="1" ht="12.75" customHeight="1">
      <c r="A114" s="222"/>
      <c r="B114" s="141"/>
      <c r="C114" s="330" t="s">
        <v>265</v>
      </c>
      <c r="D114" s="331" t="s">
        <v>266</v>
      </c>
      <c r="E114" s="51"/>
      <c r="F114" s="181"/>
      <c r="G114" s="181"/>
      <c r="H114" s="181"/>
      <c r="I114" s="181"/>
      <c r="J114" s="181"/>
      <c r="K114" s="181"/>
      <c r="L114" s="181"/>
      <c r="M114" s="166"/>
      <c r="N114" s="27"/>
      <c r="O114" s="27"/>
      <c r="P114" s="27"/>
      <c r="Q114" s="27"/>
      <c r="R114" s="27"/>
      <c r="S114" s="27"/>
      <c r="T114" s="27"/>
      <c r="U114" s="27"/>
      <c r="V114" s="27"/>
      <c r="W114" s="27"/>
      <c r="X114" s="27"/>
      <c r="Y114" s="27"/>
      <c r="Z114" s="27"/>
      <c r="AA114" s="27"/>
      <c r="AB114" s="27"/>
      <c r="AC114" s="27"/>
      <c r="AD114" s="27"/>
      <c r="AE114" s="27"/>
      <c r="AF114" s="27"/>
      <c r="AG114" s="27"/>
      <c r="AH114" s="27"/>
      <c r="AI114" s="27"/>
      <c r="AJ114" s="27"/>
      <c r="AK114" s="27"/>
      <c r="AL114" s="27"/>
      <c r="AM114" s="27"/>
      <c r="AN114" s="27"/>
      <c r="AO114" s="27"/>
      <c r="AP114" s="27"/>
      <c r="AQ114" s="27"/>
      <c r="AR114" s="27"/>
      <c r="AS114" s="27"/>
    </row>
    <row r="115" spans="1:45" s="52" customFormat="1" ht="12.75" customHeight="1">
      <c r="A115" s="222"/>
      <c r="B115" s="141"/>
      <c r="C115" s="373"/>
      <c r="D115" s="50"/>
      <c r="E115" s="51"/>
      <c r="F115" s="181"/>
      <c r="G115" s="181"/>
      <c r="H115" s="181"/>
      <c r="I115" s="181"/>
      <c r="J115" s="181"/>
      <c r="K115" s="181"/>
      <c r="L115" s="181"/>
      <c r="M115" s="166"/>
      <c r="N115" s="27"/>
      <c r="O115" s="27"/>
      <c r="P115" s="27"/>
      <c r="Q115" s="27"/>
      <c r="R115" s="27"/>
      <c r="S115" s="27"/>
      <c r="T115" s="27"/>
      <c r="U115" s="27"/>
      <c r="V115" s="27"/>
      <c r="W115" s="27"/>
      <c r="X115" s="27"/>
      <c r="Y115" s="27"/>
      <c r="Z115" s="27"/>
      <c r="AA115" s="27"/>
      <c r="AB115" s="27"/>
      <c r="AC115" s="27"/>
      <c r="AD115" s="27"/>
      <c r="AE115" s="27"/>
      <c r="AF115" s="27"/>
      <c r="AG115" s="27"/>
      <c r="AH115" s="27"/>
      <c r="AI115" s="27"/>
      <c r="AJ115" s="27"/>
      <c r="AK115" s="27"/>
      <c r="AL115" s="27"/>
      <c r="AM115" s="27"/>
      <c r="AN115" s="27"/>
      <c r="AO115" s="27"/>
      <c r="AP115" s="27"/>
      <c r="AQ115" s="27"/>
      <c r="AR115" s="27"/>
      <c r="AS115" s="27"/>
    </row>
    <row r="116" spans="1:45" s="52" customFormat="1" ht="12.75" customHeight="1">
      <c r="A116" s="222"/>
      <c r="B116" s="210"/>
      <c r="C116" s="211" t="s">
        <v>46</v>
      </c>
      <c r="D116" s="50"/>
      <c r="E116" s="51">
        <f t="shared" ref="E116" si="9">SUM(F116:L116)</f>
        <v>0</v>
      </c>
      <c r="F116" s="181">
        <f>$D116/$D$9*F$117</f>
        <v>0</v>
      </c>
      <c r="G116" s="181">
        <f>$D116/$D$9*G$117</f>
        <v>0</v>
      </c>
      <c r="H116" s="181">
        <f>$D116/$D$9*H$117</f>
        <v>0</v>
      </c>
      <c r="I116" s="181">
        <f>$D116/$D$9*I$117</f>
        <v>0</v>
      </c>
      <c r="J116" s="181">
        <f>$D116/$D$9*J$117</f>
        <v>0</v>
      </c>
      <c r="K116" s="181">
        <f>$D116/$D$9*K$117</f>
        <v>0</v>
      </c>
      <c r="L116" s="181">
        <f>$D116/$D$9*L$117</f>
        <v>0</v>
      </c>
      <c r="M116" s="53"/>
      <c r="N116" s="27"/>
      <c r="O116" s="27"/>
      <c r="P116" s="27"/>
      <c r="Q116" s="27"/>
      <c r="R116" s="27"/>
      <c r="S116" s="27"/>
      <c r="T116" s="27"/>
      <c r="U116" s="27"/>
      <c r="V116" s="27"/>
      <c r="W116" s="27"/>
      <c r="X116" s="27"/>
      <c r="Y116" s="27"/>
      <c r="Z116" s="27"/>
      <c r="AA116" s="27"/>
      <c r="AB116" s="27"/>
      <c r="AC116" s="27"/>
      <c r="AD116" s="27"/>
      <c r="AE116" s="27"/>
      <c r="AF116" s="27"/>
      <c r="AG116" s="27"/>
      <c r="AH116" s="27"/>
      <c r="AI116" s="27"/>
      <c r="AJ116" s="27"/>
      <c r="AK116" s="27"/>
      <c r="AL116" s="27"/>
      <c r="AM116" s="27"/>
      <c r="AN116" s="27"/>
      <c r="AO116" s="27"/>
      <c r="AP116" s="27"/>
      <c r="AQ116" s="27"/>
      <c r="AR116" s="27"/>
      <c r="AS116" s="27"/>
    </row>
    <row r="117" spans="1:45" s="52" customFormat="1" ht="12.75" customHeight="1">
      <c r="A117" s="222"/>
      <c r="B117" s="212"/>
      <c r="C117" s="213" t="s">
        <v>43</v>
      </c>
      <c r="D117" s="54">
        <f>SUM(D13:D116)</f>
        <v>109.25</v>
      </c>
      <c r="E117" s="54" t="e">
        <f>SUM(E13:E116)</f>
        <v>#VALUE!</v>
      </c>
      <c r="F117" s="182">
        <f>$D$165/$E$137*$E$132*IF($F$132="Y",1,0)</f>
        <v>31.6</v>
      </c>
      <c r="G117" s="182">
        <f>$D$165/$E$137*$E$126*IF($F$126="Y",1,0)</f>
        <v>31.6</v>
      </c>
      <c r="H117" s="182">
        <f>$D$165/$E$137*$E$127*IF($F$127="Y",1,0)</f>
        <v>34.76</v>
      </c>
      <c r="I117" s="182">
        <f>$D$165/$E$137*$E$135*IF($F$135="Y",1,0)</f>
        <v>0</v>
      </c>
      <c r="J117" s="182">
        <f>$D$165/$E$137*$E$128*IF($F$128="Y",1,0)</f>
        <v>120.08</v>
      </c>
      <c r="K117" s="182">
        <f>$D$165/$E$137*$E$129*IF($F$129="Y",1,0)</f>
        <v>72.680000000000007</v>
      </c>
      <c r="L117" s="182">
        <f>$D$165-SUM(F117:K117)</f>
        <v>25.279999999999973</v>
      </c>
      <c r="M117" s="55"/>
      <c r="N117" s="27"/>
      <c r="O117" s="27"/>
      <c r="P117" s="27"/>
      <c r="Q117" s="27"/>
      <c r="R117" s="27"/>
      <c r="S117" s="27"/>
      <c r="T117" s="27"/>
      <c r="U117" s="27"/>
      <c r="V117" s="27"/>
      <c r="W117" s="27"/>
      <c r="X117" s="27"/>
      <c r="Y117" s="27"/>
      <c r="Z117" s="27"/>
      <c r="AA117" s="27"/>
      <c r="AB117" s="27"/>
      <c r="AC117" s="27"/>
      <c r="AD117" s="27"/>
      <c r="AE117" s="27"/>
      <c r="AF117" s="27"/>
      <c r="AG117" s="27"/>
      <c r="AH117" s="27"/>
      <c r="AI117" s="27"/>
      <c r="AJ117" s="27"/>
      <c r="AK117" s="27"/>
      <c r="AL117" s="27"/>
      <c r="AM117" s="27"/>
      <c r="AN117" s="27"/>
      <c r="AO117" s="27"/>
      <c r="AP117" s="27"/>
      <c r="AQ117" s="27"/>
      <c r="AR117" s="27"/>
      <c r="AS117" s="27"/>
    </row>
    <row r="118" spans="1:45" s="27" customFormat="1">
      <c r="A118" s="223"/>
      <c r="B118" s="56"/>
      <c r="C118" s="214" t="s">
        <v>44</v>
      </c>
      <c r="D118" s="57"/>
      <c r="E118" s="58" t="e">
        <f t="shared" ref="E118:L118" si="10">E117*8</f>
        <v>#VALUE!</v>
      </c>
      <c r="F118" s="183">
        <f t="shared" si="10"/>
        <v>252.8</v>
      </c>
      <c r="G118" s="183">
        <f t="shared" si="10"/>
        <v>252.8</v>
      </c>
      <c r="H118" s="183">
        <f t="shared" si="10"/>
        <v>278.08</v>
      </c>
      <c r="I118" s="183">
        <f t="shared" si="10"/>
        <v>0</v>
      </c>
      <c r="J118" s="183">
        <f t="shared" si="10"/>
        <v>960.64</v>
      </c>
      <c r="K118" s="183">
        <f t="shared" si="10"/>
        <v>581.44000000000005</v>
      </c>
      <c r="L118" s="183">
        <f t="shared" si="10"/>
        <v>202.23999999999978</v>
      </c>
      <c r="M118" s="59"/>
    </row>
    <row r="119" spans="1:45" s="27" customFormat="1">
      <c r="A119" s="223"/>
      <c r="B119" s="79"/>
      <c r="C119" s="36"/>
      <c r="D119" s="39"/>
      <c r="E119" s="80"/>
      <c r="F119" s="80"/>
      <c r="G119" s="80"/>
      <c r="H119" s="80"/>
      <c r="I119" s="80"/>
      <c r="J119" s="80"/>
      <c r="K119" s="80"/>
      <c r="L119" s="80"/>
      <c r="M119" s="81"/>
    </row>
    <row r="120" spans="1:45" s="27" customFormat="1">
      <c r="A120" s="223"/>
      <c r="B120" s="79"/>
      <c r="C120" s="36"/>
      <c r="D120" s="39"/>
      <c r="E120" s="80"/>
      <c r="F120" s="80"/>
      <c r="G120" s="80"/>
      <c r="H120" s="80"/>
      <c r="I120" s="80"/>
      <c r="J120" s="80"/>
      <c r="K120" s="80"/>
      <c r="L120" s="80"/>
      <c r="M120" s="81"/>
    </row>
    <row r="121" spans="1:45" s="27" customFormat="1">
      <c r="A121" s="223"/>
      <c r="B121" s="30" t="s">
        <v>154</v>
      </c>
    </row>
    <row r="122" spans="1:45" s="27" customFormat="1">
      <c r="A122" s="223"/>
      <c r="B122" s="31"/>
      <c r="C122" s="32" t="s">
        <v>20</v>
      </c>
      <c r="D122" s="33">
        <f>SUM(D126:D136)</f>
        <v>287.5</v>
      </c>
      <c r="E122" s="74"/>
      <c r="F122" s="359" t="s">
        <v>14</v>
      </c>
      <c r="G122" s="369"/>
      <c r="H122" s="360"/>
      <c r="L122" s="60"/>
      <c r="M122" s="77"/>
    </row>
    <row r="123" spans="1:45" s="27" customFormat="1">
      <c r="A123" s="223"/>
      <c r="B123" s="31"/>
      <c r="C123" s="41"/>
      <c r="D123" s="39"/>
      <c r="E123" s="39"/>
      <c r="F123" s="39"/>
      <c r="G123" s="40"/>
      <c r="H123" s="40"/>
      <c r="M123" s="78"/>
    </row>
    <row r="124" spans="1:45" s="27" customFormat="1">
      <c r="A124" s="223"/>
      <c r="B124" s="31"/>
      <c r="C124" s="37" t="s">
        <v>41</v>
      </c>
      <c r="D124" s="39"/>
      <c r="E124" s="61"/>
      <c r="F124" s="39"/>
      <c r="G124" s="40"/>
      <c r="H124" s="40"/>
    </row>
    <row r="125" spans="1:45" s="27" customFormat="1" outlineLevel="1">
      <c r="A125" s="223"/>
      <c r="B125" s="62"/>
      <c r="C125" s="164" t="s">
        <v>17</v>
      </c>
      <c r="D125" s="165" t="s">
        <v>16</v>
      </c>
      <c r="E125" s="71" t="s">
        <v>184</v>
      </c>
      <c r="F125" s="71" t="s">
        <v>21</v>
      </c>
      <c r="G125" s="366" t="s">
        <v>1</v>
      </c>
      <c r="H125" s="367"/>
      <c r="I125" s="367"/>
      <c r="J125" s="367"/>
      <c r="K125" s="367"/>
      <c r="L125" s="367"/>
      <c r="M125" s="368"/>
    </row>
    <row r="126" spans="1:45" s="63" customFormat="1" ht="18" customHeight="1" outlineLevel="1">
      <c r="A126" s="220"/>
      <c r="B126" s="14">
        <v>1</v>
      </c>
      <c r="C126" s="15" t="s">
        <v>33</v>
      </c>
      <c r="D126" s="142">
        <f>IF(F126="Y",$D$9/$E$128*E126,0)</f>
        <v>28.75</v>
      </c>
      <c r="E126" s="310">
        <v>0.1</v>
      </c>
      <c r="F126" s="16" t="s">
        <v>22</v>
      </c>
      <c r="G126" s="361" t="s">
        <v>130</v>
      </c>
      <c r="H126" s="362"/>
      <c r="I126" s="363"/>
      <c r="J126" s="363"/>
      <c r="K126" s="363"/>
      <c r="L126" s="363"/>
      <c r="M126" s="364"/>
      <c r="N126" s="27"/>
      <c r="O126" s="27"/>
      <c r="P126" s="27"/>
      <c r="Q126" s="27"/>
      <c r="R126" s="27"/>
      <c r="S126" s="27"/>
      <c r="T126" s="27"/>
      <c r="U126" s="27"/>
      <c r="V126" s="27"/>
      <c r="W126" s="27"/>
      <c r="X126" s="27"/>
      <c r="Y126" s="27"/>
      <c r="Z126" s="27"/>
      <c r="AA126" s="27"/>
      <c r="AB126" s="27"/>
      <c r="AC126" s="27"/>
      <c r="AD126" s="27"/>
      <c r="AE126" s="27"/>
      <c r="AF126" s="27"/>
      <c r="AG126" s="27"/>
      <c r="AH126" s="27"/>
      <c r="AI126" s="27"/>
      <c r="AJ126" s="27"/>
      <c r="AK126" s="27"/>
      <c r="AL126" s="27"/>
      <c r="AM126" s="27"/>
      <c r="AN126" s="27"/>
      <c r="AO126" s="27"/>
      <c r="AP126" s="27"/>
      <c r="AQ126" s="27"/>
      <c r="AR126" s="27"/>
      <c r="AS126" s="27"/>
    </row>
    <row r="127" spans="1:45" s="64" customFormat="1" ht="18" customHeight="1" outlineLevel="1">
      <c r="A127" s="221"/>
      <c r="B127" s="17">
        <v>2</v>
      </c>
      <c r="C127" s="18" t="s">
        <v>34</v>
      </c>
      <c r="D127" s="142">
        <f>IF(F127="Y",$D$9/$E$128*E127,0)</f>
        <v>31.625</v>
      </c>
      <c r="E127" s="311">
        <v>0.11</v>
      </c>
      <c r="F127" s="19" t="s">
        <v>22</v>
      </c>
      <c r="G127" s="353"/>
      <c r="H127" s="354"/>
      <c r="I127" s="355"/>
      <c r="J127" s="355"/>
      <c r="K127" s="355"/>
      <c r="L127" s="355"/>
      <c r="M127" s="356"/>
      <c r="N127" s="27"/>
      <c r="O127" s="27"/>
      <c r="P127" s="27"/>
      <c r="Q127" s="27"/>
      <c r="R127" s="27"/>
      <c r="S127" s="27"/>
      <c r="T127" s="27"/>
      <c r="U127" s="27"/>
      <c r="V127" s="27"/>
      <c r="W127" s="27"/>
      <c r="X127" s="27"/>
      <c r="Y127" s="27"/>
      <c r="Z127" s="27"/>
      <c r="AA127" s="27"/>
      <c r="AB127" s="27"/>
      <c r="AC127" s="27"/>
      <c r="AD127" s="27"/>
      <c r="AE127" s="27"/>
      <c r="AF127" s="27"/>
      <c r="AG127" s="27"/>
      <c r="AH127" s="27"/>
      <c r="AI127" s="27"/>
      <c r="AJ127" s="27"/>
      <c r="AK127" s="27"/>
      <c r="AL127" s="27"/>
      <c r="AM127" s="27"/>
      <c r="AN127" s="27"/>
      <c r="AO127" s="27"/>
      <c r="AP127" s="27"/>
      <c r="AQ127" s="27"/>
      <c r="AR127" s="27"/>
      <c r="AS127" s="27"/>
    </row>
    <row r="128" spans="1:45" s="64" customFormat="1" ht="18" customHeight="1" outlineLevel="1">
      <c r="A128" s="221"/>
      <c r="B128" s="14">
        <v>3</v>
      </c>
      <c r="C128" s="18" t="s">
        <v>51</v>
      </c>
      <c r="D128" s="142">
        <f>IF(F128="Y",$D$9/$E$128*E128,0)</f>
        <v>109.25</v>
      </c>
      <c r="E128" s="311">
        <v>0.38</v>
      </c>
      <c r="F128" s="19" t="s">
        <v>22</v>
      </c>
      <c r="G128" s="361" t="s">
        <v>50</v>
      </c>
      <c r="H128" s="362"/>
      <c r="I128" s="363"/>
      <c r="J128" s="363"/>
      <c r="K128" s="363"/>
      <c r="L128" s="363"/>
      <c r="M128" s="364"/>
      <c r="N128" s="27"/>
      <c r="O128" s="27"/>
      <c r="P128" s="27"/>
      <c r="Q128" s="27"/>
      <c r="R128" s="27"/>
      <c r="S128" s="27"/>
      <c r="T128" s="27"/>
      <c r="U128" s="27"/>
      <c r="V128" s="27"/>
      <c r="W128" s="27"/>
      <c r="X128" s="27"/>
      <c r="Y128" s="27"/>
      <c r="Z128" s="27"/>
      <c r="AA128" s="27"/>
      <c r="AB128" s="27"/>
      <c r="AC128" s="27"/>
      <c r="AD128" s="27"/>
      <c r="AE128" s="27"/>
      <c r="AF128" s="27"/>
      <c r="AG128" s="27"/>
      <c r="AH128" s="27"/>
      <c r="AI128" s="27"/>
      <c r="AJ128" s="27"/>
      <c r="AK128" s="27"/>
      <c r="AL128" s="27"/>
      <c r="AM128" s="27"/>
      <c r="AN128" s="27"/>
      <c r="AO128" s="27"/>
      <c r="AP128" s="27"/>
      <c r="AQ128" s="27"/>
      <c r="AR128" s="27"/>
      <c r="AS128" s="27"/>
    </row>
    <row r="129" spans="1:45" s="63" customFormat="1" ht="18" customHeight="1" outlineLevel="1">
      <c r="A129" s="220"/>
      <c r="B129" s="19">
        <v>4</v>
      </c>
      <c r="C129" s="20" t="s">
        <v>35</v>
      </c>
      <c r="D129" s="142">
        <f>IF(F129="Y",$D$9/$E$128*E129,0)</f>
        <v>66.125</v>
      </c>
      <c r="E129" s="311">
        <v>0.23</v>
      </c>
      <c r="F129" s="16" t="s">
        <v>22</v>
      </c>
      <c r="G129" s="361"/>
      <c r="H129" s="362"/>
      <c r="I129" s="363"/>
      <c r="J129" s="363"/>
      <c r="K129" s="363"/>
      <c r="L129" s="363"/>
      <c r="M129" s="364"/>
      <c r="N129" s="27"/>
      <c r="O129" s="27"/>
      <c r="P129" s="27"/>
      <c r="Q129" s="27"/>
      <c r="R129" s="27"/>
      <c r="S129" s="27"/>
      <c r="T129" s="27"/>
      <c r="U129" s="27"/>
      <c r="V129" s="27"/>
      <c r="W129" s="27"/>
      <c r="X129" s="27"/>
      <c r="Y129" s="27"/>
      <c r="Z129" s="27"/>
      <c r="AA129" s="27"/>
      <c r="AB129" s="27"/>
      <c r="AC129" s="27"/>
      <c r="AD129" s="27"/>
      <c r="AE129" s="27"/>
      <c r="AF129" s="27"/>
      <c r="AG129" s="27"/>
      <c r="AH129" s="27"/>
      <c r="AI129" s="27"/>
      <c r="AJ129" s="27"/>
      <c r="AK129" s="27"/>
      <c r="AL129" s="27"/>
      <c r="AM129" s="27"/>
      <c r="AN129" s="27"/>
      <c r="AO129" s="27"/>
      <c r="AP129" s="27"/>
      <c r="AQ129" s="27"/>
      <c r="AR129" s="27"/>
      <c r="AS129" s="27"/>
    </row>
    <row r="130" spans="1:45" s="63" customFormat="1" ht="18" customHeight="1" outlineLevel="1">
      <c r="A130" s="220"/>
      <c r="B130" s="21">
        <v>5</v>
      </c>
      <c r="C130" s="15" t="s">
        <v>18</v>
      </c>
      <c r="D130" s="142">
        <f>IF(F130="Y",$D$9/$E$128*E130,0)</f>
        <v>5.75</v>
      </c>
      <c r="E130" s="310">
        <v>0.02</v>
      </c>
      <c r="F130" s="16" t="s">
        <v>22</v>
      </c>
      <c r="G130" s="353"/>
      <c r="H130" s="354"/>
      <c r="I130" s="355"/>
      <c r="J130" s="355"/>
      <c r="K130" s="355"/>
      <c r="L130" s="355"/>
      <c r="M130" s="356"/>
      <c r="N130" s="27"/>
      <c r="O130" s="27"/>
      <c r="P130" s="27"/>
      <c r="Q130" s="27"/>
      <c r="R130" s="27"/>
      <c r="S130" s="27"/>
      <c r="T130" s="27"/>
      <c r="U130" s="27"/>
      <c r="V130" s="27"/>
      <c r="W130" s="27"/>
      <c r="X130" s="27"/>
      <c r="Y130" s="27"/>
      <c r="Z130" s="27"/>
      <c r="AA130" s="27"/>
      <c r="AB130" s="27"/>
      <c r="AC130" s="27"/>
      <c r="AD130" s="27"/>
      <c r="AE130" s="27"/>
      <c r="AF130" s="27"/>
      <c r="AG130" s="27"/>
      <c r="AH130" s="27"/>
      <c r="AI130" s="27"/>
      <c r="AJ130" s="27"/>
      <c r="AK130" s="27"/>
      <c r="AL130" s="27"/>
      <c r="AM130" s="27"/>
      <c r="AN130" s="27"/>
      <c r="AO130" s="27"/>
      <c r="AP130" s="27"/>
      <c r="AQ130" s="27"/>
      <c r="AR130" s="27"/>
      <c r="AS130" s="27"/>
    </row>
    <row r="131" spans="1:45" s="63" customFormat="1" ht="18" customHeight="1" outlineLevel="1">
      <c r="A131" s="220"/>
      <c r="B131" s="19">
        <v>6</v>
      </c>
      <c r="C131" s="22" t="s">
        <v>36</v>
      </c>
      <c r="D131" s="142">
        <f>IF(F131="Y",$D$9/$E$128*E131,0)</f>
        <v>5.75</v>
      </c>
      <c r="E131" s="310">
        <v>0.02</v>
      </c>
      <c r="F131" s="16" t="s">
        <v>22</v>
      </c>
      <c r="G131" s="353"/>
      <c r="H131" s="354"/>
      <c r="I131" s="355"/>
      <c r="J131" s="355"/>
      <c r="K131" s="355"/>
      <c r="L131" s="355"/>
      <c r="M131" s="356"/>
      <c r="N131" s="27"/>
      <c r="O131" s="27"/>
      <c r="P131" s="27"/>
      <c r="Q131" s="27"/>
      <c r="R131" s="27"/>
      <c r="S131" s="27"/>
      <c r="T131" s="27"/>
      <c r="U131" s="27"/>
      <c r="V131" s="27"/>
      <c r="W131" s="27"/>
      <c r="X131" s="27"/>
      <c r="Y131" s="27"/>
      <c r="Z131" s="27"/>
      <c r="AA131" s="27"/>
      <c r="AB131" s="27"/>
      <c r="AC131" s="27"/>
      <c r="AD131" s="27"/>
      <c r="AE131" s="27"/>
      <c r="AF131" s="27"/>
      <c r="AG131" s="27"/>
      <c r="AH131" s="27"/>
      <c r="AI131" s="27"/>
      <c r="AJ131" s="27"/>
      <c r="AK131" s="27"/>
      <c r="AL131" s="27"/>
      <c r="AM131" s="27"/>
      <c r="AN131" s="27"/>
      <c r="AO131" s="27"/>
      <c r="AP131" s="27"/>
      <c r="AQ131" s="27"/>
      <c r="AR131" s="27"/>
      <c r="AS131" s="27"/>
    </row>
    <row r="132" spans="1:45" s="63" customFormat="1" ht="18" customHeight="1" outlineLevel="1">
      <c r="A132" s="220"/>
      <c r="B132" s="21">
        <v>7</v>
      </c>
      <c r="C132" s="22" t="s">
        <v>26</v>
      </c>
      <c r="D132" s="142">
        <f>IF(F132="Y",$D$9/$E$128*E132,0)</f>
        <v>28.75</v>
      </c>
      <c r="E132" s="310">
        <v>0.1</v>
      </c>
      <c r="F132" s="16" t="s">
        <v>22</v>
      </c>
      <c r="G132" s="353"/>
      <c r="H132" s="354"/>
      <c r="I132" s="355"/>
      <c r="J132" s="355"/>
      <c r="K132" s="355"/>
      <c r="L132" s="355"/>
      <c r="M132" s="356"/>
      <c r="N132" s="27"/>
      <c r="O132" s="27"/>
      <c r="P132" s="27"/>
      <c r="Q132" s="27"/>
      <c r="R132" s="27"/>
      <c r="S132" s="27"/>
      <c r="T132" s="27"/>
      <c r="U132" s="27"/>
      <c r="V132" s="27"/>
      <c r="W132" s="27"/>
      <c r="X132" s="27"/>
      <c r="Y132" s="27"/>
      <c r="Z132" s="27"/>
      <c r="AA132" s="27"/>
      <c r="AB132" s="27"/>
      <c r="AC132" s="27"/>
      <c r="AD132" s="27"/>
      <c r="AE132" s="27"/>
      <c r="AF132" s="27"/>
      <c r="AG132" s="27"/>
      <c r="AH132" s="27"/>
      <c r="AI132" s="27"/>
      <c r="AJ132" s="27"/>
      <c r="AK132" s="27"/>
      <c r="AL132" s="27"/>
      <c r="AM132" s="27"/>
      <c r="AN132" s="27"/>
      <c r="AO132" s="27"/>
      <c r="AP132" s="27"/>
      <c r="AQ132" s="27"/>
      <c r="AR132" s="27"/>
      <c r="AS132" s="27"/>
    </row>
    <row r="133" spans="1:45" s="63" customFormat="1" ht="18" customHeight="1" outlineLevel="1">
      <c r="A133" s="220"/>
      <c r="B133" s="19">
        <v>8</v>
      </c>
      <c r="C133" s="22" t="s">
        <v>19</v>
      </c>
      <c r="D133" s="142">
        <f>IF(F133="Y",$D$9/$E$128*E133,0)</f>
        <v>5.75</v>
      </c>
      <c r="E133" s="310">
        <v>0.02</v>
      </c>
      <c r="F133" s="16" t="s">
        <v>22</v>
      </c>
      <c r="G133" s="353"/>
      <c r="H133" s="354"/>
      <c r="I133" s="355"/>
      <c r="J133" s="355"/>
      <c r="K133" s="355"/>
      <c r="L133" s="355"/>
      <c r="M133" s="356"/>
      <c r="N133" s="27"/>
      <c r="O133" s="27"/>
      <c r="P133" s="27"/>
      <c r="Q133" s="27"/>
      <c r="R133" s="27"/>
      <c r="S133" s="27"/>
      <c r="T133" s="27"/>
      <c r="U133" s="27"/>
      <c r="V133" s="27"/>
      <c r="W133" s="27"/>
      <c r="X133" s="27"/>
      <c r="Y133" s="27"/>
      <c r="Z133" s="27"/>
      <c r="AA133" s="27"/>
      <c r="AB133" s="27"/>
      <c r="AC133" s="27"/>
      <c r="AD133" s="27"/>
      <c r="AE133" s="27"/>
      <c r="AF133" s="27"/>
      <c r="AG133" s="27"/>
      <c r="AH133" s="27"/>
      <c r="AI133" s="27"/>
      <c r="AJ133" s="27"/>
      <c r="AK133" s="27"/>
      <c r="AL133" s="27"/>
      <c r="AM133" s="27"/>
      <c r="AN133" s="27"/>
      <c r="AO133" s="27"/>
      <c r="AP133" s="27"/>
      <c r="AQ133" s="27"/>
      <c r="AR133" s="27"/>
      <c r="AS133" s="27"/>
    </row>
    <row r="134" spans="1:45" s="63" customFormat="1" ht="18" customHeight="1" outlineLevel="1">
      <c r="A134" s="220"/>
      <c r="B134" s="21">
        <v>9</v>
      </c>
      <c r="C134" s="288" t="s">
        <v>30</v>
      </c>
      <c r="D134" s="142">
        <f>IF(F134="Y",$D$9/$E$128*E134,0)</f>
        <v>5.75</v>
      </c>
      <c r="E134" s="310">
        <v>0.02</v>
      </c>
      <c r="F134" s="16" t="s">
        <v>22</v>
      </c>
      <c r="G134" s="353"/>
      <c r="H134" s="354"/>
      <c r="I134" s="355"/>
      <c r="J134" s="355"/>
      <c r="K134" s="355"/>
      <c r="L134" s="355"/>
      <c r="M134" s="356"/>
      <c r="N134" s="27"/>
      <c r="O134" s="27"/>
      <c r="P134" s="27"/>
      <c r="Q134" s="27"/>
      <c r="R134" s="27"/>
      <c r="S134" s="27"/>
      <c r="T134" s="27"/>
      <c r="U134" s="27"/>
      <c r="V134" s="27"/>
      <c r="W134" s="27"/>
      <c r="X134" s="27"/>
      <c r="Y134" s="27"/>
      <c r="Z134" s="27"/>
      <c r="AA134" s="27"/>
      <c r="AB134" s="27"/>
      <c r="AC134" s="27"/>
      <c r="AD134" s="27"/>
      <c r="AE134" s="27"/>
      <c r="AF134" s="27"/>
      <c r="AG134" s="27"/>
      <c r="AH134" s="27"/>
      <c r="AI134" s="27"/>
      <c r="AJ134" s="27"/>
      <c r="AK134" s="27"/>
      <c r="AL134" s="27"/>
      <c r="AM134" s="27"/>
      <c r="AN134" s="27"/>
      <c r="AO134" s="27"/>
      <c r="AP134" s="27"/>
      <c r="AQ134" s="27"/>
      <c r="AR134" s="27"/>
      <c r="AS134" s="27"/>
    </row>
    <row r="135" spans="1:45" s="63" customFormat="1" ht="18" customHeight="1" outlineLevel="1">
      <c r="A135" s="220"/>
      <c r="B135" s="19"/>
      <c r="C135" s="22"/>
      <c r="D135" s="142"/>
      <c r="E135" s="309"/>
      <c r="F135" s="16"/>
      <c r="G135" s="353"/>
      <c r="H135" s="354"/>
      <c r="I135" s="355"/>
      <c r="J135" s="355"/>
      <c r="K135" s="355"/>
      <c r="L135" s="355"/>
      <c r="M135" s="356"/>
      <c r="N135" s="27"/>
      <c r="O135" s="27"/>
      <c r="P135" s="27"/>
      <c r="Q135" s="27"/>
      <c r="R135" s="27"/>
      <c r="S135" s="27"/>
      <c r="T135" s="27"/>
      <c r="U135" s="27"/>
      <c r="V135" s="27"/>
      <c r="W135" s="27"/>
      <c r="X135" s="27"/>
      <c r="Y135" s="27"/>
      <c r="Z135" s="27"/>
      <c r="AA135" s="27"/>
      <c r="AB135" s="27"/>
      <c r="AC135" s="27"/>
      <c r="AD135" s="27"/>
      <c r="AE135" s="27"/>
      <c r="AF135" s="27"/>
      <c r="AG135" s="27"/>
      <c r="AH135" s="27"/>
      <c r="AI135" s="27"/>
      <c r="AJ135" s="27"/>
      <c r="AK135" s="27"/>
      <c r="AL135" s="27"/>
      <c r="AM135" s="27"/>
      <c r="AN135" s="27"/>
      <c r="AO135" s="27"/>
      <c r="AP135" s="27"/>
      <c r="AQ135" s="27"/>
      <c r="AR135" s="27"/>
      <c r="AS135" s="27"/>
    </row>
    <row r="136" spans="1:45" s="63" customFormat="1" ht="18" customHeight="1" outlineLevel="1">
      <c r="A136" s="220"/>
      <c r="B136" s="285"/>
      <c r="C136" s="286"/>
      <c r="D136" s="142"/>
      <c r="E136" s="309"/>
      <c r="F136" s="287"/>
      <c r="G136" s="353"/>
      <c r="H136" s="354"/>
      <c r="I136" s="355"/>
      <c r="J136" s="355"/>
      <c r="K136" s="355"/>
      <c r="L136" s="355"/>
      <c r="M136" s="356"/>
      <c r="N136" s="27"/>
      <c r="O136" s="27"/>
      <c r="P136" s="27"/>
      <c r="Q136" s="27"/>
      <c r="R136" s="27"/>
      <c r="S136" s="27"/>
      <c r="T136" s="27"/>
      <c r="U136" s="27"/>
      <c r="V136" s="27"/>
      <c r="W136" s="27"/>
      <c r="X136" s="27"/>
      <c r="Y136" s="27"/>
      <c r="Z136" s="27"/>
      <c r="AA136" s="27"/>
      <c r="AB136" s="27"/>
      <c r="AC136" s="27"/>
      <c r="AD136" s="27"/>
      <c r="AE136" s="27"/>
      <c r="AF136" s="27"/>
      <c r="AG136" s="27"/>
      <c r="AH136" s="27"/>
      <c r="AI136" s="27"/>
      <c r="AJ136" s="27"/>
      <c r="AK136" s="27"/>
      <c r="AL136" s="27"/>
      <c r="AM136" s="27"/>
      <c r="AN136" s="27"/>
      <c r="AO136" s="27"/>
      <c r="AP136" s="27"/>
      <c r="AQ136" s="27"/>
      <c r="AR136" s="27"/>
      <c r="AS136" s="27"/>
    </row>
    <row r="137" spans="1:45" s="176" customFormat="1">
      <c r="A137" s="224"/>
      <c r="B137" s="208"/>
      <c r="C137" s="202"/>
      <c r="D137" s="202"/>
      <c r="E137" s="180">
        <f>SUMIF(F126:F136,"Y",E126:E136)</f>
        <v>1</v>
      </c>
      <c r="F137" s="202"/>
      <c r="G137" s="202"/>
      <c r="H137" s="202"/>
      <c r="I137" s="202"/>
      <c r="J137" s="202"/>
      <c r="K137" s="202"/>
      <c r="L137" s="202"/>
      <c r="M137" s="202"/>
      <c r="N137" s="215"/>
    </row>
    <row r="138" spans="1:45" s="27" customFormat="1">
      <c r="A138" s="223"/>
      <c r="B138" s="209" t="s">
        <v>153</v>
      </c>
      <c r="C138" s="36"/>
      <c r="D138" s="36"/>
      <c r="E138" s="36"/>
      <c r="F138" s="36"/>
      <c r="G138" s="36"/>
      <c r="H138" s="36"/>
      <c r="I138" s="36"/>
      <c r="J138" s="36"/>
      <c r="K138" s="36"/>
      <c r="L138" s="36"/>
      <c r="M138" s="36"/>
      <c r="N138" s="215"/>
    </row>
    <row r="139" spans="1:45" s="27" customFormat="1">
      <c r="A139" s="223"/>
      <c r="B139" s="79"/>
      <c r="C139" s="71" t="s">
        <v>149</v>
      </c>
      <c r="D139" s="72">
        <f>SUM(D143:D148)</f>
        <v>14.375</v>
      </c>
      <c r="E139" s="75">
        <f>SUM(E143:E148)</f>
        <v>0.05</v>
      </c>
      <c r="F139" s="34"/>
      <c r="G139" s="359"/>
      <c r="H139" s="360"/>
      <c r="I139" s="36"/>
      <c r="J139" s="36"/>
      <c r="K139" s="36"/>
      <c r="L139" s="36"/>
      <c r="M139" s="36"/>
      <c r="N139" s="36"/>
    </row>
    <row r="140" spans="1:45" s="27" customFormat="1">
      <c r="A140" s="223"/>
      <c r="B140" s="79"/>
      <c r="C140" s="203"/>
      <c r="D140" s="39"/>
      <c r="E140" s="39"/>
      <c r="F140" s="39"/>
      <c r="G140" s="39"/>
      <c r="H140" s="65"/>
      <c r="I140" s="203"/>
      <c r="J140" s="36"/>
      <c r="K140" s="36"/>
      <c r="L140" s="36"/>
      <c r="M140" s="37"/>
      <c r="N140" s="36"/>
    </row>
    <row r="141" spans="1:45" s="27" customFormat="1">
      <c r="A141" s="223"/>
      <c r="B141" s="79"/>
      <c r="C141" s="204" t="s">
        <v>150</v>
      </c>
      <c r="D141" s="205"/>
      <c r="E141" s="205"/>
      <c r="F141" s="205"/>
      <c r="G141" s="206"/>
      <c r="H141" s="94"/>
      <c r="I141" s="207"/>
      <c r="J141" s="24"/>
      <c r="K141" s="24"/>
      <c r="L141" s="24"/>
      <c r="M141" s="24"/>
      <c r="N141" s="36"/>
    </row>
    <row r="142" spans="1:45">
      <c r="A142" s="225"/>
      <c r="B142" s="67"/>
      <c r="C142" s="164" t="s">
        <v>2</v>
      </c>
      <c r="D142" s="164" t="s">
        <v>32</v>
      </c>
      <c r="E142" s="185" t="s">
        <v>15</v>
      </c>
      <c r="F142" s="357" t="s">
        <v>1</v>
      </c>
      <c r="G142" s="358"/>
      <c r="H142" s="358"/>
      <c r="I142" s="358"/>
      <c r="J142" s="358"/>
      <c r="K142" s="358"/>
      <c r="L142" s="358"/>
      <c r="M142" s="358"/>
      <c r="N142" s="27"/>
      <c r="O142" s="27"/>
      <c r="P142" s="27"/>
      <c r="Q142" s="27"/>
      <c r="R142" s="27"/>
      <c r="S142" s="27"/>
      <c r="T142" s="27"/>
      <c r="U142" s="27"/>
      <c r="V142" s="27"/>
      <c r="W142" s="27"/>
      <c r="X142" s="27"/>
      <c r="Y142" s="27"/>
      <c r="Z142" s="27"/>
      <c r="AA142" s="27"/>
      <c r="AB142" s="27"/>
      <c r="AC142" s="27"/>
      <c r="AD142" s="27"/>
      <c r="AE142" s="27"/>
      <c r="AF142" s="27"/>
      <c r="AG142" s="27"/>
      <c r="AH142" s="27"/>
      <c r="AI142" s="27"/>
      <c r="AJ142" s="27"/>
      <c r="AK142" s="27"/>
      <c r="AL142" s="27"/>
      <c r="AM142" s="27"/>
      <c r="AN142" s="27"/>
      <c r="AO142" s="27"/>
      <c r="AP142" s="27"/>
      <c r="AQ142" s="27"/>
      <c r="AR142" s="27"/>
      <c r="AS142" s="27"/>
    </row>
    <row r="143" spans="1:45" s="63" customFormat="1" ht="14.25" customHeight="1">
      <c r="A143" s="220"/>
      <c r="B143" s="186">
        <v>1</v>
      </c>
      <c r="C143" s="316" t="s">
        <v>195</v>
      </c>
      <c r="D143" s="188">
        <f t="shared" ref="D143:D148" si="11">E143*$D$122</f>
        <v>14.375</v>
      </c>
      <c r="E143" s="189">
        <v>0.05</v>
      </c>
      <c r="F143" s="339" t="s">
        <v>52</v>
      </c>
      <c r="G143" s="339"/>
      <c r="H143" s="339"/>
      <c r="I143" s="340"/>
      <c r="J143" s="340"/>
      <c r="K143" s="340"/>
      <c r="L143" s="340"/>
      <c r="M143" s="340"/>
      <c r="N143" s="27"/>
      <c r="O143" s="27"/>
      <c r="P143" s="27"/>
      <c r="Q143" s="27"/>
      <c r="R143" s="27"/>
      <c r="S143" s="27"/>
      <c r="T143" s="27"/>
      <c r="U143" s="27"/>
      <c r="V143" s="27"/>
      <c r="W143" s="27"/>
      <c r="X143" s="27"/>
      <c r="Y143" s="27"/>
      <c r="Z143" s="27"/>
      <c r="AA143" s="27"/>
      <c r="AB143" s="27"/>
      <c r="AC143" s="27"/>
      <c r="AD143" s="27"/>
      <c r="AE143" s="27"/>
      <c r="AF143" s="27"/>
      <c r="AG143" s="27"/>
      <c r="AH143" s="27"/>
      <c r="AI143" s="27"/>
      <c r="AJ143" s="27"/>
      <c r="AK143" s="27"/>
      <c r="AL143" s="27"/>
      <c r="AM143" s="27"/>
      <c r="AN143" s="27"/>
      <c r="AO143" s="27"/>
      <c r="AP143" s="27"/>
      <c r="AQ143" s="27"/>
      <c r="AR143" s="27"/>
      <c r="AS143" s="27"/>
    </row>
    <row r="144" spans="1:45" s="63" customFormat="1" ht="14.25" customHeight="1">
      <c r="A144" s="220"/>
      <c r="B144" s="186">
        <v>2</v>
      </c>
      <c r="C144" s="316"/>
      <c r="D144" s="188">
        <f t="shared" si="11"/>
        <v>0</v>
      </c>
      <c r="E144" s="189">
        <v>0</v>
      </c>
      <c r="F144" s="339" t="s">
        <v>123</v>
      </c>
      <c r="G144" s="339"/>
      <c r="H144" s="339"/>
      <c r="I144" s="340"/>
      <c r="J144" s="340"/>
      <c r="K144" s="340"/>
      <c r="L144" s="340"/>
      <c r="M144" s="340"/>
      <c r="N144" s="27"/>
      <c r="O144" s="27"/>
      <c r="P144" s="27"/>
      <c r="Q144" s="27"/>
      <c r="R144" s="27"/>
      <c r="S144" s="27"/>
      <c r="T144" s="27"/>
      <c r="U144" s="27"/>
      <c r="V144" s="27"/>
      <c r="W144" s="27"/>
      <c r="X144" s="27"/>
      <c r="Y144" s="27"/>
      <c r="Z144" s="27"/>
      <c r="AA144" s="27"/>
      <c r="AB144" s="27"/>
      <c r="AC144" s="27"/>
      <c r="AD144" s="27"/>
      <c r="AE144" s="27"/>
      <c r="AF144" s="27"/>
      <c r="AG144" s="27"/>
      <c r="AH144" s="27"/>
      <c r="AI144" s="27"/>
      <c r="AJ144" s="27"/>
      <c r="AK144" s="27"/>
      <c r="AL144" s="27"/>
      <c r="AM144" s="27"/>
      <c r="AN144" s="27"/>
      <c r="AO144" s="27"/>
      <c r="AP144" s="27"/>
      <c r="AQ144" s="27"/>
      <c r="AR144" s="27"/>
      <c r="AS144" s="27"/>
    </row>
    <row r="145" spans="1:45" s="63" customFormat="1" ht="14.25" customHeight="1">
      <c r="A145" s="220"/>
      <c r="B145" s="186">
        <v>3</v>
      </c>
      <c r="C145" s="316"/>
      <c r="D145" s="188">
        <f t="shared" si="11"/>
        <v>0</v>
      </c>
      <c r="E145" s="189">
        <v>0</v>
      </c>
      <c r="F145" s="339" t="s">
        <v>124</v>
      </c>
      <c r="G145" s="339"/>
      <c r="H145" s="339"/>
      <c r="I145" s="340"/>
      <c r="J145" s="340"/>
      <c r="K145" s="340"/>
      <c r="L145" s="340"/>
      <c r="M145" s="340"/>
      <c r="N145" s="27"/>
      <c r="O145" s="27"/>
      <c r="P145" s="27"/>
      <c r="Q145" s="27"/>
      <c r="R145" s="27"/>
      <c r="S145" s="27"/>
      <c r="T145" s="27"/>
      <c r="U145" s="27"/>
      <c r="V145" s="27"/>
      <c r="W145" s="27"/>
      <c r="X145" s="27"/>
      <c r="Y145" s="27"/>
      <c r="Z145" s="27"/>
      <c r="AA145" s="27"/>
      <c r="AB145" s="27"/>
      <c r="AC145" s="27"/>
      <c r="AD145" s="27"/>
      <c r="AE145" s="27"/>
      <c r="AF145" s="27"/>
      <c r="AG145" s="27"/>
      <c r="AH145" s="27"/>
      <c r="AI145" s="27"/>
      <c r="AJ145" s="27"/>
      <c r="AK145" s="27"/>
      <c r="AL145" s="27"/>
      <c r="AM145" s="27"/>
      <c r="AN145" s="27"/>
      <c r="AO145" s="27"/>
      <c r="AP145" s="27"/>
      <c r="AQ145" s="27"/>
      <c r="AR145" s="27"/>
      <c r="AS145" s="27"/>
    </row>
    <row r="146" spans="1:45" s="63" customFormat="1" ht="14.25" customHeight="1">
      <c r="A146" s="220"/>
      <c r="B146" s="186">
        <v>4</v>
      </c>
      <c r="C146" s="197"/>
      <c r="D146" s="188">
        <f t="shared" si="11"/>
        <v>0</v>
      </c>
      <c r="E146" s="189">
        <v>0</v>
      </c>
      <c r="F146" s="339" t="s">
        <v>155</v>
      </c>
      <c r="G146" s="339"/>
      <c r="H146" s="339"/>
      <c r="I146" s="340"/>
      <c r="J146" s="340"/>
      <c r="K146" s="340"/>
      <c r="L146" s="340"/>
      <c r="M146" s="340"/>
      <c r="N146" s="27"/>
      <c r="O146" s="27"/>
      <c r="P146" s="27"/>
      <c r="Q146" s="27"/>
      <c r="R146" s="27"/>
      <c r="S146" s="27"/>
      <c r="T146" s="27"/>
      <c r="U146" s="27"/>
      <c r="V146" s="27"/>
      <c r="W146" s="27"/>
      <c r="X146" s="27"/>
      <c r="Y146" s="27"/>
      <c r="Z146" s="27"/>
      <c r="AA146" s="27"/>
      <c r="AB146" s="27"/>
      <c r="AC146" s="27"/>
      <c r="AD146" s="27"/>
      <c r="AE146" s="27"/>
      <c r="AF146" s="27"/>
      <c r="AG146" s="27"/>
      <c r="AH146" s="27"/>
      <c r="AI146" s="27"/>
      <c r="AJ146" s="27"/>
      <c r="AK146" s="27"/>
      <c r="AL146" s="27"/>
      <c r="AM146" s="27"/>
      <c r="AN146" s="27"/>
      <c r="AO146" s="27"/>
      <c r="AP146" s="27"/>
      <c r="AQ146" s="27"/>
      <c r="AR146" s="27"/>
      <c r="AS146" s="27"/>
    </row>
    <row r="147" spans="1:45" s="63" customFormat="1" ht="14.25" customHeight="1">
      <c r="A147" s="220"/>
      <c r="B147" s="186">
        <v>5</v>
      </c>
      <c r="C147" s="197"/>
      <c r="D147" s="188">
        <f t="shared" si="11"/>
        <v>0</v>
      </c>
      <c r="E147" s="189">
        <v>0</v>
      </c>
      <c r="F147" s="341"/>
      <c r="G147" s="341"/>
      <c r="H147" s="341"/>
      <c r="I147" s="342"/>
      <c r="J147" s="342"/>
      <c r="K147" s="342"/>
      <c r="L147" s="342"/>
      <c r="M147" s="342"/>
      <c r="N147" s="27"/>
      <c r="O147" s="27"/>
      <c r="P147" s="27"/>
      <c r="Q147" s="27"/>
      <c r="R147" s="27"/>
      <c r="S147" s="27"/>
      <c r="T147" s="27"/>
      <c r="U147" s="27"/>
      <c r="V147" s="27"/>
      <c r="W147" s="27"/>
      <c r="X147" s="27"/>
      <c r="Y147" s="27"/>
      <c r="Z147" s="27"/>
      <c r="AA147" s="27"/>
      <c r="AB147" s="27"/>
      <c r="AC147" s="27"/>
      <c r="AD147" s="27"/>
      <c r="AE147" s="27"/>
      <c r="AF147" s="27"/>
      <c r="AG147" s="27"/>
      <c r="AH147" s="27"/>
      <c r="AI147" s="27"/>
      <c r="AJ147" s="27"/>
      <c r="AK147" s="27"/>
      <c r="AL147" s="27"/>
      <c r="AM147" s="27"/>
      <c r="AN147" s="27"/>
      <c r="AO147" s="27"/>
      <c r="AP147" s="27"/>
      <c r="AQ147" s="27"/>
      <c r="AR147" s="27"/>
      <c r="AS147" s="27"/>
    </row>
    <row r="148" spans="1:45" s="63" customFormat="1" ht="14.25" customHeight="1">
      <c r="A148" s="220"/>
      <c r="B148" s="186">
        <v>6</v>
      </c>
      <c r="C148" s="197"/>
      <c r="D148" s="188">
        <f t="shared" si="11"/>
        <v>0</v>
      </c>
      <c r="E148" s="189">
        <v>0</v>
      </c>
      <c r="F148" s="343"/>
      <c r="G148" s="343"/>
      <c r="H148" s="343"/>
      <c r="I148" s="344"/>
      <c r="J148" s="344"/>
      <c r="K148" s="344"/>
      <c r="L148" s="344"/>
      <c r="M148" s="344"/>
      <c r="N148" s="27"/>
      <c r="O148" s="27"/>
      <c r="P148" s="27"/>
      <c r="Q148" s="27"/>
      <c r="R148" s="27"/>
      <c r="S148" s="27"/>
      <c r="T148" s="27"/>
      <c r="U148" s="27"/>
      <c r="V148" s="27"/>
      <c r="W148" s="27"/>
      <c r="X148" s="27"/>
      <c r="Y148" s="27"/>
      <c r="Z148" s="27"/>
      <c r="AA148" s="27"/>
      <c r="AB148" s="27"/>
      <c r="AC148" s="27"/>
      <c r="AD148" s="27"/>
      <c r="AE148" s="27"/>
      <c r="AF148" s="27"/>
      <c r="AG148" s="27"/>
      <c r="AH148" s="27"/>
      <c r="AI148" s="27"/>
      <c r="AJ148" s="27"/>
      <c r="AK148" s="27"/>
      <c r="AL148" s="27"/>
      <c r="AM148" s="27"/>
      <c r="AN148" s="27"/>
      <c r="AO148" s="27"/>
      <c r="AP148" s="27"/>
      <c r="AQ148" s="27"/>
      <c r="AR148" s="27"/>
      <c r="AS148" s="27"/>
    </row>
    <row r="149" spans="1:45">
      <c r="A149" s="225"/>
      <c r="D149" s="66"/>
      <c r="E149" s="66"/>
      <c r="F149" s="66"/>
      <c r="G149" s="66"/>
      <c r="M149" s="66"/>
      <c r="N149" s="27"/>
      <c r="O149" s="27"/>
      <c r="P149" s="27"/>
      <c r="Q149" s="27"/>
      <c r="R149" s="27"/>
      <c r="S149" s="27"/>
      <c r="T149" s="27"/>
      <c r="U149" s="27"/>
      <c r="V149" s="27"/>
      <c r="W149" s="27"/>
      <c r="X149" s="27"/>
      <c r="Y149" s="27"/>
      <c r="Z149" s="27"/>
      <c r="AA149" s="27"/>
      <c r="AB149" s="27"/>
      <c r="AC149" s="27"/>
      <c r="AD149" s="27"/>
      <c r="AE149" s="27"/>
      <c r="AF149" s="27"/>
      <c r="AG149" s="27"/>
      <c r="AH149" s="27"/>
      <c r="AI149" s="27"/>
      <c r="AJ149" s="27"/>
      <c r="AK149" s="27"/>
      <c r="AL149" s="27"/>
      <c r="AM149" s="27"/>
      <c r="AN149" s="27"/>
      <c r="AO149" s="27"/>
      <c r="AP149" s="27"/>
      <c r="AQ149" s="27"/>
      <c r="AR149" s="27"/>
      <c r="AS149" s="27"/>
    </row>
    <row r="150" spans="1:45" s="41" customFormat="1">
      <c r="A150" s="226"/>
      <c r="B150" s="30" t="s">
        <v>136</v>
      </c>
      <c r="D150" s="184" t="s">
        <v>32</v>
      </c>
      <c r="E150" s="194" t="s">
        <v>15</v>
      </c>
      <c r="N150" s="27"/>
      <c r="O150" s="27"/>
      <c r="P150" s="27"/>
      <c r="Q150" s="27"/>
      <c r="R150" s="27"/>
      <c r="S150" s="27"/>
      <c r="T150" s="27"/>
      <c r="U150" s="27"/>
      <c r="V150" s="27"/>
      <c r="W150" s="27"/>
      <c r="X150" s="27"/>
      <c r="Y150" s="27"/>
      <c r="Z150" s="27"/>
      <c r="AA150" s="27"/>
      <c r="AB150" s="27"/>
      <c r="AC150" s="27"/>
      <c r="AD150" s="27"/>
      <c r="AE150" s="27"/>
      <c r="AF150" s="27"/>
      <c r="AG150" s="27"/>
      <c r="AH150" s="27"/>
      <c r="AI150" s="27"/>
      <c r="AJ150" s="27"/>
      <c r="AK150" s="27"/>
      <c r="AL150" s="27"/>
      <c r="AM150" s="27"/>
      <c r="AN150" s="27"/>
      <c r="AO150" s="27"/>
      <c r="AP150" s="27"/>
      <c r="AQ150" s="27"/>
      <c r="AR150" s="27"/>
      <c r="AS150" s="27"/>
    </row>
    <row r="151" spans="1:45" s="41" customFormat="1" ht="12.75" customHeight="1">
      <c r="A151" s="226"/>
      <c r="B151" s="70"/>
      <c r="C151" s="71" t="s">
        <v>152</v>
      </c>
      <c r="D151" s="191">
        <f>SUM(D152:D153)</f>
        <v>14.375</v>
      </c>
      <c r="E151" s="196">
        <f>D151/$D$122</f>
        <v>0.05</v>
      </c>
      <c r="F151" s="347" t="s">
        <v>1</v>
      </c>
      <c r="G151" s="348"/>
      <c r="H151" s="348"/>
      <c r="I151" s="348"/>
      <c r="J151" s="348"/>
      <c r="K151" s="348"/>
      <c r="L151" s="348"/>
      <c r="M151" s="349"/>
      <c r="N151" s="27"/>
      <c r="O151" s="27"/>
      <c r="P151" s="27"/>
      <c r="Q151" s="27"/>
      <c r="R151" s="27"/>
      <c r="S151" s="27"/>
      <c r="T151" s="27"/>
      <c r="U151" s="27"/>
      <c r="V151" s="27"/>
      <c r="W151" s="27"/>
      <c r="X151" s="27"/>
      <c r="Y151" s="27"/>
      <c r="Z151" s="27"/>
      <c r="AA151" s="27"/>
      <c r="AB151" s="27"/>
      <c r="AC151" s="27"/>
      <c r="AD151" s="27"/>
      <c r="AE151" s="27"/>
      <c r="AF151" s="27"/>
      <c r="AG151" s="27"/>
      <c r="AH151" s="27"/>
      <c r="AI151" s="27"/>
      <c r="AJ151" s="27"/>
      <c r="AK151" s="27"/>
      <c r="AL151" s="27"/>
      <c r="AM151" s="27"/>
      <c r="AN151" s="27"/>
      <c r="AO151" s="27"/>
      <c r="AP151" s="27"/>
      <c r="AQ151" s="27"/>
      <c r="AR151" s="27"/>
      <c r="AS151" s="27"/>
    </row>
    <row r="152" spans="1:45" s="193" customFormat="1" ht="21.75" customHeight="1">
      <c r="A152" s="227"/>
      <c r="B152" s="198">
        <v>1</v>
      </c>
      <c r="C152" s="199" t="s">
        <v>135</v>
      </c>
      <c r="D152" s="200">
        <f>E152*$D$122</f>
        <v>14.375</v>
      </c>
      <c r="E152" s="201">
        <v>0.05</v>
      </c>
      <c r="F152" s="345" t="s">
        <v>151</v>
      </c>
      <c r="G152" s="345"/>
      <c r="H152" s="345"/>
      <c r="I152" s="346"/>
      <c r="J152" s="346"/>
      <c r="K152" s="346"/>
      <c r="L152" s="346"/>
      <c r="M152" s="346"/>
      <c r="N152" s="192"/>
      <c r="O152" s="192"/>
      <c r="P152" s="192"/>
      <c r="Q152" s="192"/>
      <c r="R152" s="192"/>
      <c r="S152" s="192"/>
      <c r="T152" s="192"/>
      <c r="U152" s="192"/>
      <c r="V152" s="192"/>
      <c r="W152" s="192"/>
      <c r="X152" s="192"/>
      <c r="Y152" s="192"/>
      <c r="Z152" s="192"/>
      <c r="AA152" s="192"/>
      <c r="AB152" s="192"/>
      <c r="AC152" s="192"/>
      <c r="AD152" s="192"/>
      <c r="AE152" s="192"/>
      <c r="AF152" s="192"/>
      <c r="AG152" s="192"/>
      <c r="AH152" s="192"/>
      <c r="AI152" s="192"/>
      <c r="AJ152" s="192"/>
      <c r="AK152" s="192"/>
      <c r="AL152" s="192"/>
      <c r="AM152" s="192"/>
      <c r="AN152" s="192"/>
      <c r="AO152" s="192"/>
      <c r="AP152" s="192"/>
      <c r="AQ152" s="192"/>
      <c r="AR152" s="192"/>
      <c r="AS152" s="192"/>
    </row>
    <row r="153" spans="1:45" s="193" customFormat="1" ht="12.75" customHeight="1">
      <c r="A153" s="227"/>
      <c r="B153" s="198">
        <v>2</v>
      </c>
      <c r="C153" s="199"/>
      <c r="D153" s="200">
        <f>E153*$D$122</f>
        <v>0</v>
      </c>
      <c r="E153" s="201">
        <v>0</v>
      </c>
      <c r="F153" s="345"/>
      <c r="G153" s="351"/>
      <c r="H153" s="351"/>
      <c r="I153" s="351"/>
      <c r="J153" s="351"/>
      <c r="K153" s="351"/>
      <c r="L153" s="351"/>
      <c r="M153" s="351"/>
      <c r="N153" s="192"/>
      <c r="O153" s="192"/>
      <c r="P153" s="192"/>
      <c r="Q153" s="192"/>
      <c r="R153" s="192"/>
      <c r="S153" s="192"/>
      <c r="T153" s="192"/>
      <c r="U153" s="192"/>
      <c r="V153" s="192"/>
      <c r="W153" s="192"/>
      <c r="X153" s="192"/>
      <c r="Y153" s="192"/>
      <c r="Z153" s="192"/>
      <c r="AA153" s="192"/>
      <c r="AB153" s="192"/>
      <c r="AC153" s="192"/>
      <c r="AD153" s="192"/>
      <c r="AE153" s="192"/>
      <c r="AF153" s="192"/>
      <c r="AG153" s="192"/>
      <c r="AH153" s="192"/>
      <c r="AI153" s="192"/>
      <c r="AJ153" s="192"/>
      <c r="AK153" s="192"/>
      <c r="AL153" s="192"/>
      <c r="AM153" s="192"/>
      <c r="AN153" s="192"/>
      <c r="AO153" s="192"/>
      <c r="AP153" s="192"/>
      <c r="AQ153" s="192"/>
      <c r="AR153" s="192"/>
      <c r="AS153" s="192"/>
    </row>
    <row r="154" spans="1:45">
      <c r="A154" s="225"/>
      <c r="D154" s="66"/>
      <c r="E154" s="66"/>
      <c r="F154" s="352"/>
      <c r="G154" s="352"/>
      <c r="H154" s="352"/>
      <c r="I154" s="352"/>
      <c r="J154" s="352"/>
      <c r="K154" s="352"/>
      <c r="L154" s="352"/>
      <c r="M154" s="352"/>
      <c r="N154" s="27"/>
      <c r="O154" s="27"/>
      <c r="P154" s="27"/>
      <c r="Q154" s="27"/>
      <c r="R154" s="27"/>
      <c r="S154" s="27"/>
      <c r="T154" s="27"/>
      <c r="U154" s="27"/>
      <c r="V154" s="27"/>
      <c r="W154" s="27"/>
      <c r="X154" s="27"/>
      <c r="Y154" s="27"/>
      <c r="Z154" s="27"/>
      <c r="AA154" s="27"/>
      <c r="AB154" s="27"/>
      <c r="AC154" s="27"/>
      <c r="AD154" s="27"/>
      <c r="AE154" s="27"/>
      <c r="AF154" s="27"/>
      <c r="AG154" s="27"/>
      <c r="AH154" s="27"/>
      <c r="AI154" s="27"/>
      <c r="AJ154" s="27"/>
      <c r="AK154" s="27"/>
      <c r="AL154" s="27"/>
      <c r="AM154" s="27"/>
      <c r="AN154" s="27"/>
      <c r="AO154" s="27"/>
      <c r="AP154" s="27"/>
      <c r="AQ154" s="27"/>
      <c r="AR154" s="27"/>
      <c r="AS154" s="27"/>
    </row>
    <row r="155" spans="1:45" s="41" customFormat="1">
      <c r="A155" s="226"/>
      <c r="B155" s="30" t="s">
        <v>137</v>
      </c>
      <c r="N155" s="27"/>
      <c r="O155" s="27"/>
      <c r="P155" s="27"/>
      <c r="Q155" s="27"/>
      <c r="R155" s="27"/>
      <c r="S155" s="27"/>
      <c r="T155" s="27"/>
      <c r="U155" s="27"/>
      <c r="V155" s="27"/>
      <c r="W155" s="27"/>
      <c r="X155" s="27"/>
      <c r="Y155" s="27"/>
      <c r="Z155" s="27"/>
      <c r="AA155" s="27"/>
      <c r="AB155" s="27"/>
      <c r="AC155" s="27"/>
      <c r="AD155" s="27"/>
      <c r="AE155" s="27"/>
      <c r="AF155" s="27"/>
      <c r="AG155" s="27"/>
      <c r="AH155" s="27"/>
      <c r="AI155" s="27"/>
      <c r="AJ155" s="27"/>
      <c r="AK155" s="27"/>
      <c r="AL155" s="27"/>
      <c r="AM155" s="27"/>
      <c r="AN155" s="27"/>
      <c r="AO155" s="27"/>
      <c r="AP155" s="27"/>
      <c r="AQ155" s="27"/>
      <c r="AR155" s="27"/>
      <c r="AS155" s="27"/>
    </row>
    <row r="156" spans="1:45" s="41" customFormat="1">
      <c r="A156" s="226"/>
      <c r="B156" s="67"/>
      <c r="C156" s="73" t="s">
        <v>27</v>
      </c>
      <c r="D156" s="195" t="s">
        <v>32</v>
      </c>
      <c r="E156" s="195" t="s">
        <v>15</v>
      </c>
      <c r="F156" s="347" t="s">
        <v>1</v>
      </c>
      <c r="G156" s="348"/>
      <c r="H156" s="348"/>
      <c r="I156" s="348"/>
      <c r="J156" s="348"/>
      <c r="K156" s="348"/>
      <c r="L156" s="348"/>
      <c r="M156" s="349"/>
      <c r="N156" s="27"/>
      <c r="O156" s="27"/>
      <c r="P156" s="27"/>
      <c r="Q156" s="27"/>
      <c r="R156" s="27"/>
      <c r="S156" s="27"/>
      <c r="T156" s="27"/>
      <c r="U156" s="27"/>
      <c r="V156" s="27"/>
      <c r="W156" s="27"/>
      <c r="X156" s="27"/>
      <c r="Y156" s="27"/>
      <c r="Z156" s="27"/>
      <c r="AA156" s="27"/>
      <c r="AB156" s="27"/>
      <c r="AC156" s="27"/>
      <c r="AD156" s="27"/>
      <c r="AE156" s="27"/>
      <c r="AF156" s="27"/>
      <c r="AG156" s="27"/>
      <c r="AH156" s="27"/>
      <c r="AI156" s="27"/>
      <c r="AJ156" s="27"/>
      <c r="AK156" s="27"/>
      <c r="AL156" s="27"/>
      <c r="AM156" s="27"/>
      <c r="AN156" s="27"/>
      <c r="AO156" s="27"/>
      <c r="AP156" s="27"/>
      <c r="AQ156" s="27"/>
      <c r="AR156" s="27"/>
      <c r="AS156" s="27"/>
    </row>
    <row r="157" spans="1:45">
      <c r="A157" s="225"/>
      <c r="B157" s="67"/>
      <c r="C157" s="32"/>
      <c r="D157" s="72">
        <f>SUM(D158:D161)</f>
        <v>0</v>
      </c>
      <c r="E157" s="75">
        <f>D157/D122</f>
        <v>0</v>
      </c>
      <c r="F157" s="352"/>
      <c r="G157" s="352"/>
      <c r="H157" s="352"/>
      <c r="I157" s="352"/>
      <c r="J157" s="352"/>
      <c r="K157" s="352"/>
      <c r="L157" s="352"/>
      <c r="M157" s="352"/>
      <c r="N157" s="27"/>
      <c r="O157" s="27"/>
      <c r="P157" s="27"/>
      <c r="Q157" s="27"/>
      <c r="R157" s="27"/>
      <c r="S157" s="27"/>
      <c r="T157" s="27"/>
      <c r="U157" s="27"/>
      <c r="V157" s="27"/>
      <c r="W157" s="27"/>
      <c r="X157" s="27"/>
      <c r="Y157" s="27"/>
      <c r="Z157" s="27"/>
      <c r="AA157" s="27"/>
      <c r="AB157" s="27"/>
      <c r="AC157" s="27"/>
      <c r="AD157" s="27"/>
      <c r="AE157" s="27"/>
      <c r="AF157" s="27"/>
      <c r="AG157" s="27"/>
      <c r="AH157" s="27"/>
      <c r="AI157" s="27"/>
      <c r="AJ157" s="27"/>
      <c r="AK157" s="27"/>
      <c r="AL157" s="27"/>
      <c r="AM157" s="27"/>
      <c r="AN157" s="27"/>
      <c r="AO157" s="27"/>
      <c r="AP157" s="27"/>
      <c r="AQ157" s="27"/>
      <c r="AR157" s="27"/>
      <c r="AS157" s="27"/>
    </row>
    <row r="158" spans="1:45" s="63" customFormat="1">
      <c r="A158" s="220"/>
      <c r="B158" s="186">
        <v>1</v>
      </c>
      <c r="C158" s="187"/>
      <c r="D158" s="312"/>
      <c r="E158" s="75"/>
      <c r="F158" s="350"/>
      <c r="G158" s="339"/>
      <c r="H158" s="339"/>
      <c r="I158" s="340"/>
      <c r="J158" s="340"/>
      <c r="K158" s="340"/>
      <c r="L158" s="340"/>
      <c r="M158" s="340"/>
      <c r="N158" s="27"/>
      <c r="O158" s="27"/>
      <c r="P158" s="27"/>
      <c r="Q158" s="27"/>
      <c r="R158" s="27"/>
      <c r="S158" s="27"/>
      <c r="T158" s="27"/>
      <c r="U158" s="27"/>
      <c r="V158" s="27"/>
      <c r="W158" s="27"/>
      <c r="X158" s="27"/>
      <c r="Y158" s="27"/>
      <c r="Z158" s="27"/>
      <c r="AA158" s="27"/>
      <c r="AB158" s="27"/>
      <c r="AC158" s="27"/>
      <c r="AD158" s="27"/>
      <c r="AE158" s="27"/>
      <c r="AF158" s="27"/>
      <c r="AG158" s="27"/>
      <c r="AH158" s="27"/>
      <c r="AI158" s="27"/>
      <c r="AJ158" s="27"/>
      <c r="AK158" s="27"/>
      <c r="AL158" s="27"/>
      <c r="AM158" s="27"/>
      <c r="AN158" s="27"/>
      <c r="AO158" s="27"/>
      <c r="AP158" s="27"/>
      <c r="AQ158" s="27"/>
      <c r="AR158" s="27"/>
      <c r="AS158" s="27"/>
    </row>
    <row r="159" spans="1:45" s="63" customFormat="1">
      <c r="A159" s="220"/>
      <c r="B159" s="186">
        <v>2</v>
      </c>
      <c r="C159" s="187"/>
      <c r="D159" s="312"/>
      <c r="E159" s="75"/>
      <c r="F159" s="339"/>
      <c r="G159" s="339"/>
      <c r="H159" s="339"/>
      <c r="I159" s="340"/>
      <c r="J159" s="340"/>
      <c r="K159" s="340"/>
      <c r="L159" s="340"/>
      <c r="M159" s="340"/>
      <c r="N159" s="27"/>
      <c r="O159" s="27"/>
      <c r="P159" s="27"/>
      <c r="Q159" s="27"/>
      <c r="R159" s="27"/>
      <c r="S159" s="27"/>
      <c r="T159" s="27"/>
      <c r="U159" s="27"/>
      <c r="V159" s="27"/>
      <c r="W159" s="27"/>
      <c r="X159" s="27"/>
      <c r="Y159" s="27"/>
      <c r="Z159" s="27"/>
      <c r="AA159" s="27"/>
      <c r="AB159" s="27"/>
      <c r="AC159" s="27"/>
      <c r="AD159" s="27"/>
      <c r="AE159" s="27"/>
      <c r="AF159" s="27"/>
      <c r="AG159" s="27"/>
      <c r="AH159" s="27"/>
      <c r="AI159" s="27"/>
      <c r="AJ159" s="27"/>
      <c r="AK159" s="27"/>
      <c r="AL159" s="27"/>
      <c r="AM159" s="27"/>
      <c r="AN159" s="27"/>
      <c r="AO159" s="27"/>
      <c r="AP159" s="27"/>
      <c r="AQ159" s="27"/>
      <c r="AR159" s="27"/>
      <c r="AS159" s="27"/>
    </row>
    <row r="160" spans="1:45" s="63" customFormat="1">
      <c r="A160" s="220"/>
      <c r="B160" s="186">
        <v>3</v>
      </c>
      <c r="C160" s="187"/>
      <c r="D160" s="312">
        <v>0</v>
      </c>
      <c r="E160" s="75"/>
      <c r="F160" s="339"/>
      <c r="G160" s="339"/>
      <c r="H160" s="339"/>
      <c r="I160" s="340"/>
      <c r="J160" s="340"/>
      <c r="K160" s="340"/>
      <c r="L160" s="340"/>
      <c r="M160" s="340"/>
      <c r="N160" s="27"/>
      <c r="O160" s="27"/>
      <c r="P160" s="27"/>
      <c r="Q160" s="27"/>
      <c r="R160" s="27"/>
      <c r="S160" s="27"/>
      <c r="T160" s="27"/>
      <c r="U160" s="27"/>
      <c r="V160" s="27"/>
      <c r="W160" s="27"/>
      <c r="X160" s="27"/>
      <c r="Y160" s="27"/>
      <c r="Z160" s="27"/>
      <c r="AA160" s="27"/>
      <c r="AB160" s="27"/>
      <c r="AC160" s="27"/>
      <c r="AD160" s="27"/>
      <c r="AE160" s="27"/>
      <c r="AF160" s="27"/>
      <c r="AG160" s="27"/>
      <c r="AH160" s="27"/>
      <c r="AI160" s="27"/>
      <c r="AJ160" s="27"/>
      <c r="AK160" s="27"/>
      <c r="AL160" s="27"/>
      <c r="AM160" s="27"/>
      <c r="AN160" s="27"/>
      <c r="AO160" s="27"/>
      <c r="AP160" s="27"/>
      <c r="AQ160" s="27"/>
      <c r="AR160" s="27"/>
      <c r="AS160" s="27"/>
    </row>
    <row r="161" spans="1:45" s="63" customFormat="1" ht="12.75" customHeight="1">
      <c r="A161" s="220"/>
      <c r="B161" s="186">
        <v>4</v>
      </c>
      <c r="C161" s="190"/>
      <c r="D161" s="312">
        <v>0</v>
      </c>
      <c r="E161" s="75"/>
      <c r="F161" s="339"/>
      <c r="G161" s="339"/>
      <c r="H161" s="339"/>
      <c r="I161" s="340"/>
      <c r="J161" s="340"/>
      <c r="K161" s="340"/>
      <c r="L161" s="340"/>
      <c r="M161" s="340"/>
      <c r="N161" s="27"/>
      <c r="O161" s="27"/>
      <c r="P161" s="27"/>
      <c r="Q161" s="27"/>
      <c r="R161" s="27"/>
      <c r="S161" s="27"/>
      <c r="T161" s="27"/>
      <c r="U161" s="27"/>
      <c r="V161" s="27"/>
      <c r="W161" s="27"/>
      <c r="X161" s="27"/>
      <c r="Y161" s="27"/>
      <c r="Z161" s="27"/>
      <c r="AA161" s="27"/>
      <c r="AB161" s="27"/>
      <c r="AC161" s="27"/>
      <c r="AD161" s="27"/>
      <c r="AE161" s="27"/>
      <c r="AF161" s="27"/>
      <c r="AG161" s="27"/>
      <c r="AH161" s="27"/>
      <c r="AI161" s="27"/>
      <c r="AJ161" s="27"/>
      <c r="AK161" s="27"/>
      <c r="AL161" s="27"/>
      <c r="AM161" s="27"/>
      <c r="AN161" s="27"/>
      <c r="AO161" s="27"/>
      <c r="AP161" s="27"/>
      <c r="AQ161" s="27"/>
      <c r="AR161" s="27"/>
      <c r="AS161" s="27"/>
    </row>
    <row r="162" spans="1:45" s="176" customFormat="1">
      <c r="A162" s="224"/>
      <c r="B162" s="175"/>
      <c r="D162" s="177"/>
      <c r="E162" s="177"/>
      <c r="F162" s="178"/>
      <c r="G162" s="179"/>
      <c r="H162" s="177"/>
      <c r="M162" s="177"/>
    </row>
    <row r="163" spans="1:45">
      <c r="A163" s="225"/>
    </row>
    <row r="164" spans="1:45" s="41" customFormat="1">
      <c r="A164" s="226"/>
      <c r="B164" s="30" t="s">
        <v>24</v>
      </c>
      <c r="N164" s="27"/>
      <c r="O164" s="27"/>
      <c r="P164" s="27"/>
      <c r="Q164" s="27"/>
      <c r="R164" s="27"/>
      <c r="S164" s="27"/>
      <c r="T164" s="27"/>
      <c r="U164" s="27"/>
      <c r="V164" s="27"/>
      <c r="W164" s="27"/>
      <c r="X164" s="27"/>
      <c r="Y164" s="27"/>
      <c r="Z164" s="27"/>
      <c r="AA164" s="27"/>
      <c r="AB164" s="27"/>
      <c r="AC164" s="27"/>
      <c r="AD164" s="27"/>
      <c r="AE164" s="27"/>
      <c r="AF164" s="27"/>
      <c r="AG164" s="27"/>
      <c r="AH164" s="27"/>
      <c r="AI164" s="27"/>
      <c r="AJ164" s="27"/>
      <c r="AK164" s="27"/>
      <c r="AL164" s="27"/>
      <c r="AM164" s="27"/>
      <c r="AN164" s="27"/>
      <c r="AO164" s="27"/>
      <c r="AP164" s="27"/>
      <c r="AQ164" s="27"/>
      <c r="AR164" s="27"/>
      <c r="AS164" s="27"/>
    </row>
    <row r="165" spans="1:45">
      <c r="A165" s="225"/>
      <c r="C165" s="71" t="s">
        <v>13</v>
      </c>
      <c r="D165" s="72">
        <f>ROUND((D122 +D139 + D157 + D151),0)</f>
        <v>316</v>
      </c>
      <c r="E165" s="72"/>
      <c r="F165" s="35" t="s">
        <v>14</v>
      </c>
      <c r="G165" s="68"/>
      <c r="H165" s="69"/>
      <c r="M165" s="131">
        <f>$D$9/$D$122</f>
        <v>0.38</v>
      </c>
      <c r="N165" s="27"/>
      <c r="O165" s="27"/>
      <c r="P165" s="27"/>
      <c r="Q165" s="27"/>
      <c r="R165" s="27"/>
      <c r="S165" s="27"/>
      <c r="T165" s="27"/>
      <c r="U165" s="27"/>
      <c r="V165" s="27"/>
      <c r="W165" s="27"/>
      <c r="X165" s="27"/>
      <c r="Y165" s="27"/>
      <c r="Z165" s="27"/>
      <c r="AA165" s="27"/>
      <c r="AB165" s="27"/>
      <c r="AC165" s="27"/>
      <c r="AD165" s="27"/>
      <c r="AE165" s="27"/>
      <c r="AF165" s="27"/>
      <c r="AG165" s="27"/>
      <c r="AH165" s="27"/>
      <c r="AI165" s="27"/>
      <c r="AJ165" s="27"/>
      <c r="AK165" s="27"/>
      <c r="AL165" s="27"/>
      <c r="AM165" s="27"/>
      <c r="AN165" s="27"/>
      <c r="AO165" s="27"/>
      <c r="AP165" s="27"/>
      <c r="AQ165" s="27"/>
      <c r="AR165" s="27"/>
      <c r="AS165" s="27"/>
    </row>
    <row r="166" spans="1:45">
      <c r="A166" s="225"/>
      <c r="H166" s="27"/>
      <c r="K166" s="26"/>
      <c r="L166" s="26"/>
      <c r="M166" s="78" t="str">
        <f>IF(M165&lt;&gt;E128,"Check effort distribution for sure!","")</f>
        <v/>
      </c>
      <c r="N166" s="27"/>
      <c r="O166" s="27"/>
      <c r="P166" s="27"/>
      <c r="Q166" s="27"/>
      <c r="R166" s="27"/>
      <c r="S166" s="27"/>
      <c r="T166" s="27"/>
      <c r="U166" s="27"/>
      <c r="V166" s="27"/>
      <c r="W166" s="27"/>
      <c r="X166" s="27"/>
      <c r="Y166" s="27"/>
      <c r="Z166" s="27"/>
      <c r="AA166" s="27"/>
      <c r="AB166" s="27"/>
      <c r="AC166" s="27"/>
      <c r="AD166" s="27"/>
      <c r="AE166" s="27"/>
      <c r="AF166" s="27"/>
      <c r="AG166" s="27"/>
      <c r="AH166" s="27"/>
      <c r="AI166" s="27"/>
      <c r="AJ166" s="27"/>
      <c r="AK166" s="27"/>
      <c r="AL166" s="27"/>
      <c r="AM166" s="27"/>
      <c r="AN166" s="27"/>
      <c r="AO166" s="27"/>
      <c r="AP166" s="27"/>
      <c r="AQ166" s="27"/>
      <c r="AR166" s="27"/>
      <c r="AS166" s="27"/>
    </row>
    <row r="167" spans="1:45">
      <c r="A167" s="225"/>
      <c r="N167" s="27"/>
      <c r="O167" s="27"/>
      <c r="P167" s="27"/>
      <c r="Q167" s="27"/>
      <c r="R167" s="27"/>
      <c r="S167" s="27"/>
      <c r="T167" s="27"/>
      <c r="U167" s="27"/>
      <c r="V167" s="27"/>
      <c r="W167" s="27"/>
      <c r="X167" s="27"/>
      <c r="Y167" s="27"/>
      <c r="Z167" s="27"/>
      <c r="AA167" s="27"/>
      <c r="AB167" s="27"/>
      <c r="AC167" s="27"/>
      <c r="AD167" s="27"/>
      <c r="AE167" s="27"/>
      <c r="AF167" s="27"/>
      <c r="AG167" s="27"/>
      <c r="AH167" s="27"/>
      <c r="AI167" s="27"/>
      <c r="AJ167" s="27"/>
      <c r="AK167" s="27"/>
      <c r="AL167" s="27"/>
      <c r="AM167" s="27"/>
      <c r="AN167" s="27"/>
      <c r="AO167" s="27"/>
      <c r="AP167" s="27"/>
      <c r="AQ167" s="27"/>
      <c r="AR167" s="27"/>
      <c r="AS167" s="27"/>
    </row>
    <row r="168" spans="1:45">
      <c r="A168" s="225"/>
      <c r="N168" s="27"/>
      <c r="O168" s="27"/>
      <c r="P168" s="27"/>
      <c r="Q168" s="27"/>
      <c r="R168" s="27"/>
      <c r="S168" s="27"/>
      <c r="T168" s="27"/>
      <c r="U168" s="27"/>
      <c r="V168" s="27"/>
      <c r="W168" s="27"/>
      <c r="X168" s="27"/>
      <c r="Y168" s="27"/>
      <c r="Z168" s="27"/>
      <c r="AA168" s="27"/>
      <c r="AB168" s="27"/>
      <c r="AC168" s="27"/>
      <c r="AD168" s="27"/>
      <c r="AE168" s="27"/>
      <c r="AF168" s="27"/>
      <c r="AG168" s="27"/>
      <c r="AH168" s="27"/>
      <c r="AI168" s="27"/>
      <c r="AJ168" s="27"/>
      <c r="AK168" s="27"/>
      <c r="AL168" s="27"/>
      <c r="AM168" s="27"/>
      <c r="AN168" s="27"/>
      <c r="AO168" s="27"/>
      <c r="AP168" s="27"/>
      <c r="AQ168" s="27"/>
      <c r="AR168" s="27"/>
      <c r="AS168" s="27"/>
    </row>
    <row r="169" spans="1:45">
      <c r="A169" s="225"/>
    </row>
    <row r="170" spans="1:45">
      <c r="A170" s="225"/>
    </row>
    <row r="171" spans="1:45">
      <c r="A171" s="225"/>
    </row>
    <row r="172" spans="1:45">
      <c r="A172" s="225"/>
    </row>
    <row r="173" spans="1:45">
      <c r="A173" s="225"/>
    </row>
  </sheetData>
  <mergeCells count="32">
    <mergeCell ref="G129:M129"/>
    <mergeCell ref="F9:H9"/>
    <mergeCell ref="G125:M125"/>
    <mergeCell ref="G126:M126"/>
    <mergeCell ref="G127:M127"/>
    <mergeCell ref="G128:M128"/>
    <mergeCell ref="F122:H122"/>
    <mergeCell ref="G130:M130"/>
    <mergeCell ref="G131:M131"/>
    <mergeCell ref="G132:M132"/>
    <mergeCell ref="G133:M133"/>
    <mergeCell ref="F145:M145"/>
    <mergeCell ref="G135:M135"/>
    <mergeCell ref="F142:M142"/>
    <mergeCell ref="G136:M136"/>
    <mergeCell ref="G134:M134"/>
    <mergeCell ref="G139:H139"/>
    <mergeCell ref="F143:M143"/>
    <mergeCell ref="F144:M144"/>
    <mergeCell ref="F146:M146"/>
    <mergeCell ref="F147:M147"/>
    <mergeCell ref="F148:M148"/>
    <mergeCell ref="F161:M161"/>
    <mergeCell ref="F152:M152"/>
    <mergeCell ref="F151:M151"/>
    <mergeCell ref="F158:M158"/>
    <mergeCell ref="F159:M159"/>
    <mergeCell ref="F160:M160"/>
    <mergeCell ref="F153:M153"/>
    <mergeCell ref="F156:M156"/>
    <mergeCell ref="F157:M157"/>
    <mergeCell ref="F154:M154"/>
  </mergeCells>
  <phoneticPr fontId="0" type="noConversion"/>
  <pageMargins left="0.38" right="0.28000000000000003" top="1" bottom="1" header="0.5" footer="0.5"/>
  <pageSetup paperSize="9" scale="40" orientation="portrait"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dimension ref="B2:L78"/>
  <sheetViews>
    <sheetView topLeftCell="A13" workbookViewId="0">
      <selection activeCell="C31" sqref="C31"/>
    </sheetView>
  </sheetViews>
  <sheetFormatPr defaultRowHeight="12.75"/>
  <cols>
    <col min="1" max="1" width="9.140625" style="249"/>
    <col min="2" max="2" width="2.7109375" style="249" bestFit="1" customWidth="1"/>
    <col min="3" max="3" width="33.5703125" style="249" customWidth="1"/>
    <col min="4" max="4" width="12" style="249" bestFit="1" customWidth="1"/>
    <col min="5" max="5" width="12.85546875" style="249" bestFit="1" customWidth="1"/>
    <col min="6" max="6" width="9.7109375" style="249" bestFit="1" customWidth="1"/>
    <col min="7" max="7" width="8.5703125" style="249" bestFit="1" customWidth="1"/>
    <col min="8" max="8" width="12.28515625" style="249" bestFit="1" customWidth="1"/>
    <col min="9" max="9" width="10" style="249" bestFit="1" customWidth="1"/>
    <col min="10" max="10" width="12" style="249" bestFit="1" customWidth="1"/>
    <col min="11" max="11" width="10.28515625" style="249" bestFit="1" customWidth="1"/>
    <col min="12" max="12" width="15.7109375" style="249" bestFit="1" customWidth="1"/>
    <col min="13" max="16384" width="9.140625" style="249"/>
  </cols>
  <sheetData>
    <row r="2" spans="2:11" ht="13.5" thickBot="1">
      <c r="B2" s="246" t="s">
        <v>159</v>
      </c>
      <c r="C2" s="246" t="s">
        <v>185</v>
      </c>
      <c r="D2" s="247"/>
      <c r="E2" s="247"/>
      <c r="F2" s="247"/>
      <c r="G2" s="248"/>
      <c r="H2" s="248"/>
      <c r="I2" s="248"/>
      <c r="J2" s="248"/>
      <c r="K2" s="248"/>
    </row>
    <row r="3" spans="2:11">
      <c r="B3" s="250"/>
      <c r="C3" s="251" t="s">
        <v>160</v>
      </c>
      <c r="D3" s="250"/>
      <c r="E3" s="250"/>
      <c r="F3" s="250"/>
    </row>
    <row r="4" spans="2:11">
      <c r="B4" s="252" t="s">
        <v>97</v>
      </c>
      <c r="C4" s="253" t="s">
        <v>17</v>
      </c>
      <c r="D4" s="254" t="s">
        <v>184</v>
      </c>
      <c r="E4" s="254" t="s">
        <v>161</v>
      </c>
      <c r="F4" s="250"/>
    </row>
    <row r="5" spans="2:11">
      <c r="B5" s="255">
        <v>1</v>
      </c>
      <c r="C5" s="256" t="s">
        <v>33</v>
      </c>
      <c r="D5" s="257">
        <f>'WBS Estimation'!E126</f>
        <v>0.1</v>
      </c>
      <c r="E5" s="257" t="s">
        <v>22</v>
      </c>
      <c r="F5" s="250"/>
    </row>
    <row r="6" spans="2:11">
      <c r="B6" s="289">
        <v>2</v>
      </c>
      <c r="C6" s="256" t="s">
        <v>34</v>
      </c>
      <c r="D6" s="257">
        <f>'WBS Estimation'!E127</f>
        <v>0.11</v>
      </c>
      <c r="E6" s="257" t="s">
        <v>22</v>
      </c>
      <c r="F6" s="250"/>
    </row>
    <row r="7" spans="2:11">
      <c r="B7" s="255">
        <v>3</v>
      </c>
      <c r="C7" s="256" t="s">
        <v>51</v>
      </c>
      <c r="D7" s="257">
        <f>'WBS Estimation'!E128</f>
        <v>0.38</v>
      </c>
      <c r="E7" s="257" t="s">
        <v>22</v>
      </c>
      <c r="F7" s="250"/>
    </row>
    <row r="8" spans="2:11">
      <c r="B8" s="290">
        <v>4</v>
      </c>
      <c r="C8" s="258" t="s">
        <v>35</v>
      </c>
      <c r="D8" s="257">
        <f>'WBS Estimation'!E129</f>
        <v>0.23</v>
      </c>
      <c r="E8" s="257" t="s">
        <v>22</v>
      </c>
      <c r="F8" s="250"/>
    </row>
    <row r="9" spans="2:11">
      <c r="B9" s="259">
        <v>5</v>
      </c>
      <c r="C9" s="256" t="s">
        <v>18</v>
      </c>
      <c r="D9" s="257">
        <f>'WBS Estimation'!E130</f>
        <v>0.02</v>
      </c>
      <c r="E9" s="257" t="s">
        <v>22</v>
      </c>
      <c r="F9" s="250"/>
    </row>
    <row r="10" spans="2:11">
      <c r="B10" s="290">
        <v>6</v>
      </c>
      <c r="C10" s="260" t="s">
        <v>36</v>
      </c>
      <c r="D10" s="257">
        <f>'WBS Estimation'!E131</f>
        <v>0.02</v>
      </c>
      <c r="E10" s="257" t="s">
        <v>22</v>
      </c>
      <c r="F10" s="250"/>
    </row>
    <row r="11" spans="2:11">
      <c r="B11" s="259">
        <v>7</v>
      </c>
      <c r="C11" s="260" t="s">
        <v>26</v>
      </c>
      <c r="D11" s="257">
        <f>'WBS Estimation'!E132</f>
        <v>0.1</v>
      </c>
      <c r="E11" s="257" t="s">
        <v>22</v>
      </c>
      <c r="F11" s="250"/>
    </row>
    <row r="12" spans="2:11">
      <c r="B12" s="290">
        <v>8</v>
      </c>
      <c r="C12" s="260" t="s">
        <v>19</v>
      </c>
      <c r="D12" s="257">
        <f>'WBS Estimation'!E133</f>
        <v>0.02</v>
      </c>
      <c r="E12" s="257" t="s">
        <v>22</v>
      </c>
      <c r="F12" s="250"/>
    </row>
    <row r="13" spans="2:11">
      <c r="B13" s="259">
        <v>9</v>
      </c>
      <c r="C13" s="260" t="s">
        <v>30</v>
      </c>
      <c r="D13" s="257">
        <f>'WBS Estimation'!E134</f>
        <v>0.02</v>
      </c>
      <c r="E13" s="257" t="s">
        <v>22</v>
      </c>
      <c r="F13" s="250"/>
    </row>
    <row r="14" spans="2:11">
      <c r="B14" s="250"/>
      <c r="C14" s="250"/>
      <c r="D14" s="250"/>
      <c r="E14" s="250"/>
      <c r="F14" s="250"/>
    </row>
    <row r="15" spans="2:11">
      <c r="B15" s="250"/>
      <c r="C15" s="250"/>
      <c r="D15" s="250"/>
      <c r="E15" s="250"/>
      <c r="F15" s="250"/>
    </row>
    <row r="16" spans="2:11">
      <c r="B16" s="250"/>
      <c r="C16" s="261"/>
      <c r="D16" s="262">
        <f>SUMIF(E5:E15,"Y",D5:D15)</f>
        <v>1</v>
      </c>
      <c r="F16" s="250"/>
    </row>
    <row r="17" spans="2:11">
      <c r="B17" s="250"/>
      <c r="C17" s="250"/>
      <c r="D17" s="250"/>
      <c r="E17" s="250"/>
      <c r="F17" s="250"/>
    </row>
    <row r="19" spans="2:11">
      <c r="C19" s="251" t="s">
        <v>162</v>
      </c>
      <c r="D19" s="263"/>
      <c r="E19" s="264"/>
      <c r="F19" s="263"/>
      <c r="G19" s="264"/>
      <c r="H19" s="263"/>
      <c r="I19" s="263"/>
      <c r="J19" s="263"/>
      <c r="K19" s="265"/>
    </row>
    <row r="20" spans="2:11">
      <c r="C20" s="266" t="s">
        <v>163</v>
      </c>
      <c r="D20" s="267"/>
      <c r="E20" s="267"/>
      <c r="F20" s="267"/>
      <c r="G20" s="267"/>
      <c r="H20" s="267"/>
      <c r="I20" s="267"/>
      <c r="J20" s="267"/>
      <c r="K20" s="267"/>
    </row>
    <row r="21" spans="2:11" ht="15">
      <c r="B21" s="268"/>
      <c r="C21" s="269"/>
      <c r="D21" s="270"/>
      <c r="E21" s="254" t="s">
        <v>164</v>
      </c>
      <c r="F21" s="254" t="s">
        <v>165</v>
      </c>
      <c r="G21" s="254" t="s">
        <v>166</v>
      </c>
      <c r="H21" s="254" t="s">
        <v>167</v>
      </c>
      <c r="I21" s="254" t="s">
        <v>168</v>
      </c>
      <c r="J21" s="254" t="s">
        <v>169</v>
      </c>
      <c r="K21" s="254" t="s">
        <v>170</v>
      </c>
    </row>
    <row r="22" spans="2:11" ht="15">
      <c r="B22" s="268"/>
      <c r="C22" s="269" t="s">
        <v>171</v>
      </c>
      <c r="D22" s="270"/>
      <c r="E22" s="270"/>
      <c r="F22" s="270"/>
      <c r="G22" s="270"/>
      <c r="H22" s="270"/>
      <c r="I22" s="270"/>
      <c r="J22" s="254" t="s">
        <v>187</v>
      </c>
      <c r="K22" s="270"/>
    </row>
    <row r="23" spans="2:11">
      <c r="B23" s="271">
        <v>1</v>
      </c>
      <c r="C23" s="256" t="s">
        <v>33</v>
      </c>
      <c r="D23" s="291"/>
      <c r="E23" s="305">
        <v>0.25</v>
      </c>
      <c r="F23" s="305">
        <v>0.4</v>
      </c>
      <c r="G23" s="305">
        <v>0.2</v>
      </c>
      <c r="H23" s="305">
        <v>0.1</v>
      </c>
      <c r="I23" s="305">
        <v>0.05</v>
      </c>
      <c r="J23" s="305">
        <v>0</v>
      </c>
      <c r="K23" s="306">
        <f t="shared" ref="K23:K34" si="0">SUM(E23:J23)</f>
        <v>1</v>
      </c>
    </row>
    <row r="24" spans="2:11">
      <c r="B24" s="271">
        <v>2</v>
      </c>
      <c r="C24" s="256" t="s">
        <v>34</v>
      </c>
      <c r="D24" s="291"/>
      <c r="E24" s="305">
        <v>0.1</v>
      </c>
      <c r="F24" s="305">
        <v>0.2</v>
      </c>
      <c r="G24" s="305">
        <v>0.45</v>
      </c>
      <c r="H24" s="307">
        <v>0.2</v>
      </c>
      <c r="I24" s="307">
        <v>0.05</v>
      </c>
      <c r="J24" s="305">
        <v>0</v>
      </c>
      <c r="K24" s="306">
        <f t="shared" si="0"/>
        <v>1</v>
      </c>
    </row>
    <row r="25" spans="2:11">
      <c r="B25" s="271">
        <v>3</v>
      </c>
      <c r="C25" s="256" t="s">
        <v>51</v>
      </c>
      <c r="D25" s="293"/>
      <c r="E25" s="305">
        <v>0.04</v>
      </c>
      <c r="F25" s="305">
        <v>0.1</v>
      </c>
      <c r="G25" s="305">
        <v>0.25</v>
      </c>
      <c r="H25" s="307">
        <v>0.42499999999999999</v>
      </c>
      <c r="I25" s="307">
        <v>0.12</v>
      </c>
      <c r="J25" s="305">
        <v>6.5000000000000002E-2</v>
      </c>
      <c r="K25" s="306">
        <f t="shared" si="0"/>
        <v>1</v>
      </c>
    </row>
    <row r="26" spans="2:11">
      <c r="B26" s="271">
        <v>4</v>
      </c>
      <c r="C26" s="258" t="s">
        <v>35</v>
      </c>
      <c r="D26" s="293"/>
      <c r="E26" s="305">
        <v>0.03</v>
      </c>
      <c r="F26" s="305">
        <v>0.08</v>
      </c>
      <c r="G26" s="305">
        <v>0.25</v>
      </c>
      <c r="H26" s="307">
        <v>0.42</v>
      </c>
      <c r="I26" s="307">
        <v>0.15</v>
      </c>
      <c r="J26" s="305">
        <v>7.0000000000000007E-2</v>
      </c>
      <c r="K26" s="306">
        <f t="shared" si="0"/>
        <v>1</v>
      </c>
    </row>
    <row r="27" spans="2:11">
      <c r="B27" s="271">
        <v>5</v>
      </c>
      <c r="C27" s="256" t="s">
        <v>18</v>
      </c>
      <c r="D27" s="291"/>
      <c r="E27" s="305">
        <v>0.05</v>
      </c>
      <c r="F27" s="305">
        <v>0.05</v>
      </c>
      <c r="G27" s="305">
        <v>0.15</v>
      </c>
      <c r="H27" s="305">
        <v>0.3</v>
      </c>
      <c r="I27" s="305">
        <v>0.4</v>
      </c>
      <c r="J27" s="305">
        <v>0.05</v>
      </c>
      <c r="K27" s="306">
        <f t="shared" si="0"/>
        <v>1</v>
      </c>
    </row>
    <row r="28" spans="2:11">
      <c r="B28" s="271">
        <v>6</v>
      </c>
      <c r="C28" s="260" t="s">
        <v>36</v>
      </c>
      <c r="D28" s="291"/>
      <c r="E28" s="305">
        <v>0.05</v>
      </c>
      <c r="F28" s="305">
        <v>0.05</v>
      </c>
      <c r="G28" s="305">
        <v>0.25</v>
      </c>
      <c r="H28" s="307">
        <v>0.3</v>
      </c>
      <c r="I28" s="307">
        <v>0.28000000000000003</v>
      </c>
      <c r="J28" s="305">
        <v>7.0000000000000007E-2</v>
      </c>
      <c r="K28" s="306">
        <f t="shared" si="0"/>
        <v>1</v>
      </c>
    </row>
    <row r="29" spans="2:11">
      <c r="B29" s="271">
        <v>7</v>
      </c>
      <c r="C29" s="260" t="s">
        <v>26</v>
      </c>
      <c r="D29" s="291"/>
      <c r="E29" s="305">
        <v>0.15</v>
      </c>
      <c r="F29" s="305">
        <v>0.2</v>
      </c>
      <c r="G29" s="305">
        <v>0.2</v>
      </c>
      <c r="H29" s="307">
        <v>0.2</v>
      </c>
      <c r="I29" s="307">
        <v>0.2</v>
      </c>
      <c r="J29" s="305">
        <v>0.05</v>
      </c>
      <c r="K29" s="306">
        <f t="shared" si="0"/>
        <v>1</v>
      </c>
    </row>
    <row r="30" spans="2:11">
      <c r="B30" s="271">
        <v>8</v>
      </c>
      <c r="C30" s="260" t="s">
        <v>19</v>
      </c>
      <c r="D30" s="291"/>
      <c r="E30" s="305">
        <v>0.1</v>
      </c>
      <c r="F30" s="305">
        <v>0.15</v>
      </c>
      <c r="G30" s="305">
        <v>0.25</v>
      </c>
      <c r="H30" s="305">
        <v>0.31</v>
      </c>
      <c r="I30" s="305">
        <v>0.15</v>
      </c>
      <c r="J30" s="305">
        <v>0.04</v>
      </c>
      <c r="K30" s="306">
        <f t="shared" si="0"/>
        <v>1</v>
      </c>
    </row>
    <row r="31" spans="2:11">
      <c r="B31" s="271">
        <v>9</v>
      </c>
      <c r="C31" s="260" t="s">
        <v>30</v>
      </c>
      <c r="D31" s="291"/>
      <c r="E31" s="305">
        <v>0.1</v>
      </c>
      <c r="F31" s="305">
        <v>0.1</v>
      </c>
      <c r="G31" s="305">
        <v>0.3</v>
      </c>
      <c r="H31" s="305">
        <v>0.3</v>
      </c>
      <c r="I31" s="305">
        <v>0.15</v>
      </c>
      <c r="J31" s="305">
        <v>0.05</v>
      </c>
      <c r="K31" s="306">
        <f t="shared" si="0"/>
        <v>1</v>
      </c>
    </row>
    <row r="32" spans="2:11">
      <c r="B32" s="271"/>
      <c r="C32" s="260"/>
      <c r="D32" s="291"/>
      <c r="E32" s="305"/>
      <c r="F32" s="305"/>
      <c r="G32" s="305"/>
      <c r="H32" s="305"/>
      <c r="I32" s="305"/>
      <c r="J32" s="305"/>
      <c r="K32" s="306"/>
    </row>
    <row r="33" spans="2:12">
      <c r="B33" s="292"/>
      <c r="C33" s="292"/>
      <c r="D33" s="292"/>
      <c r="E33" s="305"/>
      <c r="F33" s="305"/>
      <c r="G33" s="305"/>
      <c r="H33" s="305"/>
      <c r="I33" s="305"/>
      <c r="J33" s="305"/>
      <c r="K33" s="305"/>
    </row>
    <row r="34" spans="2:12">
      <c r="B34" s="271"/>
      <c r="C34" s="272" t="s">
        <v>172</v>
      </c>
      <c r="D34" s="273"/>
      <c r="E34" s="308">
        <f t="shared" ref="E34:J34" si="1">SUMPRODUCT($D5:$D15,E23:E33)</f>
        <v>7.9100000000000004E-2</v>
      </c>
      <c r="F34" s="308">
        <f t="shared" si="1"/>
        <v>0.14540000000000003</v>
      </c>
      <c r="G34" s="308">
        <f t="shared" si="1"/>
        <v>0.26100000000000001</v>
      </c>
      <c r="H34" s="308">
        <f t="shared" si="1"/>
        <v>0.33430000000000004</v>
      </c>
      <c r="I34" s="308">
        <f t="shared" si="1"/>
        <v>0.13020000000000001</v>
      </c>
      <c r="J34" s="308">
        <f t="shared" si="1"/>
        <v>5.000000000000001E-2</v>
      </c>
      <c r="K34" s="306">
        <f t="shared" si="0"/>
        <v>1</v>
      </c>
    </row>
    <row r="38" spans="2:12" ht="13.5" thickBot="1">
      <c r="B38" s="246" t="s">
        <v>173</v>
      </c>
      <c r="C38" s="246" t="s">
        <v>186</v>
      </c>
      <c r="D38" s="247"/>
      <c r="E38" s="247"/>
      <c r="F38" s="247"/>
      <c r="G38" s="248"/>
      <c r="H38" s="248"/>
      <c r="I38" s="248"/>
      <c r="J38" s="248"/>
      <c r="K38" s="248"/>
      <c r="L38" s="248"/>
    </row>
    <row r="39" spans="2:12">
      <c r="B39" s="250"/>
      <c r="C39" s="250"/>
      <c r="D39" s="250"/>
      <c r="E39" s="250"/>
      <c r="F39" s="250"/>
    </row>
    <row r="40" spans="2:12">
      <c r="B40" s="250"/>
      <c r="C40" s="274" t="s">
        <v>181</v>
      </c>
      <c r="D40" s="279">
        <f>Summary!E12</f>
        <v>316</v>
      </c>
      <c r="F40" s="250"/>
    </row>
    <row r="41" spans="2:12">
      <c r="B41" s="250"/>
      <c r="C41" s="275"/>
      <c r="D41" s="250"/>
      <c r="E41" s="275"/>
      <c r="F41" s="250"/>
    </row>
    <row r="42" spans="2:12">
      <c r="E42" s="261"/>
      <c r="F42" s="261"/>
      <c r="G42" s="261"/>
      <c r="H42" s="261"/>
      <c r="I42" s="261"/>
      <c r="J42" s="261"/>
      <c r="K42" s="261"/>
    </row>
    <row r="43" spans="2:12">
      <c r="C43" s="270" t="s">
        <v>189</v>
      </c>
      <c r="D43" s="254" t="s">
        <v>174</v>
      </c>
      <c r="E43" s="254" t="s">
        <v>176</v>
      </c>
      <c r="F43" s="371" t="s">
        <v>1</v>
      </c>
      <c r="G43" s="371"/>
      <c r="H43" s="261"/>
      <c r="I43" s="261"/>
      <c r="J43" s="261"/>
      <c r="K43" s="261"/>
    </row>
    <row r="44" spans="2:12">
      <c r="C44" s="294" t="s">
        <v>188</v>
      </c>
      <c r="D44" s="295">
        <f>ROUND('[1]UCP Estimation'!G120/8,0)</f>
        <v>5</v>
      </c>
      <c r="E44" s="295">
        <f t="shared" ref="E44:E52" si="2">D44*8</f>
        <v>40</v>
      </c>
      <c r="F44" s="370" t="s">
        <v>175</v>
      </c>
      <c r="G44" s="370"/>
      <c r="H44" s="261"/>
      <c r="I44" s="261"/>
      <c r="J44" s="261"/>
      <c r="K44" s="261"/>
    </row>
    <row r="45" spans="2:12">
      <c r="C45" s="296" t="s">
        <v>28</v>
      </c>
      <c r="D45" s="297">
        <f>ROUND(($D$40-$D$44)/$D$16*$D$11*IF($E$11="Y",1,0),0)</f>
        <v>31</v>
      </c>
      <c r="E45" s="297">
        <f t="shared" si="2"/>
        <v>248</v>
      </c>
      <c r="F45" s="370" t="s">
        <v>175</v>
      </c>
      <c r="G45" s="370"/>
      <c r="H45" s="261"/>
      <c r="I45" s="261"/>
      <c r="J45" s="261"/>
      <c r="K45" s="261"/>
    </row>
    <row r="46" spans="2:12">
      <c r="C46" s="296" t="s">
        <v>42</v>
      </c>
      <c r="D46" s="297">
        <f>ROUND(($D$40-$D$44)/$D$16*$D$5*IF($E$5="Y",1,0)+($D$40-$D$44)/$D$16*$D$10*IF($E$10="Y",1,0),0)</f>
        <v>37</v>
      </c>
      <c r="E46" s="297">
        <f t="shared" si="2"/>
        <v>296</v>
      </c>
      <c r="F46" s="370" t="s">
        <v>175</v>
      </c>
      <c r="G46" s="370"/>
      <c r="H46" s="261"/>
      <c r="I46" s="261"/>
      <c r="J46" s="261"/>
      <c r="K46" s="261"/>
    </row>
    <row r="47" spans="2:12">
      <c r="C47" s="298" t="s">
        <v>190</v>
      </c>
      <c r="D47" s="297">
        <f>ROUND(($D$40-$D$44)/$D$16*$D$6*IF($E$6="Y",1,0)+($D$40-$D$44)/$D$16*$D$9*IF($E$9="Y",1,0),0)</f>
        <v>40</v>
      </c>
      <c r="E47" s="297">
        <f t="shared" si="2"/>
        <v>320</v>
      </c>
      <c r="F47" s="370" t="s">
        <v>175</v>
      </c>
      <c r="G47" s="370"/>
      <c r="H47" s="261"/>
      <c r="I47" s="261"/>
      <c r="J47" s="261"/>
      <c r="K47" s="261"/>
    </row>
    <row r="48" spans="2:12">
      <c r="C48" s="296" t="s">
        <v>30</v>
      </c>
      <c r="D48" s="297">
        <f>ROUND(($D$40-$D$44)/$D$16*$D$13*IF($E$13="Y",1,0)+($D$40-$D$44)/$D$16*$D$12*IF($E$12="Y",1,0),0)</f>
        <v>12</v>
      </c>
      <c r="E48" s="297">
        <f t="shared" si="2"/>
        <v>96</v>
      </c>
      <c r="F48" s="370" t="s">
        <v>175</v>
      </c>
      <c r="G48" s="370"/>
      <c r="H48" s="261"/>
      <c r="I48" s="261"/>
      <c r="J48" s="261"/>
      <c r="K48" s="261"/>
    </row>
    <row r="49" spans="3:12">
      <c r="C49" s="296" t="s">
        <v>191</v>
      </c>
      <c r="D49" s="297">
        <f>ROUND((($D$40-$D$44)/$D$16*$D$7*IF($E$7="Y",1,0))/5,0)</f>
        <v>24</v>
      </c>
      <c r="E49" s="297">
        <f t="shared" si="2"/>
        <v>192</v>
      </c>
      <c r="F49" s="370" t="s">
        <v>175</v>
      </c>
      <c r="G49" s="370"/>
      <c r="H49" s="261"/>
      <c r="I49" s="261"/>
      <c r="J49" s="261"/>
      <c r="K49" s="261"/>
    </row>
    <row r="50" spans="3:12">
      <c r="C50" s="296" t="s">
        <v>37</v>
      </c>
      <c r="D50" s="297">
        <f>ROUND(($D$40-$D$44)/$D$16*$D$7*IF($E$7="Y",1,0),0)-D49</f>
        <v>94</v>
      </c>
      <c r="E50" s="297">
        <f t="shared" si="2"/>
        <v>752</v>
      </c>
      <c r="F50" s="370" t="s">
        <v>175</v>
      </c>
      <c r="G50" s="370"/>
      <c r="H50" s="261"/>
      <c r="I50" s="261"/>
      <c r="J50" s="261"/>
      <c r="K50" s="261"/>
    </row>
    <row r="51" spans="3:12">
      <c r="C51" s="296" t="s">
        <v>192</v>
      </c>
      <c r="D51" s="297">
        <f>ROUND((($D$40-$D$44)/$D$16*$D$8*IF($E$8="Y",1,0))/5,0)</f>
        <v>14</v>
      </c>
      <c r="E51" s="297">
        <f t="shared" si="2"/>
        <v>112</v>
      </c>
      <c r="F51" s="370" t="s">
        <v>175</v>
      </c>
      <c r="G51" s="370"/>
      <c r="H51" s="261"/>
      <c r="I51" s="261"/>
      <c r="J51" s="261"/>
      <c r="K51" s="261"/>
    </row>
    <row r="52" spans="3:12">
      <c r="C52" s="296" t="s">
        <v>29</v>
      </c>
      <c r="D52" s="297">
        <f>ROUND(($D$40-$D$44)/$D$16*$D$8*IF($E$8="Y",1,0),0)-D51</f>
        <v>58</v>
      </c>
      <c r="E52" s="297">
        <f t="shared" si="2"/>
        <v>464</v>
      </c>
      <c r="F52" s="370" t="s">
        <v>175</v>
      </c>
      <c r="G52" s="370"/>
      <c r="H52" s="261"/>
      <c r="I52" s="261"/>
      <c r="J52" s="261"/>
      <c r="K52" s="261"/>
    </row>
    <row r="53" spans="3:12">
      <c r="C53" s="294" t="s">
        <v>193</v>
      </c>
      <c r="D53" s="299">
        <f>SUM(D44:D52)</f>
        <v>315</v>
      </c>
      <c r="E53" s="299">
        <f>SUM(E44:E52)</f>
        <v>2520</v>
      </c>
      <c r="F53" s="370" t="s">
        <v>175</v>
      </c>
      <c r="G53" s="370"/>
      <c r="H53" s="261"/>
      <c r="I53" s="261"/>
      <c r="J53" s="261"/>
      <c r="K53" s="261"/>
    </row>
    <row r="54" spans="3:12">
      <c r="E54" s="261"/>
      <c r="F54" s="261"/>
      <c r="G54" s="261"/>
      <c r="H54" s="261"/>
      <c r="I54" s="261"/>
      <c r="J54" s="261"/>
      <c r="K54" s="261"/>
    </row>
    <row r="55" spans="3:12">
      <c r="E55" s="261"/>
      <c r="F55" s="261"/>
      <c r="G55" s="261"/>
      <c r="H55" s="261"/>
      <c r="I55" s="261"/>
      <c r="J55" s="261"/>
      <c r="K55" s="261"/>
    </row>
    <row r="56" spans="3:12">
      <c r="E56" s="261"/>
      <c r="F56" s="261"/>
      <c r="G56" s="261"/>
      <c r="H56" s="261"/>
      <c r="I56" s="261"/>
      <c r="J56" s="261"/>
      <c r="K56" s="261"/>
    </row>
    <row r="57" spans="3:12">
      <c r="C57" s="276" t="s">
        <v>177</v>
      </c>
      <c r="E57" s="261"/>
      <c r="F57" s="261"/>
      <c r="G57" s="261"/>
      <c r="H57" s="261"/>
      <c r="I57" s="261"/>
      <c r="J57" s="261"/>
      <c r="K57" s="261"/>
    </row>
    <row r="58" spans="3:12" ht="25.5">
      <c r="C58" s="300" t="s">
        <v>178</v>
      </c>
      <c r="D58" s="301" t="s">
        <v>172</v>
      </c>
      <c r="E58" s="301" t="s">
        <v>164</v>
      </c>
      <c r="F58" s="301" t="s">
        <v>165</v>
      </c>
      <c r="G58" s="301" t="s">
        <v>166</v>
      </c>
      <c r="H58" s="301" t="s">
        <v>167</v>
      </c>
      <c r="I58" s="301" t="s">
        <v>168</v>
      </c>
      <c r="J58" s="277" t="s">
        <v>194</v>
      </c>
      <c r="K58" s="301"/>
      <c r="L58" s="278" t="s">
        <v>1</v>
      </c>
    </row>
    <row r="59" spans="3:12" ht="15">
      <c r="C59" s="300" t="s">
        <v>174</v>
      </c>
      <c r="D59" s="299">
        <f>SUM(E59:J59)</f>
        <v>316</v>
      </c>
      <c r="E59" s="299">
        <f t="shared" ref="E59:J59" si="3">$D$40*E34/$K$34</f>
        <v>24.9956</v>
      </c>
      <c r="F59" s="299">
        <f t="shared" si="3"/>
        <v>45.946400000000011</v>
      </c>
      <c r="G59" s="299">
        <f t="shared" si="3"/>
        <v>82.475999999999999</v>
      </c>
      <c r="H59" s="299">
        <f t="shared" si="3"/>
        <v>105.63880000000002</v>
      </c>
      <c r="I59" s="299">
        <f t="shared" si="3"/>
        <v>41.1432</v>
      </c>
      <c r="J59" s="299">
        <f t="shared" si="3"/>
        <v>15.800000000000002</v>
      </c>
      <c r="K59" s="299"/>
      <c r="L59" s="302" t="s">
        <v>175</v>
      </c>
    </row>
    <row r="60" spans="3:12">
      <c r="C60" s="301" t="s">
        <v>176</v>
      </c>
      <c r="D60" s="299">
        <f>SUM(E60:K60)</f>
        <v>2528</v>
      </c>
      <c r="E60" s="297">
        <f t="shared" ref="E60:J60" si="4">E59*8</f>
        <v>199.9648</v>
      </c>
      <c r="F60" s="297">
        <f t="shared" si="4"/>
        <v>367.57120000000009</v>
      </c>
      <c r="G60" s="297">
        <f t="shared" si="4"/>
        <v>659.80799999999999</v>
      </c>
      <c r="H60" s="297">
        <f t="shared" si="4"/>
        <v>845.11040000000014</v>
      </c>
      <c r="I60" s="297">
        <f t="shared" si="4"/>
        <v>329.1456</v>
      </c>
      <c r="J60" s="297">
        <f t="shared" si="4"/>
        <v>126.40000000000002</v>
      </c>
      <c r="K60" s="297"/>
      <c r="L60" s="302" t="s">
        <v>175</v>
      </c>
    </row>
    <row r="64" spans="3:12">
      <c r="C64" s="276" t="s">
        <v>179</v>
      </c>
    </row>
    <row r="65" spans="2:11" ht="15">
      <c r="B65" s="268"/>
      <c r="C65" s="269"/>
      <c r="D65" s="270"/>
      <c r="E65" s="254" t="s">
        <v>164</v>
      </c>
      <c r="F65" s="254" t="s">
        <v>165</v>
      </c>
      <c r="G65" s="254" t="s">
        <v>166</v>
      </c>
      <c r="H65" s="254" t="s">
        <v>167</v>
      </c>
      <c r="I65" s="254" t="s">
        <v>168</v>
      </c>
      <c r="J65" s="254" t="s">
        <v>169</v>
      </c>
      <c r="K65" s="254" t="s">
        <v>180</v>
      </c>
    </row>
    <row r="66" spans="2:11" ht="15">
      <c r="B66" s="268"/>
      <c r="C66" s="269" t="s">
        <v>171</v>
      </c>
      <c r="D66" s="270"/>
      <c r="E66" s="270"/>
      <c r="F66" s="270"/>
      <c r="G66" s="270"/>
      <c r="H66" s="270"/>
      <c r="I66" s="270"/>
      <c r="J66" s="254" t="s">
        <v>187</v>
      </c>
      <c r="K66" s="270"/>
    </row>
    <row r="67" spans="2:11">
      <c r="B67" s="271">
        <v>1</v>
      </c>
      <c r="C67" s="256" t="s">
        <v>33</v>
      </c>
      <c r="D67" s="291"/>
      <c r="E67" s="303">
        <f>E23*$D$40*$D5</f>
        <v>7.9</v>
      </c>
      <c r="F67" s="303">
        <f t="shared" ref="F67:J75" si="5">F23*$D5*$D$40</f>
        <v>12.640000000000002</v>
      </c>
      <c r="G67" s="303">
        <f t="shared" si="5"/>
        <v>6.3200000000000012</v>
      </c>
      <c r="H67" s="303">
        <f t="shared" si="5"/>
        <v>3.1600000000000006</v>
      </c>
      <c r="I67" s="303">
        <f t="shared" si="5"/>
        <v>1.5800000000000003</v>
      </c>
      <c r="J67" s="303">
        <f t="shared" si="5"/>
        <v>0</v>
      </c>
      <c r="K67" s="303">
        <f t="shared" ref="K67:K78" si="6">SUM(E67:J67)</f>
        <v>31.600000000000005</v>
      </c>
    </row>
    <row r="68" spans="2:11">
      <c r="B68" s="271">
        <v>2</v>
      </c>
      <c r="C68" s="256" t="s">
        <v>34</v>
      </c>
      <c r="D68" s="291"/>
      <c r="E68" s="303">
        <f t="shared" ref="E68:E75" si="7">E24*$D6*$D$40</f>
        <v>3.4760000000000004</v>
      </c>
      <c r="F68" s="303">
        <f t="shared" si="5"/>
        <v>6.9520000000000008</v>
      </c>
      <c r="G68" s="303">
        <f t="shared" si="5"/>
        <v>15.642000000000001</v>
      </c>
      <c r="H68" s="303">
        <f t="shared" si="5"/>
        <v>6.9520000000000008</v>
      </c>
      <c r="I68" s="303">
        <f t="shared" si="5"/>
        <v>1.7380000000000002</v>
      </c>
      <c r="J68" s="303">
        <f t="shared" si="5"/>
        <v>0</v>
      </c>
      <c r="K68" s="303">
        <f t="shared" si="6"/>
        <v>34.76</v>
      </c>
    </row>
    <row r="69" spans="2:11">
      <c r="B69" s="271">
        <v>3</v>
      </c>
      <c r="C69" s="256" t="s">
        <v>51</v>
      </c>
      <c r="D69" s="293"/>
      <c r="E69" s="303">
        <f t="shared" si="7"/>
        <v>4.8032000000000004</v>
      </c>
      <c r="F69" s="303">
        <f t="shared" si="5"/>
        <v>12.008000000000003</v>
      </c>
      <c r="G69" s="303">
        <f t="shared" si="5"/>
        <v>30.02</v>
      </c>
      <c r="H69" s="303">
        <f t="shared" si="5"/>
        <v>51.033999999999999</v>
      </c>
      <c r="I69" s="303">
        <f t="shared" si="5"/>
        <v>14.409600000000001</v>
      </c>
      <c r="J69" s="303">
        <f t="shared" si="5"/>
        <v>7.8052000000000001</v>
      </c>
      <c r="K69" s="303">
        <f t="shared" si="6"/>
        <v>120.08</v>
      </c>
    </row>
    <row r="70" spans="2:11">
      <c r="B70" s="271">
        <v>4</v>
      </c>
      <c r="C70" s="258" t="s">
        <v>35</v>
      </c>
      <c r="D70" s="293"/>
      <c r="E70" s="303">
        <f t="shared" si="7"/>
        <v>2.1804000000000001</v>
      </c>
      <c r="F70" s="303">
        <f t="shared" si="5"/>
        <v>5.8144</v>
      </c>
      <c r="G70" s="303">
        <f t="shared" si="5"/>
        <v>18.170000000000002</v>
      </c>
      <c r="H70" s="303">
        <f t="shared" si="5"/>
        <v>30.525600000000001</v>
      </c>
      <c r="I70" s="303">
        <f t="shared" si="5"/>
        <v>10.902000000000001</v>
      </c>
      <c r="J70" s="303">
        <f t="shared" si="5"/>
        <v>5.087600000000001</v>
      </c>
      <c r="K70" s="303">
        <f t="shared" si="6"/>
        <v>72.679999999999993</v>
      </c>
    </row>
    <row r="71" spans="2:11">
      <c r="B71" s="271">
        <v>5</v>
      </c>
      <c r="C71" s="256" t="s">
        <v>18</v>
      </c>
      <c r="D71" s="291"/>
      <c r="E71" s="303">
        <f t="shared" si="7"/>
        <v>0.316</v>
      </c>
      <c r="F71" s="303">
        <f t="shared" si="5"/>
        <v>0.316</v>
      </c>
      <c r="G71" s="303">
        <f t="shared" si="5"/>
        <v>0.94800000000000006</v>
      </c>
      <c r="H71" s="303">
        <f t="shared" si="5"/>
        <v>1.8960000000000001</v>
      </c>
      <c r="I71" s="303">
        <f t="shared" si="5"/>
        <v>2.528</v>
      </c>
      <c r="J71" s="303">
        <f t="shared" si="5"/>
        <v>0.316</v>
      </c>
      <c r="K71" s="303">
        <f t="shared" si="6"/>
        <v>6.3199999999999994</v>
      </c>
    </row>
    <row r="72" spans="2:11">
      <c r="B72" s="271">
        <v>6</v>
      </c>
      <c r="C72" s="260" t="s">
        <v>36</v>
      </c>
      <c r="D72" s="291"/>
      <c r="E72" s="303">
        <f t="shared" si="7"/>
        <v>0.316</v>
      </c>
      <c r="F72" s="303">
        <f t="shared" si="5"/>
        <v>0.316</v>
      </c>
      <c r="G72" s="303">
        <f t="shared" si="5"/>
        <v>1.58</v>
      </c>
      <c r="H72" s="303">
        <f t="shared" si="5"/>
        <v>1.8960000000000001</v>
      </c>
      <c r="I72" s="303">
        <f t="shared" si="5"/>
        <v>1.7696000000000003</v>
      </c>
      <c r="J72" s="303">
        <f t="shared" si="5"/>
        <v>0.44240000000000007</v>
      </c>
      <c r="K72" s="303">
        <f t="shared" si="6"/>
        <v>6.3200000000000012</v>
      </c>
    </row>
    <row r="73" spans="2:11">
      <c r="B73" s="271">
        <v>7</v>
      </c>
      <c r="C73" s="260" t="s">
        <v>26</v>
      </c>
      <c r="D73" s="291"/>
      <c r="E73" s="303">
        <f t="shared" si="7"/>
        <v>4.74</v>
      </c>
      <c r="F73" s="303">
        <f t="shared" si="5"/>
        <v>6.3200000000000012</v>
      </c>
      <c r="G73" s="303">
        <f t="shared" si="5"/>
        <v>6.3200000000000012</v>
      </c>
      <c r="H73" s="303">
        <f t="shared" si="5"/>
        <v>6.3200000000000012</v>
      </c>
      <c r="I73" s="303">
        <f t="shared" si="5"/>
        <v>6.3200000000000012</v>
      </c>
      <c r="J73" s="303">
        <f t="shared" si="5"/>
        <v>1.5800000000000003</v>
      </c>
      <c r="K73" s="303">
        <f t="shared" si="6"/>
        <v>31.600000000000005</v>
      </c>
    </row>
    <row r="74" spans="2:11">
      <c r="B74" s="271">
        <v>8</v>
      </c>
      <c r="C74" s="260" t="s">
        <v>19</v>
      </c>
      <c r="D74" s="291"/>
      <c r="E74" s="303">
        <f t="shared" si="7"/>
        <v>0.63200000000000001</v>
      </c>
      <c r="F74" s="303">
        <f t="shared" si="5"/>
        <v>0.94800000000000006</v>
      </c>
      <c r="G74" s="303">
        <f t="shared" si="5"/>
        <v>1.58</v>
      </c>
      <c r="H74" s="303">
        <f t="shared" si="5"/>
        <v>1.9591999999999998</v>
      </c>
      <c r="I74" s="303">
        <f t="shared" si="5"/>
        <v>0.94800000000000006</v>
      </c>
      <c r="J74" s="303">
        <f t="shared" si="5"/>
        <v>0.25280000000000002</v>
      </c>
      <c r="K74" s="303">
        <f t="shared" si="6"/>
        <v>6.32</v>
      </c>
    </row>
    <row r="75" spans="2:11">
      <c r="B75" s="271">
        <v>9</v>
      </c>
      <c r="C75" s="260" t="s">
        <v>30</v>
      </c>
      <c r="D75" s="291"/>
      <c r="E75" s="303">
        <f t="shared" si="7"/>
        <v>0.63200000000000001</v>
      </c>
      <c r="F75" s="303">
        <f t="shared" si="5"/>
        <v>0.63200000000000001</v>
      </c>
      <c r="G75" s="303">
        <f t="shared" si="5"/>
        <v>1.8960000000000001</v>
      </c>
      <c r="H75" s="303">
        <f t="shared" si="5"/>
        <v>1.8960000000000001</v>
      </c>
      <c r="I75" s="303">
        <f t="shared" si="5"/>
        <v>0.94800000000000006</v>
      </c>
      <c r="J75" s="303">
        <f t="shared" si="5"/>
        <v>0.316</v>
      </c>
      <c r="K75" s="303">
        <f t="shared" si="6"/>
        <v>6.32</v>
      </c>
    </row>
    <row r="76" spans="2:11">
      <c r="B76" s="271"/>
      <c r="C76" s="260"/>
      <c r="D76" s="291"/>
      <c r="E76" s="303"/>
      <c r="F76" s="303"/>
      <c r="G76" s="303"/>
      <c r="H76" s="303"/>
      <c r="I76" s="303"/>
      <c r="J76" s="303"/>
      <c r="K76" s="303"/>
    </row>
    <row r="77" spans="2:11">
      <c r="B77" s="271"/>
      <c r="C77" s="260"/>
      <c r="D77" s="291"/>
      <c r="E77" s="303"/>
      <c r="F77" s="303"/>
      <c r="G77" s="303"/>
      <c r="H77" s="303"/>
      <c r="I77" s="303"/>
      <c r="J77" s="303"/>
      <c r="K77" s="303"/>
    </row>
    <row r="78" spans="2:11">
      <c r="B78" s="271"/>
      <c r="C78" s="272" t="s">
        <v>172</v>
      </c>
      <c r="D78" s="273"/>
      <c r="E78" s="304">
        <f t="shared" ref="E78:J78" si="8">SUM(E67:E77)</f>
        <v>24.995600000000003</v>
      </c>
      <c r="F78" s="304">
        <f t="shared" si="8"/>
        <v>45.946400000000011</v>
      </c>
      <c r="G78" s="304">
        <f t="shared" si="8"/>
        <v>82.475999999999999</v>
      </c>
      <c r="H78" s="304">
        <f t="shared" si="8"/>
        <v>105.6388</v>
      </c>
      <c r="I78" s="304">
        <f t="shared" si="8"/>
        <v>41.1432</v>
      </c>
      <c r="J78" s="304">
        <f t="shared" si="8"/>
        <v>15.800000000000002</v>
      </c>
      <c r="K78" s="303">
        <f t="shared" si="6"/>
        <v>316</v>
      </c>
    </row>
  </sheetData>
  <mergeCells count="11">
    <mergeCell ref="F48:G48"/>
    <mergeCell ref="F43:G43"/>
    <mergeCell ref="F44:G44"/>
    <mergeCell ref="F45:G45"/>
    <mergeCell ref="F46:G46"/>
    <mergeCell ref="F47:G47"/>
    <mergeCell ref="F49:G49"/>
    <mergeCell ref="F50:G50"/>
    <mergeCell ref="F51:G51"/>
    <mergeCell ref="F52:G52"/>
    <mergeCell ref="F53:G53"/>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sheetPr>
    <pageSetUpPr fitToPage="1"/>
  </sheetPr>
  <dimension ref="A1:K17"/>
  <sheetViews>
    <sheetView workbookViewId="0">
      <selection activeCell="C14" sqref="C14"/>
    </sheetView>
  </sheetViews>
  <sheetFormatPr defaultRowHeight="12.75"/>
  <cols>
    <col min="1" max="1" width="4.28515625" style="237" customWidth="1"/>
    <col min="2" max="2" width="15.7109375" style="237" customWidth="1"/>
    <col min="3" max="3" width="21.85546875" style="237" customWidth="1"/>
    <col min="4" max="4" width="24.140625" style="237" customWidth="1"/>
    <col min="5" max="5" width="7.7109375" style="237" customWidth="1"/>
    <col min="6" max="6" width="9.140625" style="237"/>
    <col min="7" max="7" width="17" style="237" customWidth="1"/>
    <col min="8" max="8" width="23" style="237" customWidth="1"/>
    <col min="9" max="9" width="14.7109375" style="237" customWidth="1"/>
    <col min="10" max="10" width="18.42578125" style="237" customWidth="1"/>
    <col min="11" max="16384" width="9.140625" style="237"/>
  </cols>
  <sheetData>
    <row r="1" spans="1:11" s="229" customFormat="1">
      <c r="A1" s="228" t="s">
        <v>138</v>
      </c>
    </row>
    <row r="4" spans="1:11" s="231" customFormat="1">
      <c r="A4" s="230" t="s">
        <v>31</v>
      </c>
      <c r="B4" s="230" t="s">
        <v>139</v>
      </c>
      <c r="C4" s="230" t="s">
        <v>140</v>
      </c>
      <c r="D4" s="230" t="s">
        <v>141</v>
      </c>
      <c r="E4" s="230" t="s">
        <v>142</v>
      </c>
      <c r="F4" s="230" t="s">
        <v>143</v>
      </c>
      <c r="G4" s="230" t="s">
        <v>144</v>
      </c>
      <c r="H4" s="230" t="s">
        <v>145</v>
      </c>
      <c r="I4" s="230" t="s">
        <v>146</v>
      </c>
      <c r="J4" s="230" t="s">
        <v>147</v>
      </c>
      <c r="K4" s="230" t="s">
        <v>148</v>
      </c>
    </row>
    <row r="5" spans="1:11">
      <c r="A5" s="232"/>
      <c r="B5" s="233"/>
      <c r="C5" s="234"/>
      <c r="D5" s="234"/>
      <c r="E5" s="235"/>
      <c r="F5" s="236"/>
      <c r="G5" s="235"/>
      <c r="H5" s="235"/>
      <c r="I5" s="235"/>
      <c r="J5" s="234"/>
      <c r="K5" s="233"/>
    </row>
    <row r="6" spans="1:11">
      <c r="A6" s="238">
        <v>3</v>
      </c>
      <c r="B6" s="239"/>
      <c r="C6" s="240"/>
      <c r="D6" s="240"/>
      <c r="E6" s="235"/>
      <c r="F6" s="239"/>
      <c r="G6" s="235"/>
      <c r="H6" s="240"/>
      <c r="I6" s="240"/>
      <c r="J6" s="240"/>
      <c r="K6" s="240"/>
    </row>
    <row r="7" spans="1:11">
      <c r="A7" s="238">
        <v>4</v>
      </c>
      <c r="B7" s="239"/>
      <c r="C7" s="240"/>
      <c r="D7" s="240"/>
      <c r="E7" s="235"/>
      <c r="F7" s="239"/>
      <c r="G7" s="235"/>
      <c r="H7" s="240"/>
      <c r="I7" s="240"/>
      <c r="J7" s="240"/>
      <c r="K7" s="240"/>
    </row>
    <row r="8" spans="1:11">
      <c r="A8" s="238">
        <v>5</v>
      </c>
      <c r="B8" s="239"/>
      <c r="C8" s="240"/>
      <c r="D8" s="240"/>
      <c r="E8" s="235"/>
      <c r="F8" s="239"/>
      <c r="G8" s="235"/>
      <c r="H8" s="240"/>
      <c r="I8" s="240"/>
      <c r="J8" s="240"/>
      <c r="K8" s="240"/>
    </row>
    <row r="10" spans="1:11">
      <c r="A10" s="241"/>
    </row>
    <row r="13" spans="1:11">
      <c r="B13" s="242" t="s">
        <v>6</v>
      </c>
      <c r="C13" s="243" t="s">
        <v>156</v>
      </c>
    </row>
    <row r="14" spans="1:11">
      <c r="C14" s="244" t="s">
        <v>157</v>
      </c>
    </row>
    <row r="17" spans="3:3">
      <c r="C17" s="243" t="s">
        <v>158</v>
      </c>
    </row>
  </sheetData>
  <phoneticPr fontId="21" type="noConversion"/>
  <dataValidations count="2">
    <dataValidation type="list" allowBlank="1" showInputMessage="1" showErrorMessage="1" sqref="E5:E8">
      <formula1>"High,Medium,Low"</formula1>
    </dataValidation>
    <dataValidation type="list" allowBlank="1" showInputMessage="1" showErrorMessage="1" sqref="G5:I5 G6:G8">
      <formula1>"1,2,3,4,5"</formula1>
    </dataValidation>
  </dataValidations>
  <hyperlinks>
    <hyperlink ref="C14" location="'WBS Estimation'!B52" display="The risk mitigation efforts should be calculated manually based on the risk assessment and then input to the &quot;WBS Estimation&quot; sheet"/>
  </hyperlinks>
  <pageMargins left="0.75" right="0.75" top="1" bottom="1" header="0.5" footer="0.5"/>
  <pageSetup paperSize="9" scale="80" orientation="landscape" r:id="rId1"/>
  <headerFooter alignWithMargins="0">
    <oddFooter>Page &amp;P&amp;RUCP Estimation</oddFooter>
  </headerFooter>
  <legacyDrawing r:id="rId2"/>
</worksheet>
</file>

<file path=xl/worksheets/sheet5.xml><?xml version="1.0" encoding="utf-8"?>
<worksheet xmlns="http://schemas.openxmlformats.org/spreadsheetml/2006/main" xmlns:r="http://schemas.openxmlformats.org/officeDocument/2006/relationships">
  <dimension ref="A1:H53"/>
  <sheetViews>
    <sheetView workbookViewId="0">
      <selection activeCell="A5" sqref="A5"/>
    </sheetView>
  </sheetViews>
  <sheetFormatPr defaultRowHeight="12.75"/>
  <cols>
    <col min="1" max="1" width="4.7109375" style="89" customWidth="1"/>
    <col min="2" max="2" width="8" customWidth="1"/>
    <col min="3" max="3" width="8.7109375" style="90" customWidth="1"/>
    <col min="4" max="4" width="8.140625" style="12" customWidth="1"/>
    <col min="5" max="5" width="39.5703125" customWidth="1"/>
    <col min="6" max="6" width="9.42578125" customWidth="1"/>
    <col min="7" max="7" width="48.42578125" style="12" customWidth="1"/>
    <col min="8" max="8" width="8.7109375" customWidth="1"/>
  </cols>
  <sheetData>
    <row r="1" spans="1:8" ht="58.5" customHeight="1">
      <c r="A1" s="10"/>
      <c r="B1" s="372" t="s">
        <v>53</v>
      </c>
      <c r="C1" s="372"/>
      <c r="D1" s="372"/>
      <c r="E1" s="372"/>
      <c r="F1" s="372"/>
      <c r="G1" s="372"/>
      <c r="H1" s="115"/>
    </row>
    <row r="2" spans="1:8" s="86" customFormat="1" ht="17.25" customHeight="1">
      <c r="A2" s="92" t="s">
        <v>54</v>
      </c>
      <c r="B2" s="82"/>
      <c r="C2" s="83"/>
      <c r="D2" s="82"/>
      <c r="E2" s="82"/>
      <c r="F2" s="84" t="s">
        <v>125</v>
      </c>
      <c r="G2" s="84"/>
      <c r="H2" s="85"/>
    </row>
    <row r="3" spans="1:8" ht="9.75" customHeight="1">
      <c r="A3" s="95"/>
      <c r="B3" s="96"/>
      <c r="C3" s="97"/>
      <c r="D3" s="76"/>
      <c r="E3" s="76"/>
      <c r="F3" s="76"/>
      <c r="G3" s="76"/>
      <c r="H3" s="98"/>
    </row>
    <row r="4" spans="1:8" ht="22.5" customHeight="1">
      <c r="A4" s="99" t="s">
        <v>55</v>
      </c>
      <c r="B4" s="100" t="s">
        <v>56</v>
      </c>
      <c r="C4" s="100" t="s">
        <v>57</v>
      </c>
      <c r="D4" s="101" t="s">
        <v>58</v>
      </c>
      <c r="E4" s="102" t="s">
        <v>59</v>
      </c>
      <c r="F4" s="103" t="s">
        <v>60</v>
      </c>
      <c r="G4" s="103" t="s">
        <v>61</v>
      </c>
      <c r="H4" s="103" t="s">
        <v>62</v>
      </c>
    </row>
    <row r="5" spans="1:8">
      <c r="A5" s="104" t="s">
        <v>63</v>
      </c>
      <c r="B5" s="104"/>
      <c r="C5" s="104"/>
      <c r="D5" s="104"/>
      <c r="E5" s="87"/>
      <c r="F5" s="105"/>
      <c r="G5" s="106"/>
      <c r="H5" s="107"/>
    </row>
    <row r="6" spans="1:8">
      <c r="A6" s="104" t="s">
        <v>64</v>
      </c>
      <c r="B6" s="104"/>
      <c r="C6" s="104"/>
      <c r="D6" s="104"/>
      <c r="E6" s="87"/>
      <c r="F6" s="105"/>
      <c r="G6" s="106"/>
      <c r="H6" s="107"/>
    </row>
    <row r="7" spans="1:8">
      <c r="A7" s="104" t="s">
        <v>65</v>
      </c>
      <c r="B7" s="104"/>
      <c r="C7" s="104"/>
      <c r="D7" s="104"/>
      <c r="E7" s="87"/>
      <c r="F7" s="105"/>
      <c r="G7" s="106"/>
      <c r="H7" s="107"/>
    </row>
    <row r="8" spans="1:8">
      <c r="A8" s="104" t="s">
        <v>66</v>
      </c>
      <c r="B8" s="104"/>
      <c r="C8" s="104"/>
      <c r="D8" s="104"/>
      <c r="E8" s="87"/>
      <c r="F8" s="105"/>
      <c r="G8" s="106"/>
      <c r="H8" s="107"/>
    </row>
    <row r="9" spans="1:8">
      <c r="A9" s="104" t="s">
        <v>67</v>
      </c>
      <c r="B9" s="104"/>
      <c r="C9" s="104"/>
      <c r="D9" s="104"/>
      <c r="E9" s="87"/>
      <c r="F9" s="105"/>
      <c r="G9" s="106"/>
      <c r="H9" s="107"/>
    </row>
    <row r="10" spans="1:8">
      <c r="A10" s="104" t="s">
        <v>68</v>
      </c>
      <c r="B10" s="104"/>
      <c r="C10" s="104"/>
      <c r="D10" s="104"/>
      <c r="E10" s="87"/>
      <c r="F10" s="105"/>
      <c r="G10" s="106"/>
      <c r="H10" s="107"/>
    </row>
    <row r="11" spans="1:8">
      <c r="A11" s="104" t="s">
        <v>69</v>
      </c>
      <c r="B11" s="104"/>
      <c r="C11" s="104"/>
      <c r="D11" s="104"/>
      <c r="E11" s="87"/>
      <c r="F11" s="105"/>
      <c r="G11" s="106"/>
      <c r="H11" s="107"/>
    </row>
    <row r="12" spans="1:8">
      <c r="A12" s="104" t="s">
        <v>70</v>
      </c>
      <c r="B12" s="104"/>
      <c r="C12" s="104"/>
      <c r="D12" s="104"/>
      <c r="E12" s="87"/>
      <c r="F12" s="105"/>
      <c r="G12" s="106"/>
      <c r="H12" s="107"/>
    </row>
    <row r="13" spans="1:8" s="88" customFormat="1">
      <c r="A13" s="104" t="s">
        <v>71</v>
      </c>
      <c r="B13" s="104"/>
      <c r="C13" s="104"/>
      <c r="D13" s="108"/>
      <c r="E13" s="108"/>
      <c r="F13" s="109"/>
      <c r="G13" s="110"/>
      <c r="H13" s="111"/>
    </row>
    <row r="14" spans="1:8">
      <c r="A14" s="112" t="s">
        <v>72</v>
      </c>
      <c r="B14" s="113"/>
      <c r="C14" s="113"/>
      <c r="D14" s="104"/>
      <c r="E14" s="104"/>
      <c r="F14" s="105"/>
      <c r="G14" s="114"/>
      <c r="H14" s="107"/>
    </row>
    <row r="15" spans="1:8">
      <c r="A15" s="112" t="s">
        <v>73</v>
      </c>
      <c r="B15" s="113"/>
      <c r="C15" s="113"/>
      <c r="D15" s="104"/>
      <c r="E15" s="104"/>
      <c r="F15" s="105"/>
      <c r="G15" s="114"/>
      <c r="H15" s="107"/>
    </row>
    <row r="16" spans="1:8">
      <c r="A16" s="112" t="s">
        <v>74</v>
      </c>
      <c r="B16" s="113"/>
      <c r="C16" s="113"/>
      <c r="D16" s="104"/>
      <c r="E16" s="104"/>
      <c r="F16" s="105"/>
      <c r="G16" s="114"/>
      <c r="H16" s="107"/>
    </row>
    <row r="17" spans="1:8">
      <c r="A17" s="112" t="s">
        <v>75</v>
      </c>
      <c r="B17" s="113"/>
      <c r="C17" s="113"/>
      <c r="D17" s="104"/>
      <c r="E17" s="104"/>
      <c r="F17" s="105"/>
      <c r="G17" s="114"/>
      <c r="H17" s="107"/>
    </row>
    <row r="18" spans="1:8">
      <c r="A18" s="112" t="s">
        <v>76</v>
      </c>
      <c r="B18" s="113"/>
      <c r="C18" s="113"/>
      <c r="D18" s="104"/>
      <c r="E18" s="104"/>
      <c r="F18" s="105"/>
      <c r="G18" s="114"/>
      <c r="H18" s="107"/>
    </row>
    <row r="19" spans="1:8">
      <c r="A19" s="112" t="s">
        <v>77</v>
      </c>
      <c r="B19" s="113"/>
      <c r="C19" s="113"/>
      <c r="D19" s="104"/>
      <c r="E19" s="104"/>
      <c r="F19" s="105"/>
      <c r="G19" s="114"/>
      <c r="H19" s="107"/>
    </row>
    <row r="20" spans="1:8">
      <c r="A20" s="112" t="s">
        <v>78</v>
      </c>
      <c r="B20" s="113"/>
      <c r="C20" s="113"/>
      <c r="D20" s="104"/>
      <c r="E20" s="104"/>
      <c r="F20" s="105"/>
      <c r="G20" s="114"/>
      <c r="H20" s="107"/>
    </row>
    <row r="21" spans="1:8">
      <c r="A21" s="112" t="s">
        <v>79</v>
      </c>
      <c r="B21" s="113"/>
      <c r="C21" s="113"/>
      <c r="D21" s="104"/>
      <c r="E21" s="104"/>
      <c r="F21" s="105"/>
      <c r="G21" s="114"/>
      <c r="H21" s="107"/>
    </row>
    <row r="22" spans="1:8">
      <c r="A22" s="112" t="s">
        <v>80</v>
      </c>
      <c r="B22" s="113"/>
      <c r="C22" s="113"/>
      <c r="D22" s="104"/>
      <c r="E22" s="104"/>
      <c r="F22" s="105"/>
      <c r="G22" s="114"/>
      <c r="H22" s="107"/>
    </row>
    <row r="23" spans="1:8">
      <c r="A23" s="112" t="s">
        <v>81</v>
      </c>
      <c r="B23" s="113"/>
      <c r="C23" s="113"/>
      <c r="D23" s="104"/>
      <c r="E23" s="104"/>
      <c r="F23" s="105"/>
      <c r="G23" s="114"/>
      <c r="H23" s="107"/>
    </row>
    <row r="24" spans="1:8">
      <c r="A24" s="112" t="s">
        <v>82</v>
      </c>
      <c r="B24" s="113"/>
      <c r="C24" s="113"/>
      <c r="D24" s="104"/>
      <c r="E24" s="104"/>
      <c r="F24" s="105"/>
      <c r="G24" s="114"/>
      <c r="H24" s="107"/>
    </row>
    <row r="25" spans="1:8">
      <c r="A25" s="112" t="s">
        <v>83</v>
      </c>
      <c r="B25" s="113"/>
      <c r="C25" s="113"/>
      <c r="D25" s="104"/>
      <c r="E25" s="104"/>
      <c r="F25" s="105"/>
      <c r="G25" s="114"/>
      <c r="H25" s="107"/>
    </row>
    <row r="26" spans="1:8">
      <c r="A26" s="112" t="s">
        <v>84</v>
      </c>
      <c r="B26" s="113"/>
      <c r="C26" s="113"/>
      <c r="D26" s="104"/>
      <c r="E26" s="104"/>
      <c r="F26" s="105"/>
      <c r="G26" s="114"/>
      <c r="H26" s="107"/>
    </row>
    <row r="27" spans="1:8">
      <c r="A27" s="112" t="s">
        <v>85</v>
      </c>
      <c r="B27" s="113"/>
      <c r="C27" s="113"/>
      <c r="D27" s="104"/>
      <c r="E27" s="108"/>
      <c r="F27" s="105"/>
      <c r="G27" s="114"/>
      <c r="H27" s="107"/>
    </row>
    <row r="28" spans="1:8">
      <c r="A28" s="112" t="s">
        <v>86</v>
      </c>
      <c r="B28" s="113"/>
      <c r="C28" s="113"/>
      <c r="D28" s="104"/>
      <c r="E28" s="104"/>
      <c r="F28" s="105"/>
      <c r="G28" s="114"/>
      <c r="H28" s="107"/>
    </row>
    <row r="29" spans="1:8">
      <c r="A29" s="112" t="s">
        <v>87</v>
      </c>
      <c r="B29" s="113"/>
      <c r="C29" s="113"/>
      <c r="D29" s="104"/>
      <c r="E29" s="104"/>
      <c r="F29" s="105"/>
      <c r="G29" s="114"/>
      <c r="H29" s="107"/>
    </row>
    <row r="30" spans="1:8">
      <c r="A30" s="112" t="s">
        <v>88</v>
      </c>
      <c r="B30" s="113"/>
      <c r="C30" s="113"/>
      <c r="D30" s="104"/>
      <c r="E30" s="108"/>
      <c r="F30" s="105"/>
      <c r="G30" s="114"/>
      <c r="H30" s="107"/>
    </row>
    <row r="31" spans="1:8">
      <c r="A31" s="112" t="s">
        <v>89</v>
      </c>
      <c r="B31" s="113"/>
      <c r="C31" s="113"/>
      <c r="D31" s="104"/>
      <c r="E31" s="104"/>
      <c r="F31" s="105"/>
      <c r="G31" s="114"/>
      <c r="H31" s="107"/>
    </row>
    <row r="32" spans="1:8">
      <c r="A32" s="112" t="s">
        <v>90</v>
      </c>
      <c r="B32" s="113"/>
      <c r="C32" s="113"/>
      <c r="D32" s="104"/>
      <c r="E32" s="104"/>
      <c r="F32" s="105"/>
      <c r="G32" s="114"/>
      <c r="H32" s="107"/>
    </row>
    <row r="33" spans="1:8">
      <c r="A33" s="112" t="s">
        <v>91</v>
      </c>
      <c r="B33" s="113"/>
      <c r="C33" s="113"/>
      <c r="D33" s="104"/>
      <c r="E33" s="104"/>
      <c r="F33" s="105"/>
      <c r="G33" s="114"/>
      <c r="H33" s="107"/>
    </row>
    <row r="34" spans="1:8">
      <c r="A34" s="112" t="s">
        <v>92</v>
      </c>
      <c r="B34" s="113"/>
      <c r="C34" s="113"/>
      <c r="D34" s="104"/>
      <c r="E34" s="104"/>
      <c r="F34" s="105"/>
      <c r="G34" s="114"/>
      <c r="H34" s="107"/>
    </row>
    <row r="35" spans="1:8">
      <c r="H35" s="91"/>
    </row>
    <row r="36" spans="1:8">
      <c r="H36" s="91"/>
    </row>
    <row r="37" spans="1:8">
      <c r="H37" s="91"/>
    </row>
    <row r="38" spans="1:8">
      <c r="H38" s="91"/>
    </row>
    <row r="39" spans="1:8">
      <c r="H39" s="91"/>
    </row>
    <row r="40" spans="1:8">
      <c r="H40" s="91"/>
    </row>
    <row r="41" spans="1:8">
      <c r="H41" s="91"/>
    </row>
    <row r="42" spans="1:8">
      <c r="H42" s="91"/>
    </row>
    <row r="43" spans="1:8">
      <c r="H43" s="91"/>
    </row>
    <row r="44" spans="1:8">
      <c r="H44" s="91"/>
    </row>
    <row r="45" spans="1:8">
      <c r="H45" s="91"/>
    </row>
    <row r="46" spans="1:8">
      <c r="H46" s="91"/>
    </row>
    <row r="47" spans="1:8">
      <c r="H47" s="91"/>
    </row>
    <row r="48" spans="1:8">
      <c r="H48" s="91"/>
    </row>
    <row r="49" spans="8:8">
      <c r="H49" s="91"/>
    </row>
    <row r="50" spans="8:8">
      <c r="H50" s="91"/>
    </row>
    <row r="51" spans="8:8">
      <c r="H51" s="91"/>
    </row>
    <row r="52" spans="8:8">
      <c r="H52" s="91"/>
    </row>
    <row r="53" spans="8:8">
      <c r="H53" s="91"/>
    </row>
  </sheetData>
  <mergeCells count="1">
    <mergeCell ref="B1:G1"/>
  </mergeCells>
  <phoneticPr fontId="21" type="noConversion"/>
  <pageMargins left="0.59" right="0.39" top="0.61" bottom="0.63" header="0.5" footer="0.5"/>
  <pageSetup paperSize="9" orientation="landscape"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dimension ref="B1:F18"/>
  <sheetViews>
    <sheetView workbookViewId="0">
      <selection activeCell="E7" sqref="E7"/>
    </sheetView>
  </sheetViews>
  <sheetFormatPr defaultRowHeight="12.75"/>
  <cols>
    <col min="1" max="1" width="4.85546875" style="135" customWidth="1"/>
    <col min="2" max="2" width="14.140625" style="135" customWidth="1"/>
    <col min="3" max="3" width="13.7109375" style="135" customWidth="1"/>
    <col min="4" max="4" width="25.140625" style="135" customWidth="1"/>
    <col min="5" max="5" width="29.140625" style="135" customWidth="1"/>
    <col min="6" max="6" width="33.140625" style="135" customWidth="1"/>
    <col min="7" max="16384" width="9.140625" style="135"/>
  </cols>
  <sheetData>
    <row r="1" spans="2:6" s="133" customFormat="1">
      <c r="B1" s="134" t="s">
        <v>100</v>
      </c>
    </row>
    <row r="4" spans="2:6">
      <c r="B4" s="136"/>
    </row>
    <row r="5" spans="2:6" s="137" customFormat="1">
      <c r="B5" s="138" t="s">
        <v>101</v>
      </c>
      <c r="C5" s="139" t="s">
        <v>8</v>
      </c>
      <c r="D5" s="139" t="s">
        <v>102</v>
      </c>
      <c r="E5" s="139" t="s">
        <v>103</v>
      </c>
      <c r="F5" s="139" t="s">
        <v>104</v>
      </c>
    </row>
    <row r="6" spans="2:6">
      <c r="B6" s="143">
        <v>40955</v>
      </c>
      <c r="C6" s="144" t="s">
        <v>207</v>
      </c>
      <c r="D6" s="145" t="s">
        <v>208</v>
      </c>
      <c r="E6" s="146" t="s">
        <v>209</v>
      </c>
      <c r="F6" s="147"/>
    </row>
    <row r="7" spans="2:6">
      <c r="B7" s="143">
        <v>40960</v>
      </c>
      <c r="C7" s="144" t="s">
        <v>211</v>
      </c>
      <c r="D7" s="145"/>
      <c r="E7" s="147"/>
      <c r="F7" s="147"/>
    </row>
    <row r="8" spans="2:6">
      <c r="B8" s="143"/>
      <c r="C8" s="144"/>
      <c r="D8" s="145"/>
      <c r="E8" s="148"/>
      <c r="F8" s="149"/>
    </row>
    <row r="9" spans="2:6">
      <c r="B9" s="143"/>
      <c r="C9" s="144"/>
      <c r="D9" s="245"/>
      <c r="E9" s="148"/>
      <c r="F9" s="149"/>
    </row>
    <row r="10" spans="2:6">
      <c r="B10" s="143"/>
      <c r="C10" s="144"/>
      <c r="D10" s="149"/>
      <c r="E10" s="148"/>
      <c r="F10" s="149"/>
    </row>
    <row r="11" spans="2:6" ht="14.25">
      <c r="B11" s="143"/>
      <c r="C11" s="150"/>
      <c r="D11" s="151"/>
      <c r="E11" s="148"/>
      <c r="F11" s="154"/>
    </row>
    <row r="12" spans="2:6">
      <c r="B12" s="152"/>
      <c r="C12" s="153"/>
      <c r="D12" s="149"/>
      <c r="E12" s="148"/>
      <c r="F12" s="149"/>
    </row>
    <row r="13" spans="2:6">
      <c r="B13" s="152"/>
      <c r="C13" s="153"/>
      <c r="D13" s="149"/>
      <c r="E13" s="148"/>
      <c r="F13" s="149"/>
    </row>
    <row r="14" spans="2:6">
      <c r="B14" s="152"/>
      <c r="C14" s="153"/>
      <c r="D14" s="149"/>
      <c r="E14" s="148"/>
      <c r="F14" s="149"/>
    </row>
    <row r="15" spans="2:6">
      <c r="B15" s="152"/>
      <c r="C15" s="153"/>
      <c r="D15" s="149"/>
      <c r="E15" s="148"/>
      <c r="F15" s="149"/>
    </row>
    <row r="16" spans="2:6">
      <c r="B16" s="152"/>
      <c r="C16" s="153"/>
      <c r="D16" s="149"/>
      <c r="E16" s="148"/>
      <c r="F16" s="149"/>
    </row>
    <row r="17" spans="2:6">
      <c r="B17" s="152"/>
      <c r="C17" s="153"/>
      <c r="D17" s="149"/>
      <c r="E17" s="148"/>
      <c r="F17" s="149"/>
    </row>
    <row r="18" spans="2:6">
      <c r="B18" s="152"/>
      <c r="C18" s="153"/>
      <c r="D18" s="149"/>
      <c r="E18" s="149"/>
      <c r="F18" s="149"/>
    </row>
  </sheetData>
  <phoneticPr fontId="21" type="noConversion"/>
  <pageMargins left="0.75" right="0.75" top="1" bottom="1" header="0.5" footer="0.5"/>
  <pageSetup paperSize="9"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32ABCA03716449B503125A5FD82D30" ma:contentTypeVersion="0" ma:contentTypeDescription="Create a new document." ma:contentTypeScope="" ma:versionID="fb9231546467bfb6d8bdc7af6f6ee50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LongProperties xmlns="http://schemas.microsoft.com/office/2006/metadata/longProperties"/>
</file>

<file path=customXml/item3.xml><?xml version="1.0" encoding="utf-8"?>
<p:properties xmlns:p="http://schemas.microsoft.com/office/2006/metadata/properties" xmlns:xsi="http://www.w3.org/2001/XMLSchema-instanc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1B4DAE8-E822-48D4-93AE-9DA53D1D4BF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23B8D4E5-2F11-453F-BDD2-BF067E8F14DD}">
  <ds:schemaRefs>
    <ds:schemaRef ds:uri="http://schemas.microsoft.com/office/2006/metadata/longProperties"/>
  </ds:schemaRefs>
</ds:datastoreItem>
</file>

<file path=customXml/itemProps3.xml><?xml version="1.0" encoding="utf-8"?>
<ds:datastoreItem xmlns:ds="http://schemas.openxmlformats.org/officeDocument/2006/customXml" ds:itemID="{DB793EB1-9DDF-4713-824A-7392E802DA87}">
  <ds:schemaRefs>
    <ds:schemaRef ds:uri="http://schemas.microsoft.com/office/2006/documentManagement/types"/>
    <ds:schemaRef ds:uri="http://purl.org/dc/elements/1.1/"/>
    <ds:schemaRef ds:uri="http://purl.org/dc/terms/"/>
    <ds:schemaRef ds:uri="http://purl.org/dc/dcmitype/"/>
    <ds:schemaRef ds:uri="http://www.w3.org/XML/1998/namespace"/>
    <ds:schemaRef ds:uri="http://schemas.microsoft.com/office/2006/metadata/properties"/>
    <ds:schemaRef ds:uri="http://schemas.openxmlformats.org/package/2006/metadata/core-properties"/>
  </ds:schemaRefs>
</ds:datastoreItem>
</file>

<file path=customXml/itemProps4.xml><?xml version="1.0" encoding="utf-8"?>
<ds:datastoreItem xmlns:ds="http://schemas.openxmlformats.org/officeDocument/2006/customXml" ds:itemID="{ED1897FA-053D-4B7C-87FF-89180262771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Summary</vt:lpstr>
      <vt:lpstr>WBS Estimation</vt:lpstr>
      <vt:lpstr>Effort Breakdown</vt:lpstr>
      <vt:lpstr>Risk Assessment</vt:lpstr>
      <vt:lpstr>Q&amp;A</vt:lpstr>
      <vt:lpstr>Record of Changes</vt:lpstr>
      <vt:lpstr>Summary!Print_Area</vt:lpstr>
      <vt:lpstr>'WBS Estimation'!Print_Area</vt:lpstr>
    </vt:vector>
  </TitlesOfParts>
  <Company>Harvey Nash</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Template - Client Project WBS v12</dc:title>
  <dc:creator>Cun con</dc:creator>
  <cp:lastModifiedBy>nhanld</cp:lastModifiedBy>
  <cp:lastPrinted>2009-03-10T12:43:17Z</cp:lastPrinted>
  <dcterms:created xsi:type="dcterms:W3CDTF">1999-02-18T15:44:36Z</dcterms:created>
  <dcterms:modified xsi:type="dcterms:W3CDTF">2012-04-09T09:46:23Z</dcterms:modified>
  <cp:category>Template</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y fmtid="{D5CDD505-2E9C-101B-9397-08002B2CF9AE}" pid="3" name="ContentTypeId">
    <vt:lpwstr>0x0101008932ABCA03716449B503125A5FD82D30</vt:lpwstr>
  </property>
</Properties>
</file>